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M:\Human Resources\LABOR\1 (CAP) APPOINTED Officials\Salary Schedules\"/>
    </mc:Choice>
  </mc:AlternateContent>
  <xr:revisionPtr revIDLastSave="0" documentId="8_{B4B80D67-6F56-406F-97C9-42D8D3C3E749}" xr6:coauthVersionLast="47" xr6:coauthVersionMax="47" xr10:uidLastSave="{00000000-0000-0000-0000-000000000000}"/>
  <workbookProtection lockStructure="1"/>
  <bookViews>
    <workbookView xWindow="-19310" yWindow="1570" windowWidth="19420" windowHeight="10300" tabRatio="599" firstSheet="6" activeTab="7" xr2:uid="{00000000-000D-0000-FFFF-FFFF00000000}"/>
  </bookViews>
  <sheets>
    <sheet name="February 2019" sheetId="1" state="hidden" r:id="rId1"/>
    <sheet name="February 2020" sheetId="3" state="hidden" r:id="rId2"/>
    <sheet name="4-29-2021" sheetId="4" state="hidden" r:id="rId3"/>
    <sheet name="1-2-2022" sheetId="5" state="hidden" r:id="rId4"/>
    <sheet name="2023" sheetId="6" state="hidden" r:id="rId5"/>
    <sheet name="2024" sheetId="8" state="hidden" r:id="rId6"/>
    <sheet name="2025" sheetId="9" r:id="rId7"/>
    <sheet name="2026" sheetId="10" r:id="rId8"/>
    <sheet name="Notes" sheetId="2" state="hidden" r:id="rId9"/>
  </sheets>
  <definedNames>
    <definedName name="_xlnm._FilterDatabase" localSheetId="3" hidden="1">'1-2-2022'!$A$6:$Q$159</definedName>
    <definedName name="_xlnm._FilterDatabase" localSheetId="4" hidden="1">'2023'!$A$6:$AL$171</definedName>
    <definedName name="_xlnm._FilterDatabase" localSheetId="5" hidden="1">'2024'!$A$6:$AO$178</definedName>
    <definedName name="_xlnm._FilterDatabase" localSheetId="6" hidden="1">'2025'!$A$6:$AO$183</definedName>
    <definedName name="_xlnm._FilterDatabase" localSheetId="7" hidden="1">'2026'!$A$6:$AK$185</definedName>
    <definedName name="_xlnm._FilterDatabase" localSheetId="2" hidden="1">'4-29-2021'!$A$6:$AO$151</definedName>
    <definedName name="_xlnm._FilterDatabase" localSheetId="0" hidden="1">'February 2019'!$A$6:$N$142</definedName>
    <definedName name="_xlnm._FilterDatabase" localSheetId="1" hidden="1">'February 2020'!$A$6:$BM$149</definedName>
    <definedName name="Data2022">'1-2-2022'!$S$6:$AC$159</definedName>
    <definedName name="Data2023">'2023'!$P$6:$AA$171</definedName>
    <definedName name="Data2024">'2024'!$P$6:$AA$178</definedName>
    <definedName name="Data2025">'2025'!$A$7:$N$183</definedName>
    <definedName name="DataApril2021">'4-29-2021'!$A$7:$N$151</definedName>
    <definedName name="DataFeb2020">'February 2020'!$A$6:$N$149</definedName>
    <definedName name="February19">'February 2019'!$A$7:$N$142</definedName>
    <definedName name="IncrCAP20" localSheetId="3">'1-2-2022'!$O$2</definedName>
    <definedName name="IncrCAP20" localSheetId="2">'4-29-2021'!$T$2</definedName>
    <definedName name="IncrCAP20">'February 2020'!$O$2</definedName>
    <definedName name="IncrPerc20" localSheetId="3">'1-2-2022'!$O$1</definedName>
    <definedName name="IncrPerc20" localSheetId="2">'4-29-2021'!$O$1</definedName>
    <definedName name="IncrPerc20">'February 2020'!$O$1</definedName>
    <definedName name="IncrPerc2021">'4-29-2021'!$T$1</definedName>
    <definedName name="IncrPerc2022">'1-2-2022'!$T$1</definedName>
    <definedName name="IncrPerc2023">'2023'!$Q$1</definedName>
    <definedName name="IncrPercDec2023">'2024'!$Q$1</definedName>
    <definedName name="IncrPercDec2024" localSheetId="7">'2026'!$P$1</definedName>
    <definedName name="IncrPercDec2024">'2025'!$Q$1</definedName>
    <definedName name="_xlnm.Print_Titles" localSheetId="2">'4-29-2021'!$6:$6</definedName>
    <definedName name="_xlnm.Print_Titles" localSheetId="0">'February 2019'!$6:$6</definedName>
    <definedName name="_xlnm.Print_Titles" localSheetId="1">'February 2020'!$6:$6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6" i="9" l="1"/>
  <c r="Z26" i="10" a="1"/>
  <c r="Z26" i="10" l="1"/>
  <c r="N26" i="10" s="1"/>
  <c r="G26" i="9" l="1"/>
  <c r="H26" i="9"/>
  <c r="I26" i="9"/>
  <c r="J26" i="9"/>
  <c r="K26" i="9"/>
  <c r="L26" i="9"/>
  <c r="M26" i="9"/>
  <c r="R85" i="10"/>
  <c r="G147" i="10"/>
  <c r="H147" i="10"/>
  <c r="I147" i="10"/>
  <c r="J147" i="10"/>
  <c r="K147" i="10"/>
  <c r="L147" i="10"/>
  <c r="M147" i="10"/>
  <c r="N147" i="10"/>
  <c r="AA127" i="10"/>
  <c r="AC127" i="10"/>
  <c r="AD127" i="10"/>
  <c r="AE127" i="10"/>
  <c r="AF127" i="10"/>
  <c r="AG127" i="10"/>
  <c r="AH127" i="10"/>
  <c r="AI127" i="10"/>
  <c r="AJ127" i="10"/>
  <c r="AK127" i="10"/>
  <c r="G127" i="10"/>
  <c r="H127" i="10"/>
  <c r="I127" i="10"/>
  <c r="J127" i="10"/>
  <c r="K127" i="10"/>
  <c r="L127" i="10"/>
  <c r="M127" i="10"/>
  <c r="N127" i="10"/>
  <c r="O127" i="10"/>
  <c r="R127" i="10"/>
  <c r="Y26" i="10" a="1"/>
  <c r="V26" i="10" a="1"/>
  <c r="W26" i="10" a="1"/>
  <c r="T26" i="10" a="1"/>
  <c r="U26" i="10" a="1"/>
  <c r="S26" i="10" a="1"/>
  <c r="X26" i="10" a="1"/>
  <c r="Y26" i="10" l="1"/>
  <c r="M26" i="10" s="1"/>
  <c r="X26" i="10"/>
  <c r="L26" i="10" s="1"/>
  <c r="W26" i="10"/>
  <c r="K26" i="10" s="1"/>
  <c r="V26" i="10"/>
  <c r="J26" i="10" s="1"/>
  <c r="U26" i="10"/>
  <c r="I26" i="10" s="1"/>
  <c r="T26" i="10"/>
  <c r="H26" i="10" s="1"/>
  <c r="S26" i="10"/>
  <c r="G26" i="10" s="1"/>
  <c r="Q127" i="10"/>
  <c r="AB127" i="10"/>
  <c r="O140" i="10" l="1"/>
  <c r="Q140" i="10"/>
  <c r="R140" i="10"/>
  <c r="AA140" i="10"/>
  <c r="AB140" i="10"/>
  <c r="AC140" i="10"/>
  <c r="AC185" i="10"/>
  <c r="AB185" i="10"/>
  <c r="AA185" i="10"/>
  <c r="R185" i="10"/>
  <c r="Q185" i="10"/>
  <c r="O185" i="10"/>
  <c r="AC184" i="10"/>
  <c r="AB184" i="10"/>
  <c r="AA184" i="10"/>
  <c r="R184" i="10"/>
  <c r="Q184" i="10"/>
  <c r="O184" i="10"/>
  <c r="AC183" i="10"/>
  <c r="AB183" i="10"/>
  <c r="AA183" i="10"/>
  <c r="R183" i="10"/>
  <c r="Q183" i="10"/>
  <c r="O183" i="10"/>
  <c r="AB182" i="10"/>
  <c r="AA182" i="10"/>
  <c r="R182" i="10"/>
  <c r="AC182" i="10" s="1"/>
  <c r="Q182" i="10"/>
  <c r="O182" i="10"/>
  <c r="AC181" i="10"/>
  <c r="AB181" i="10"/>
  <c r="AA181" i="10"/>
  <c r="R181" i="10"/>
  <c r="Q181" i="10"/>
  <c r="O181" i="10"/>
  <c r="AC180" i="10"/>
  <c r="AB180" i="10"/>
  <c r="AA180" i="10"/>
  <c r="R180" i="10"/>
  <c r="Q180" i="10"/>
  <c r="O180" i="10"/>
  <c r="AC179" i="10"/>
  <c r="AB179" i="10"/>
  <c r="AA179" i="10"/>
  <c r="R179" i="10"/>
  <c r="Q179" i="10"/>
  <c r="O179" i="10"/>
  <c r="AC178" i="10"/>
  <c r="AB178" i="10"/>
  <c r="AA178" i="10"/>
  <c r="R178" i="10"/>
  <c r="Q178" i="10"/>
  <c r="O178" i="10"/>
  <c r="AC177" i="10"/>
  <c r="AB177" i="10"/>
  <c r="AA177" i="10"/>
  <c r="R177" i="10"/>
  <c r="Q177" i="10"/>
  <c r="O177" i="10"/>
  <c r="AC176" i="10"/>
  <c r="AB176" i="10"/>
  <c r="AA176" i="10"/>
  <c r="Q176" i="10"/>
  <c r="O176" i="10"/>
  <c r="AC175" i="10"/>
  <c r="AB175" i="10"/>
  <c r="AA175" i="10"/>
  <c r="Q175" i="10"/>
  <c r="O175" i="10"/>
  <c r="AC174" i="10"/>
  <c r="AB174" i="10"/>
  <c r="AA174" i="10"/>
  <c r="Q174" i="10"/>
  <c r="O174" i="10"/>
  <c r="AC173" i="10"/>
  <c r="AB173" i="10"/>
  <c r="AA173" i="10"/>
  <c r="R173" i="10"/>
  <c r="Q173" i="10"/>
  <c r="O173" i="10"/>
  <c r="AC172" i="10"/>
  <c r="AB172" i="10"/>
  <c r="AA172" i="10"/>
  <c r="R172" i="10"/>
  <c r="Q172" i="10"/>
  <c r="O172" i="10"/>
  <c r="AC171" i="10"/>
  <c r="AB171" i="10"/>
  <c r="AA171" i="10"/>
  <c r="R171" i="10"/>
  <c r="Q171" i="10"/>
  <c r="O171" i="10"/>
  <c r="AC170" i="10"/>
  <c r="AB170" i="10"/>
  <c r="AA170" i="10"/>
  <c r="R170" i="10"/>
  <c r="Q170" i="10"/>
  <c r="O170" i="10"/>
  <c r="AC169" i="10"/>
  <c r="AB169" i="10"/>
  <c r="AA169" i="10"/>
  <c r="R169" i="10"/>
  <c r="Q169" i="10"/>
  <c r="O169" i="10"/>
  <c r="AC168" i="10"/>
  <c r="AB168" i="10"/>
  <c r="AA168" i="10"/>
  <c r="R168" i="10"/>
  <c r="Q168" i="10"/>
  <c r="O168" i="10"/>
  <c r="AC167" i="10"/>
  <c r="AB167" i="10"/>
  <c r="AA167" i="10"/>
  <c r="R167" i="10"/>
  <c r="Q167" i="10"/>
  <c r="O167" i="10"/>
  <c r="AC166" i="10"/>
  <c r="AB166" i="10"/>
  <c r="AA166" i="10"/>
  <c r="R166" i="10"/>
  <c r="Q166" i="10"/>
  <c r="O166" i="10"/>
  <c r="AC165" i="10"/>
  <c r="AB165" i="10"/>
  <c r="AA165" i="10"/>
  <c r="R165" i="10"/>
  <c r="Q165" i="10"/>
  <c r="O165" i="10"/>
  <c r="AC164" i="10"/>
  <c r="AB164" i="10"/>
  <c r="AA164" i="10"/>
  <c r="R164" i="10"/>
  <c r="Q164" i="10"/>
  <c r="O164" i="10"/>
  <c r="AC163" i="10"/>
  <c r="AB163" i="10"/>
  <c r="AA163" i="10"/>
  <c r="R163" i="10"/>
  <c r="Q163" i="10"/>
  <c r="O163" i="10"/>
  <c r="AC162" i="10"/>
  <c r="AB162" i="10"/>
  <c r="AA162" i="10"/>
  <c r="R162" i="10"/>
  <c r="Q162" i="10"/>
  <c r="O162" i="10"/>
  <c r="AC161" i="10"/>
  <c r="AB161" i="10"/>
  <c r="AA161" i="10"/>
  <c r="R161" i="10"/>
  <c r="Q161" i="10"/>
  <c r="O161" i="10"/>
  <c r="AC160" i="10"/>
  <c r="AB160" i="10"/>
  <c r="AA160" i="10"/>
  <c r="R160" i="10"/>
  <c r="Q160" i="10"/>
  <c r="O160" i="10"/>
  <c r="AC159" i="10"/>
  <c r="AB159" i="10"/>
  <c r="AA159" i="10"/>
  <c r="R159" i="10"/>
  <c r="Q159" i="10"/>
  <c r="O159" i="10"/>
  <c r="AC158" i="10"/>
  <c r="AB158" i="10"/>
  <c r="AA158" i="10"/>
  <c r="R158" i="10"/>
  <c r="Q158" i="10"/>
  <c r="O158" i="10"/>
  <c r="AC157" i="10"/>
  <c r="AB157" i="10"/>
  <c r="AA157" i="10"/>
  <c r="Q157" i="10"/>
  <c r="O157" i="10"/>
  <c r="AC156" i="10"/>
  <c r="AB156" i="10"/>
  <c r="AA156" i="10"/>
  <c r="R156" i="10"/>
  <c r="Q156" i="10"/>
  <c r="O156" i="10"/>
  <c r="AC155" i="10"/>
  <c r="AB155" i="10"/>
  <c r="AA155" i="10"/>
  <c r="R155" i="10"/>
  <c r="Q155" i="10"/>
  <c r="O155" i="10"/>
  <c r="AC154" i="10"/>
  <c r="AB154" i="10"/>
  <c r="AA154" i="10"/>
  <c r="R154" i="10"/>
  <c r="Q154" i="10"/>
  <c r="O154" i="10"/>
  <c r="AC153" i="10"/>
  <c r="AB153" i="10"/>
  <c r="AA153" i="10"/>
  <c r="R153" i="10"/>
  <c r="Q153" i="10"/>
  <c r="O153" i="10"/>
  <c r="AC152" i="10"/>
  <c r="AB152" i="10"/>
  <c r="AA152" i="10"/>
  <c r="R152" i="10"/>
  <c r="Q152" i="10"/>
  <c r="O152" i="10"/>
  <c r="AC151" i="10"/>
  <c r="AB151" i="10"/>
  <c r="AA151" i="10"/>
  <c r="R151" i="10"/>
  <c r="Q151" i="10"/>
  <c r="O151" i="10"/>
  <c r="AC150" i="10"/>
  <c r="AB150" i="10"/>
  <c r="AA150" i="10"/>
  <c r="R150" i="10"/>
  <c r="Q150" i="10"/>
  <c r="O150" i="10"/>
  <c r="AC149" i="10"/>
  <c r="AB149" i="10"/>
  <c r="AA149" i="10"/>
  <c r="R149" i="10"/>
  <c r="Q149" i="10"/>
  <c r="O149" i="10"/>
  <c r="AC148" i="10"/>
  <c r="AB148" i="10"/>
  <c r="AA148" i="10"/>
  <c r="R148" i="10"/>
  <c r="Q148" i="10"/>
  <c r="O148" i="10"/>
  <c r="AC147" i="10"/>
  <c r="AB147" i="10"/>
  <c r="AA147" i="10"/>
  <c r="R147" i="10"/>
  <c r="Q147" i="10"/>
  <c r="O147" i="10"/>
  <c r="AC146" i="10"/>
  <c r="AB146" i="10"/>
  <c r="AA146" i="10"/>
  <c r="R146" i="10"/>
  <c r="Q146" i="10"/>
  <c r="O146" i="10"/>
  <c r="AC145" i="10"/>
  <c r="AB145" i="10"/>
  <c r="AA145" i="10"/>
  <c r="R145" i="10"/>
  <c r="Q145" i="10"/>
  <c r="O145" i="10"/>
  <c r="AC144" i="10"/>
  <c r="AB144" i="10"/>
  <c r="AA144" i="10"/>
  <c r="R144" i="10"/>
  <c r="Q144" i="10"/>
  <c r="O144" i="10"/>
  <c r="AC143" i="10"/>
  <c r="AB143" i="10"/>
  <c r="AA143" i="10"/>
  <c r="R143" i="10"/>
  <c r="Q143" i="10"/>
  <c r="O143" i="10"/>
  <c r="AC142" i="10"/>
  <c r="AB142" i="10"/>
  <c r="AA142" i="10"/>
  <c r="R142" i="10"/>
  <c r="Q142" i="10"/>
  <c r="O142" i="10"/>
  <c r="AC141" i="10"/>
  <c r="AB141" i="10"/>
  <c r="AA141" i="10"/>
  <c r="R141" i="10"/>
  <c r="Q141" i="10"/>
  <c r="O141" i="10"/>
  <c r="AC139" i="10"/>
  <c r="AB139" i="10"/>
  <c r="AA139" i="10"/>
  <c r="R139" i="10"/>
  <c r="Q139" i="10"/>
  <c r="O139" i="10"/>
  <c r="AC138" i="10"/>
  <c r="AB138" i="10"/>
  <c r="AA138" i="10"/>
  <c r="R138" i="10"/>
  <c r="Q138" i="10"/>
  <c r="O138" i="10"/>
  <c r="AC137" i="10"/>
  <c r="AB137" i="10"/>
  <c r="AA137" i="10"/>
  <c r="R137" i="10"/>
  <c r="Q137" i="10"/>
  <c r="O137" i="10"/>
  <c r="AC136" i="10"/>
  <c r="AB136" i="10"/>
  <c r="AA136" i="10"/>
  <c r="R136" i="10"/>
  <c r="Q136" i="10"/>
  <c r="O136" i="10"/>
  <c r="AC135" i="10"/>
  <c r="AB135" i="10"/>
  <c r="AA135" i="10"/>
  <c r="R135" i="10"/>
  <c r="Q135" i="10"/>
  <c r="O135" i="10"/>
  <c r="AC134" i="10"/>
  <c r="AB134" i="10"/>
  <c r="AA134" i="10"/>
  <c r="R134" i="10"/>
  <c r="Q134" i="10"/>
  <c r="O134" i="10"/>
  <c r="AC133" i="10"/>
  <c r="AB133" i="10"/>
  <c r="AA133" i="10"/>
  <c r="R133" i="10"/>
  <c r="Q133" i="10"/>
  <c r="O133" i="10"/>
  <c r="AC132" i="10"/>
  <c r="AB132" i="10"/>
  <c r="AA132" i="10"/>
  <c r="R132" i="10"/>
  <c r="Q132" i="10"/>
  <c r="O132" i="10"/>
  <c r="AC131" i="10"/>
  <c r="AB131" i="10"/>
  <c r="AA131" i="10"/>
  <c r="R131" i="10"/>
  <c r="Q131" i="10"/>
  <c r="O131" i="10"/>
  <c r="AC130" i="10"/>
  <c r="AB130" i="10"/>
  <c r="AA130" i="10"/>
  <c r="R130" i="10"/>
  <c r="Q130" i="10"/>
  <c r="O130" i="10"/>
  <c r="AC129" i="10"/>
  <c r="AB129" i="10"/>
  <c r="AA129" i="10"/>
  <c r="R129" i="10"/>
  <c r="Q129" i="10"/>
  <c r="O129" i="10"/>
  <c r="AC128" i="10"/>
  <c r="AB128" i="10"/>
  <c r="AA128" i="10"/>
  <c r="R128" i="10"/>
  <c r="Q128" i="10"/>
  <c r="O128" i="10"/>
  <c r="AC126" i="10"/>
  <c r="AB126" i="10"/>
  <c r="AA126" i="10"/>
  <c r="R126" i="10"/>
  <c r="Q126" i="10"/>
  <c r="O126" i="10"/>
  <c r="AC125" i="10"/>
  <c r="AB125" i="10"/>
  <c r="AA125" i="10"/>
  <c r="R125" i="10"/>
  <c r="Q125" i="10"/>
  <c r="O125" i="10"/>
  <c r="AC124" i="10"/>
  <c r="AB124" i="10"/>
  <c r="AA124" i="10"/>
  <c r="R124" i="10"/>
  <c r="Q124" i="10"/>
  <c r="O124" i="10"/>
  <c r="AB123" i="10"/>
  <c r="AA123" i="10"/>
  <c r="Q123" i="10"/>
  <c r="O123" i="10"/>
  <c r="AC122" i="10"/>
  <c r="AB122" i="10"/>
  <c r="AA122" i="10"/>
  <c r="R122" i="10"/>
  <c r="Q122" i="10"/>
  <c r="O122" i="10"/>
  <c r="AC121" i="10"/>
  <c r="AB121" i="10"/>
  <c r="AA121" i="10"/>
  <c r="R121" i="10"/>
  <c r="Q121" i="10"/>
  <c r="O121" i="10"/>
  <c r="AC120" i="10"/>
  <c r="AB120" i="10"/>
  <c r="AA120" i="10"/>
  <c r="R120" i="10"/>
  <c r="Q120" i="10"/>
  <c r="O120" i="10"/>
  <c r="AC119" i="10"/>
  <c r="AB119" i="10"/>
  <c r="AA119" i="10"/>
  <c r="R119" i="10"/>
  <c r="Q119" i="10"/>
  <c r="O119" i="10"/>
  <c r="AC118" i="10"/>
  <c r="AB118" i="10"/>
  <c r="AA118" i="10"/>
  <c r="R118" i="10"/>
  <c r="Q118" i="10"/>
  <c r="O118" i="10"/>
  <c r="AC117" i="10"/>
  <c r="AB117" i="10"/>
  <c r="AA117" i="10"/>
  <c r="R117" i="10"/>
  <c r="Q117" i="10"/>
  <c r="O117" i="10"/>
  <c r="AC116" i="10"/>
  <c r="AB116" i="10"/>
  <c r="AA116" i="10"/>
  <c r="R116" i="10"/>
  <c r="Q116" i="10"/>
  <c r="O116" i="10"/>
  <c r="AC115" i="10"/>
  <c r="AB115" i="10"/>
  <c r="AA115" i="10"/>
  <c r="R115" i="10"/>
  <c r="Q115" i="10"/>
  <c r="O115" i="10"/>
  <c r="AC114" i="10"/>
  <c r="AB114" i="10"/>
  <c r="AA114" i="10"/>
  <c r="R114" i="10"/>
  <c r="Q114" i="10"/>
  <c r="O114" i="10"/>
  <c r="AC113" i="10"/>
  <c r="AB113" i="10"/>
  <c r="AA113" i="10"/>
  <c r="R113" i="10"/>
  <c r="Q113" i="10"/>
  <c r="O113" i="10"/>
  <c r="AC112" i="10"/>
  <c r="AB112" i="10"/>
  <c r="AA112" i="10"/>
  <c r="R112" i="10"/>
  <c r="Q112" i="10"/>
  <c r="O112" i="10"/>
  <c r="AC111" i="10"/>
  <c r="AB111" i="10"/>
  <c r="AA111" i="10"/>
  <c r="R111" i="10"/>
  <c r="Q111" i="10"/>
  <c r="O111" i="10"/>
  <c r="AC110" i="10"/>
  <c r="AB110" i="10"/>
  <c r="AA110" i="10"/>
  <c r="R110" i="10"/>
  <c r="Q110" i="10"/>
  <c r="O110" i="10"/>
  <c r="AC109" i="10"/>
  <c r="AB109" i="10"/>
  <c r="AA109" i="10"/>
  <c r="R109" i="10"/>
  <c r="Q109" i="10"/>
  <c r="O109" i="10"/>
  <c r="AC108" i="10"/>
  <c r="AB108" i="10"/>
  <c r="AA108" i="10"/>
  <c r="R108" i="10"/>
  <c r="Q108" i="10"/>
  <c r="O108" i="10"/>
  <c r="AC107" i="10"/>
  <c r="AB107" i="10"/>
  <c r="AA107" i="10"/>
  <c r="R107" i="10"/>
  <c r="Q107" i="10"/>
  <c r="O107" i="10"/>
  <c r="AC106" i="10"/>
  <c r="AB106" i="10"/>
  <c r="AA106" i="10"/>
  <c r="R106" i="10"/>
  <c r="Q106" i="10"/>
  <c r="O106" i="10"/>
  <c r="AC105" i="10"/>
  <c r="AB105" i="10"/>
  <c r="AA105" i="10"/>
  <c r="R105" i="10"/>
  <c r="Q105" i="10"/>
  <c r="O105" i="10"/>
  <c r="AC104" i="10"/>
  <c r="AB104" i="10"/>
  <c r="AA104" i="10"/>
  <c r="R104" i="10"/>
  <c r="Q104" i="10"/>
  <c r="O104" i="10"/>
  <c r="AC103" i="10"/>
  <c r="AB103" i="10"/>
  <c r="AA103" i="10"/>
  <c r="R103" i="10"/>
  <c r="Q103" i="10"/>
  <c r="O103" i="10"/>
  <c r="AC102" i="10"/>
  <c r="AB102" i="10"/>
  <c r="AA102" i="10"/>
  <c r="R102" i="10"/>
  <c r="Q102" i="10"/>
  <c r="O102" i="10"/>
  <c r="AC101" i="10"/>
  <c r="AB101" i="10"/>
  <c r="AA101" i="10"/>
  <c r="R101" i="10"/>
  <c r="Q101" i="10"/>
  <c r="O101" i="10"/>
  <c r="AC100" i="10"/>
  <c r="AB100" i="10"/>
  <c r="AA100" i="10"/>
  <c r="R100" i="10"/>
  <c r="Q100" i="10"/>
  <c r="O100" i="10"/>
  <c r="AC99" i="10"/>
  <c r="AB99" i="10"/>
  <c r="AA99" i="10"/>
  <c r="R99" i="10"/>
  <c r="Q99" i="10"/>
  <c r="O99" i="10"/>
  <c r="AC98" i="10"/>
  <c r="AB98" i="10"/>
  <c r="AA98" i="10"/>
  <c r="R98" i="10"/>
  <c r="Q98" i="10"/>
  <c r="O98" i="10"/>
  <c r="AC97" i="10"/>
  <c r="AB97" i="10"/>
  <c r="AA97" i="10"/>
  <c r="R97" i="10"/>
  <c r="Q97" i="10"/>
  <c r="O97" i="10"/>
  <c r="AC96" i="10"/>
  <c r="AB96" i="10"/>
  <c r="AA96" i="10"/>
  <c r="R96" i="10"/>
  <c r="Q96" i="10"/>
  <c r="O96" i="10"/>
  <c r="AC95" i="10"/>
  <c r="AB95" i="10"/>
  <c r="AA95" i="10"/>
  <c r="R95" i="10"/>
  <c r="Q95" i="10"/>
  <c r="O95" i="10"/>
  <c r="AC94" i="10"/>
  <c r="AB94" i="10"/>
  <c r="AA94" i="10"/>
  <c r="R94" i="10"/>
  <c r="Q94" i="10"/>
  <c r="O94" i="10"/>
  <c r="AC93" i="10"/>
  <c r="AB93" i="10"/>
  <c r="AA93" i="10"/>
  <c r="R93" i="10"/>
  <c r="Q93" i="10"/>
  <c r="O93" i="10"/>
  <c r="AC92" i="10"/>
  <c r="AB92" i="10"/>
  <c r="AA92" i="10"/>
  <c r="R92" i="10"/>
  <c r="Q92" i="10"/>
  <c r="O92" i="10"/>
  <c r="AC91" i="10"/>
  <c r="AB91" i="10"/>
  <c r="AA91" i="10"/>
  <c r="R91" i="10"/>
  <c r="Q91" i="10"/>
  <c r="O91" i="10"/>
  <c r="AC90" i="10"/>
  <c r="AB90" i="10"/>
  <c r="AA90" i="10"/>
  <c r="R90" i="10"/>
  <c r="Q90" i="10"/>
  <c r="O90" i="10"/>
  <c r="AC89" i="10"/>
  <c r="AB89" i="10"/>
  <c r="AA89" i="10"/>
  <c r="R89" i="10"/>
  <c r="Q89" i="10"/>
  <c r="O89" i="10"/>
  <c r="AC88" i="10"/>
  <c r="AB88" i="10"/>
  <c r="AA88" i="10"/>
  <c r="R88" i="10"/>
  <c r="Q88" i="10"/>
  <c r="O88" i="10"/>
  <c r="AC87" i="10"/>
  <c r="AB87" i="10"/>
  <c r="AA87" i="10"/>
  <c r="R87" i="10"/>
  <c r="Q87" i="10"/>
  <c r="O87" i="10"/>
  <c r="AC86" i="10"/>
  <c r="AB86" i="10"/>
  <c r="AA86" i="10"/>
  <c r="R86" i="10"/>
  <c r="Q86" i="10"/>
  <c r="O86" i="10"/>
  <c r="AC85" i="10"/>
  <c r="AB85" i="10"/>
  <c r="AA85" i="10"/>
  <c r="Q85" i="10"/>
  <c r="O85" i="10"/>
  <c r="AC84" i="10"/>
  <c r="AB84" i="10"/>
  <c r="AA84" i="10"/>
  <c r="R84" i="10"/>
  <c r="Q84" i="10"/>
  <c r="O84" i="10"/>
  <c r="AC83" i="10"/>
  <c r="AB83" i="10"/>
  <c r="AA83" i="10"/>
  <c r="R83" i="10"/>
  <c r="Q83" i="10"/>
  <c r="O83" i="10"/>
  <c r="AC82" i="10"/>
  <c r="AB82" i="10"/>
  <c r="AA82" i="10"/>
  <c r="R82" i="10"/>
  <c r="Q82" i="10"/>
  <c r="O82" i="10"/>
  <c r="AC81" i="10"/>
  <c r="AB81" i="10"/>
  <c r="AA81" i="10"/>
  <c r="R81" i="10"/>
  <c r="Q81" i="10"/>
  <c r="O81" i="10"/>
  <c r="AC80" i="10"/>
  <c r="AB80" i="10"/>
  <c r="AA80" i="10"/>
  <c r="R80" i="10"/>
  <c r="Q80" i="10"/>
  <c r="O80" i="10"/>
  <c r="AC79" i="10"/>
  <c r="AB79" i="10"/>
  <c r="AA79" i="10"/>
  <c r="R79" i="10"/>
  <c r="Q79" i="10"/>
  <c r="O79" i="10"/>
  <c r="AC78" i="10"/>
  <c r="AB78" i="10"/>
  <c r="AA78" i="10"/>
  <c r="R78" i="10"/>
  <c r="Q78" i="10"/>
  <c r="O78" i="10"/>
  <c r="AC77" i="10"/>
  <c r="AB77" i="10"/>
  <c r="AA77" i="10"/>
  <c r="R77" i="10"/>
  <c r="Q77" i="10"/>
  <c r="O77" i="10"/>
  <c r="AC76" i="10"/>
  <c r="AB76" i="10"/>
  <c r="AA76" i="10"/>
  <c r="R76" i="10"/>
  <c r="Q76" i="10"/>
  <c r="O76" i="10"/>
  <c r="AC75" i="10"/>
  <c r="AB75" i="10"/>
  <c r="AA75" i="10"/>
  <c r="R75" i="10"/>
  <c r="Q75" i="10"/>
  <c r="O75" i="10"/>
  <c r="AC74" i="10"/>
  <c r="AB74" i="10"/>
  <c r="AA74" i="10"/>
  <c r="R74" i="10"/>
  <c r="Q74" i="10"/>
  <c r="O74" i="10"/>
  <c r="AC73" i="10"/>
  <c r="AB73" i="10"/>
  <c r="AA73" i="10"/>
  <c r="R73" i="10"/>
  <c r="Q73" i="10"/>
  <c r="O73" i="10"/>
  <c r="AC72" i="10"/>
  <c r="AB72" i="10"/>
  <c r="AA72" i="10"/>
  <c r="R72" i="10"/>
  <c r="Q72" i="10"/>
  <c r="O72" i="10"/>
  <c r="AC71" i="10"/>
  <c r="AB71" i="10"/>
  <c r="AA71" i="10"/>
  <c r="R71" i="10"/>
  <c r="Q71" i="10"/>
  <c r="O71" i="10"/>
  <c r="AC70" i="10"/>
  <c r="AB70" i="10"/>
  <c r="AA70" i="10"/>
  <c r="R70" i="10"/>
  <c r="Q70" i="10"/>
  <c r="O70" i="10"/>
  <c r="AC69" i="10"/>
  <c r="AB69" i="10"/>
  <c r="AA69" i="10"/>
  <c r="R69" i="10"/>
  <c r="Q69" i="10"/>
  <c r="O69" i="10"/>
  <c r="AC68" i="10"/>
  <c r="AB68" i="10"/>
  <c r="AA68" i="10"/>
  <c r="R68" i="10"/>
  <c r="Q68" i="10"/>
  <c r="O68" i="10"/>
  <c r="AC67" i="10"/>
  <c r="AB67" i="10"/>
  <c r="AA67" i="10"/>
  <c r="R67" i="10"/>
  <c r="Q67" i="10"/>
  <c r="O67" i="10"/>
  <c r="AC66" i="10"/>
  <c r="AB66" i="10"/>
  <c r="AA66" i="10"/>
  <c r="R66" i="10"/>
  <c r="Q66" i="10"/>
  <c r="O66" i="10"/>
  <c r="AC65" i="10"/>
  <c r="AB65" i="10"/>
  <c r="AA65" i="10"/>
  <c r="R65" i="10"/>
  <c r="Q65" i="10"/>
  <c r="O65" i="10"/>
  <c r="AC64" i="10"/>
  <c r="AB64" i="10"/>
  <c r="AA64" i="10"/>
  <c r="R64" i="10"/>
  <c r="Q64" i="10"/>
  <c r="O64" i="10"/>
  <c r="AC63" i="10"/>
  <c r="AB63" i="10"/>
  <c r="AA63" i="10"/>
  <c r="R63" i="10"/>
  <c r="Q63" i="10"/>
  <c r="O63" i="10"/>
  <c r="AC62" i="10"/>
  <c r="AB62" i="10"/>
  <c r="AA62" i="10"/>
  <c r="R62" i="10"/>
  <c r="Q62" i="10"/>
  <c r="O62" i="10"/>
  <c r="AC61" i="10"/>
  <c r="AB61" i="10"/>
  <c r="AA61" i="10"/>
  <c r="R61" i="10"/>
  <c r="Q61" i="10"/>
  <c r="O61" i="10"/>
  <c r="AC60" i="10"/>
  <c r="AB60" i="10"/>
  <c r="AA60" i="10"/>
  <c r="R60" i="10"/>
  <c r="Q60" i="10"/>
  <c r="O60" i="10"/>
  <c r="AC59" i="10"/>
  <c r="AB59" i="10"/>
  <c r="AA59" i="10"/>
  <c r="R59" i="10"/>
  <c r="Q59" i="10"/>
  <c r="O59" i="10"/>
  <c r="AC58" i="10"/>
  <c r="AB58" i="10"/>
  <c r="AA58" i="10"/>
  <c r="R58" i="10"/>
  <c r="Q58" i="10"/>
  <c r="O58" i="10"/>
  <c r="AC57" i="10"/>
  <c r="AB57" i="10"/>
  <c r="AA57" i="10"/>
  <c r="R57" i="10"/>
  <c r="Q57" i="10"/>
  <c r="O57" i="10"/>
  <c r="AC56" i="10"/>
  <c r="AB56" i="10"/>
  <c r="AA56" i="10"/>
  <c r="R56" i="10"/>
  <c r="Q56" i="10"/>
  <c r="O56" i="10"/>
  <c r="AC55" i="10"/>
  <c r="AB55" i="10"/>
  <c r="AA55" i="10"/>
  <c r="R55" i="10"/>
  <c r="Q55" i="10"/>
  <c r="O55" i="10"/>
  <c r="AC54" i="10"/>
  <c r="AB54" i="10"/>
  <c r="AA54" i="10"/>
  <c r="R54" i="10"/>
  <c r="Q54" i="10"/>
  <c r="O54" i="10"/>
  <c r="AC53" i="10"/>
  <c r="AB53" i="10"/>
  <c r="AA53" i="10"/>
  <c r="R53" i="10"/>
  <c r="Q53" i="10"/>
  <c r="O53" i="10"/>
  <c r="AC52" i="10"/>
  <c r="AB52" i="10"/>
  <c r="AA52" i="10"/>
  <c r="R52" i="10"/>
  <c r="Q52" i="10"/>
  <c r="O52" i="10"/>
  <c r="AC51" i="10"/>
  <c r="AB51" i="10"/>
  <c r="AA51" i="10"/>
  <c r="R51" i="10"/>
  <c r="Q51" i="10"/>
  <c r="O51" i="10"/>
  <c r="AC50" i="10"/>
  <c r="AB50" i="10"/>
  <c r="AA50" i="10"/>
  <c r="R50" i="10"/>
  <c r="Q50" i="10"/>
  <c r="O50" i="10"/>
  <c r="AC49" i="10"/>
  <c r="AB49" i="10"/>
  <c r="AA49" i="10"/>
  <c r="R49" i="10"/>
  <c r="Q49" i="10"/>
  <c r="O49" i="10"/>
  <c r="AC48" i="10"/>
  <c r="AB48" i="10"/>
  <c r="AA48" i="10"/>
  <c r="R48" i="10"/>
  <c r="Q48" i="10"/>
  <c r="O48" i="10"/>
  <c r="AC47" i="10"/>
  <c r="AB47" i="10"/>
  <c r="AA47" i="10"/>
  <c r="R47" i="10"/>
  <c r="Q47" i="10"/>
  <c r="O47" i="10"/>
  <c r="AC46" i="10"/>
  <c r="AB46" i="10"/>
  <c r="AA46" i="10"/>
  <c r="R46" i="10"/>
  <c r="Q46" i="10"/>
  <c r="O46" i="10"/>
  <c r="AC45" i="10"/>
  <c r="AB45" i="10"/>
  <c r="AA45" i="10"/>
  <c r="R45" i="10"/>
  <c r="Q45" i="10"/>
  <c r="O45" i="10"/>
  <c r="AC44" i="10"/>
  <c r="AB44" i="10"/>
  <c r="AA44" i="10"/>
  <c r="R44" i="10"/>
  <c r="Q44" i="10"/>
  <c r="O44" i="10"/>
  <c r="AC43" i="10"/>
  <c r="AB43" i="10"/>
  <c r="AA43" i="10"/>
  <c r="R43" i="10"/>
  <c r="Q43" i="10"/>
  <c r="O43" i="10"/>
  <c r="AC42" i="10"/>
  <c r="AB42" i="10"/>
  <c r="AA42" i="10"/>
  <c r="R42" i="10"/>
  <c r="Q42" i="10"/>
  <c r="O42" i="10"/>
  <c r="AC41" i="10"/>
  <c r="AB41" i="10"/>
  <c r="AA41" i="10"/>
  <c r="Q41" i="10"/>
  <c r="O41" i="10"/>
  <c r="AC40" i="10"/>
  <c r="AB40" i="10"/>
  <c r="AA40" i="10"/>
  <c r="R40" i="10"/>
  <c r="Q40" i="10"/>
  <c r="O40" i="10"/>
  <c r="AC39" i="10"/>
  <c r="AB39" i="10"/>
  <c r="AA39" i="10"/>
  <c r="R39" i="10"/>
  <c r="Q39" i="10"/>
  <c r="O39" i="10"/>
  <c r="AC38" i="10"/>
  <c r="AB38" i="10"/>
  <c r="AA38" i="10"/>
  <c r="R38" i="10"/>
  <c r="Q38" i="10"/>
  <c r="O38" i="10"/>
  <c r="AC37" i="10"/>
  <c r="AB37" i="10"/>
  <c r="AA37" i="10"/>
  <c r="R37" i="10"/>
  <c r="Q37" i="10"/>
  <c r="O37" i="10"/>
  <c r="AC36" i="10"/>
  <c r="AB36" i="10"/>
  <c r="AA36" i="10"/>
  <c r="R36" i="10"/>
  <c r="Q36" i="10"/>
  <c r="O36" i="10"/>
  <c r="AC35" i="10"/>
  <c r="AB35" i="10"/>
  <c r="AA35" i="10"/>
  <c r="R35" i="10"/>
  <c r="Q35" i="10"/>
  <c r="O35" i="10"/>
  <c r="AC34" i="10"/>
  <c r="AB34" i="10"/>
  <c r="AA34" i="10"/>
  <c r="R34" i="10"/>
  <c r="Q34" i="10"/>
  <c r="O34" i="10"/>
  <c r="AC33" i="10"/>
  <c r="AB33" i="10"/>
  <c r="AA33" i="10"/>
  <c r="R33" i="10"/>
  <c r="Q33" i="10"/>
  <c r="O33" i="10"/>
  <c r="AC32" i="10"/>
  <c r="AB32" i="10"/>
  <c r="AA32" i="10"/>
  <c r="R32" i="10"/>
  <c r="Q32" i="10"/>
  <c r="O32" i="10"/>
  <c r="AC31" i="10"/>
  <c r="AB31" i="10"/>
  <c r="AA31" i="10"/>
  <c r="R31" i="10"/>
  <c r="Q31" i="10"/>
  <c r="O31" i="10"/>
  <c r="AC30" i="10"/>
  <c r="AB30" i="10"/>
  <c r="AA30" i="10"/>
  <c r="R30" i="10"/>
  <c r="Q30" i="10"/>
  <c r="O30" i="10"/>
  <c r="AC29" i="10"/>
  <c r="AB29" i="10"/>
  <c r="AA29" i="10"/>
  <c r="R29" i="10"/>
  <c r="Q29" i="10"/>
  <c r="O29" i="10"/>
  <c r="AC28" i="10"/>
  <c r="AB28" i="10"/>
  <c r="AA28" i="10"/>
  <c r="R28" i="10"/>
  <c r="Q28" i="10"/>
  <c r="O28" i="10"/>
  <c r="AC27" i="10"/>
  <c r="AB27" i="10"/>
  <c r="AA27" i="10"/>
  <c r="R27" i="10"/>
  <c r="Q27" i="10"/>
  <c r="O27" i="10"/>
  <c r="AC26" i="10"/>
  <c r="AB26" i="10"/>
  <c r="AA26" i="10"/>
  <c r="R26" i="10"/>
  <c r="Q26" i="10"/>
  <c r="O26" i="10"/>
  <c r="AC25" i="10"/>
  <c r="AB25" i="10"/>
  <c r="AA25" i="10"/>
  <c r="R25" i="10"/>
  <c r="Q25" i="10"/>
  <c r="O25" i="10"/>
  <c r="AC24" i="10"/>
  <c r="AB24" i="10"/>
  <c r="AA24" i="10"/>
  <c r="R24" i="10"/>
  <c r="Q24" i="10"/>
  <c r="O24" i="10"/>
  <c r="AC23" i="10"/>
  <c r="AB23" i="10"/>
  <c r="AA23" i="10"/>
  <c r="R23" i="10"/>
  <c r="Q23" i="10"/>
  <c r="O23" i="10"/>
  <c r="AC22" i="10"/>
  <c r="AB22" i="10"/>
  <c r="AA22" i="10"/>
  <c r="R22" i="10"/>
  <c r="Q22" i="10"/>
  <c r="O22" i="10"/>
  <c r="AC21" i="10"/>
  <c r="AB21" i="10"/>
  <c r="AA21" i="10"/>
  <c r="R21" i="10"/>
  <c r="Q21" i="10"/>
  <c r="O21" i="10"/>
  <c r="AC20" i="10"/>
  <c r="AB20" i="10"/>
  <c r="AA20" i="10"/>
  <c r="R20" i="10"/>
  <c r="Q20" i="10"/>
  <c r="O20" i="10"/>
  <c r="AC19" i="10"/>
  <c r="AB19" i="10"/>
  <c r="AA19" i="10"/>
  <c r="R19" i="10"/>
  <c r="Q19" i="10"/>
  <c r="O19" i="10"/>
  <c r="AC18" i="10"/>
  <c r="AB18" i="10"/>
  <c r="AA18" i="10"/>
  <c r="R18" i="10"/>
  <c r="Q18" i="10"/>
  <c r="O18" i="10"/>
  <c r="AC17" i="10"/>
  <c r="AB17" i="10"/>
  <c r="AA17" i="10"/>
  <c r="R17" i="10"/>
  <c r="Q17" i="10"/>
  <c r="O17" i="10"/>
  <c r="AC16" i="10"/>
  <c r="AB16" i="10"/>
  <c r="AA16" i="10"/>
  <c r="R16" i="10"/>
  <c r="Q16" i="10"/>
  <c r="O16" i="10"/>
  <c r="AC15" i="10"/>
  <c r="AB15" i="10"/>
  <c r="AA15" i="10"/>
  <c r="R15" i="10"/>
  <c r="Q15" i="10"/>
  <c r="O15" i="10"/>
  <c r="AC14" i="10"/>
  <c r="AB14" i="10"/>
  <c r="AA14" i="10"/>
  <c r="R14" i="10"/>
  <c r="Q14" i="10"/>
  <c r="O14" i="10"/>
  <c r="AC13" i="10"/>
  <c r="AB13" i="10"/>
  <c r="AA13" i="10"/>
  <c r="R13" i="10"/>
  <c r="Q13" i="10"/>
  <c r="O13" i="10"/>
  <c r="AC12" i="10"/>
  <c r="AB12" i="10"/>
  <c r="AA12" i="10"/>
  <c r="R12" i="10"/>
  <c r="Q12" i="10"/>
  <c r="O12" i="10"/>
  <c r="AC11" i="10"/>
  <c r="AB11" i="10"/>
  <c r="AA11" i="10"/>
  <c r="R11" i="10"/>
  <c r="Q11" i="10"/>
  <c r="O11" i="10"/>
  <c r="AC10" i="10"/>
  <c r="AB10" i="10"/>
  <c r="AA10" i="10"/>
  <c r="R10" i="10"/>
  <c r="Q10" i="10"/>
  <c r="O10" i="10"/>
  <c r="AC9" i="10"/>
  <c r="AB9" i="10"/>
  <c r="AA9" i="10"/>
  <c r="R9" i="10"/>
  <c r="Q9" i="10"/>
  <c r="O9" i="10"/>
  <c r="AC8" i="10"/>
  <c r="AB8" i="10"/>
  <c r="AA8" i="10"/>
  <c r="R8" i="10"/>
  <c r="Q8" i="10"/>
  <c r="O8" i="10"/>
  <c r="AC7" i="10"/>
  <c r="AB7" i="10"/>
  <c r="AA7" i="10"/>
  <c r="R7" i="10"/>
  <c r="Q7" i="10"/>
  <c r="O7" i="10"/>
  <c r="T5" i="10"/>
  <c r="U5" i="10" s="1"/>
  <c r="V5" i="10" s="1"/>
  <c r="W5" i="10" s="1"/>
  <c r="X5" i="10" s="1"/>
  <c r="Y5" i="10" s="1"/>
  <c r="Z5" i="10" s="1"/>
  <c r="S46" i="9"/>
  <c r="AD46" i="9"/>
  <c r="P46" i="9"/>
  <c r="AB46" i="9"/>
  <c r="R46" i="9"/>
  <c r="AC46" i="9"/>
  <c r="AD13" i="9"/>
  <c r="AE13" i="9"/>
  <c r="AF13" i="9"/>
  <c r="AG13" i="9"/>
  <c r="AH13" i="9"/>
  <c r="AI13" i="9"/>
  <c r="AJ13" i="9"/>
  <c r="AK13" i="9"/>
  <c r="AL13" i="9"/>
  <c r="S13" i="9"/>
  <c r="G13" i="9"/>
  <c r="H13" i="9"/>
  <c r="I13" i="9"/>
  <c r="J13" i="9"/>
  <c r="K13" i="9"/>
  <c r="L13" i="9"/>
  <c r="M13" i="9"/>
  <c r="N13" i="9"/>
  <c r="P13" i="9"/>
  <c r="AB13" i="9"/>
  <c r="R13" i="9"/>
  <c r="AC13" i="9"/>
  <c r="N105" i="9"/>
  <c r="M105" i="9"/>
  <c r="L105" i="9"/>
  <c r="K105" i="9"/>
  <c r="J105" i="9"/>
  <c r="I105" i="9"/>
  <c r="H105" i="9"/>
  <c r="G105" i="9"/>
  <c r="S105" i="9"/>
  <c r="R105" i="9"/>
  <c r="AD105" i="9"/>
  <c r="AC105" i="9"/>
  <c r="AB105" i="9"/>
  <c r="AL105" i="9"/>
  <c r="AK105" i="9"/>
  <c r="AJ105" i="9"/>
  <c r="AI105" i="9"/>
  <c r="AH105" i="9"/>
  <c r="AG105" i="9"/>
  <c r="AF105" i="9"/>
  <c r="AE105" i="9"/>
  <c r="P105" i="9"/>
  <c r="AD86" i="9"/>
  <c r="AE86" i="9"/>
  <c r="AF86" i="9"/>
  <c r="AG86" i="9"/>
  <c r="AH86" i="9"/>
  <c r="AI86" i="9"/>
  <c r="AJ86" i="9"/>
  <c r="AK86" i="9"/>
  <c r="AL86" i="9"/>
  <c r="S86" i="9"/>
  <c r="G86" i="9"/>
  <c r="H86" i="9"/>
  <c r="I86" i="9"/>
  <c r="J86" i="9"/>
  <c r="K86" i="9"/>
  <c r="L86" i="9"/>
  <c r="M86" i="9"/>
  <c r="N86" i="9"/>
  <c r="Y86" i="10" a="1"/>
  <c r="X105" i="10" a="1"/>
  <c r="Y105" i="10" a="1"/>
  <c r="V105" i="10" a="1"/>
  <c r="X86" i="10" a="1"/>
  <c r="S13" i="10" a="1"/>
  <c r="T105" i="10" a="1"/>
  <c r="T13" i="10" a="1"/>
  <c r="W105" i="10" a="1"/>
  <c r="W13" i="10" a="1"/>
  <c r="Y13" i="10" a="1"/>
  <c r="Z13" i="10" a="1"/>
  <c r="X13" i="10" a="1"/>
  <c r="Z105" i="10" a="1"/>
  <c r="S105" i="10" a="1"/>
  <c r="T86" i="10" a="1"/>
  <c r="U86" i="10" a="1"/>
  <c r="U105" i="10" a="1"/>
  <c r="U13" i="10" a="1"/>
  <c r="V86" i="10" a="1"/>
  <c r="V13" i="10" a="1"/>
  <c r="W86" i="10" a="1"/>
  <c r="Z86" i="10" a="1"/>
  <c r="Z86" i="10" l="1"/>
  <c r="T86" i="10"/>
  <c r="Z105" i="10"/>
  <c r="Y105" i="10"/>
  <c r="T105" i="10"/>
  <c r="X105" i="10"/>
  <c r="Y86" i="10"/>
  <c r="Z13" i="10"/>
  <c r="W105" i="10"/>
  <c r="X86" i="10"/>
  <c r="V105" i="10"/>
  <c r="W86" i="10"/>
  <c r="T13" i="10"/>
  <c r="U105" i="10"/>
  <c r="V86" i="10"/>
  <c r="U86" i="10"/>
  <c r="Y13" i="10"/>
  <c r="X13" i="10"/>
  <c r="W13" i="10"/>
  <c r="V13" i="10"/>
  <c r="U13" i="10"/>
  <c r="S13" i="10"/>
  <c r="S105" i="10"/>
  <c r="P86" i="9"/>
  <c r="AB86" i="9"/>
  <c r="R86" i="9"/>
  <c r="AC86" i="9"/>
  <c r="AD144" i="9"/>
  <c r="AE144" i="9"/>
  <c r="AF144" i="9"/>
  <c r="AG144" i="9"/>
  <c r="AH144" i="9"/>
  <c r="AI144" i="9"/>
  <c r="AJ144" i="9"/>
  <c r="AK144" i="9"/>
  <c r="AL144" i="9"/>
  <c r="S144" i="9"/>
  <c r="G144" i="9"/>
  <c r="S146" i="10" s="1"/>
  <c r="H144" i="9"/>
  <c r="T146" i="10" s="1"/>
  <c r="I144" i="9"/>
  <c r="U146" i="10" s="1"/>
  <c r="J144" i="9"/>
  <c r="V146" i="10" s="1"/>
  <c r="K144" i="9"/>
  <c r="W146" i="10" s="1"/>
  <c r="L144" i="9"/>
  <c r="X146" i="10" s="1"/>
  <c r="M144" i="9"/>
  <c r="Y146" i="10" s="1"/>
  <c r="N144" i="9"/>
  <c r="Z146" i="10" s="1"/>
  <c r="P144" i="9"/>
  <c r="AB144" i="9"/>
  <c r="R144" i="9"/>
  <c r="AC144" i="9"/>
  <c r="S78" i="9"/>
  <c r="G21" i="9"/>
  <c r="H21" i="9"/>
  <c r="I21" i="9"/>
  <c r="J21" i="9"/>
  <c r="K21" i="9"/>
  <c r="L21" i="9"/>
  <c r="M21" i="9"/>
  <c r="N21" i="9"/>
  <c r="AD21" i="9"/>
  <c r="AE21" i="9"/>
  <c r="AF21" i="9"/>
  <c r="AG21" i="9"/>
  <c r="AH21" i="9"/>
  <c r="AI21" i="9"/>
  <c r="AJ21" i="9"/>
  <c r="AK21" i="9"/>
  <c r="AL21" i="9"/>
  <c r="AB21" i="9"/>
  <c r="S21" i="9"/>
  <c r="P21" i="9"/>
  <c r="R21" i="9"/>
  <c r="AC21" i="9"/>
  <c r="S100" i="8"/>
  <c r="AB100" i="8"/>
  <c r="AC100" i="8"/>
  <c r="AD100" i="8"/>
  <c r="P75" i="8"/>
  <c r="R75" i="8"/>
  <c r="S75" i="8"/>
  <c r="AB75" i="8"/>
  <c r="AC75" i="8"/>
  <c r="AD75" i="8"/>
  <c r="Y21" i="10" a="1"/>
  <c r="V21" i="10" a="1"/>
  <c r="X21" i="10" a="1"/>
  <c r="Z21" i="10" a="1"/>
  <c r="W21" i="10" a="1"/>
  <c r="U21" i="10" a="1"/>
  <c r="T21" i="10" a="1"/>
  <c r="AJ140" i="10" l="1"/>
  <c r="M140" i="10"/>
  <c r="I140" i="10"/>
  <c r="AF140" i="10"/>
  <c r="AH146" i="10"/>
  <c r="T21" i="10"/>
  <c r="X21" i="10"/>
  <c r="W21" i="10"/>
  <c r="AG146" i="10"/>
  <c r="U21" i="10"/>
  <c r="I146" i="10"/>
  <c r="V21" i="10"/>
  <c r="Z21" i="10"/>
  <c r="Y21" i="10"/>
  <c r="N146" i="10"/>
  <c r="H13" i="10"/>
  <c r="AE13" i="10"/>
  <c r="AE105" i="10"/>
  <c r="H105" i="10"/>
  <c r="AK13" i="10"/>
  <c r="N13" i="10"/>
  <c r="AE86" i="10"/>
  <c r="H86" i="10"/>
  <c r="AK146" i="10"/>
  <c r="AI13" i="10"/>
  <c r="L13" i="10"/>
  <c r="L86" i="10"/>
  <c r="H146" i="10"/>
  <c r="AE146" i="10"/>
  <c r="K86" i="10"/>
  <c r="AH86" i="10"/>
  <c r="AG105" i="10"/>
  <c r="J105" i="10"/>
  <c r="AJ146" i="10"/>
  <c r="M146" i="10"/>
  <c r="AH13" i="10"/>
  <c r="K13" i="10"/>
  <c r="N105" i="10"/>
  <c r="AK105" i="10"/>
  <c r="J86" i="10"/>
  <c r="AG86" i="10"/>
  <c r="AK86" i="10"/>
  <c r="N86" i="10"/>
  <c r="AI105" i="10"/>
  <c r="L105" i="10"/>
  <c r="AG13" i="10"/>
  <c r="J13" i="10"/>
  <c r="AI146" i="10"/>
  <c r="L146" i="10"/>
  <c r="AJ105" i="10"/>
  <c r="M105" i="10"/>
  <c r="AH105" i="10"/>
  <c r="K105" i="10"/>
  <c r="AF13" i="10"/>
  <c r="I13" i="10"/>
  <c r="AF86" i="10"/>
  <c r="I86" i="10"/>
  <c r="AJ13" i="10"/>
  <c r="M13" i="10"/>
  <c r="AF105" i="10"/>
  <c r="I105" i="10"/>
  <c r="AJ86" i="10"/>
  <c r="M86" i="10"/>
  <c r="AD105" i="10"/>
  <c r="G105" i="10"/>
  <c r="AD146" i="10"/>
  <c r="G146" i="10"/>
  <c r="AD86" i="10"/>
  <c r="G86" i="10"/>
  <c r="AD13" i="10"/>
  <c r="G13" i="10"/>
  <c r="I46" i="9"/>
  <c r="AG46" i="9"/>
  <c r="M46" i="9"/>
  <c r="AK46" i="9"/>
  <c r="H46" i="9"/>
  <c r="AF46" i="9"/>
  <c r="J46" i="9"/>
  <c r="AH46" i="9"/>
  <c r="G46" i="9"/>
  <c r="AE46" i="9"/>
  <c r="N46" i="9"/>
  <c r="AL46" i="9"/>
  <c r="K46" i="9"/>
  <c r="AI46" i="9"/>
  <c r="L46" i="9"/>
  <c r="AJ46" i="9"/>
  <c r="AC18" i="9"/>
  <c r="AD18" i="9"/>
  <c r="AE18" i="9"/>
  <c r="AF18" i="9"/>
  <c r="AG18" i="9"/>
  <c r="AH18" i="9"/>
  <c r="AI18" i="9"/>
  <c r="AJ18" i="9"/>
  <c r="AK18" i="9"/>
  <c r="AL18" i="9"/>
  <c r="R18" i="9"/>
  <c r="S18" i="9"/>
  <c r="G18" i="9"/>
  <c r="H18" i="9"/>
  <c r="I18" i="9"/>
  <c r="J18" i="9"/>
  <c r="K18" i="9"/>
  <c r="L18" i="9"/>
  <c r="M18" i="9"/>
  <c r="N18" i="9"/>
  <c r="P100" i="8"/>
  <c r="R100" i="8"/>
  <c r="P18" i="9"/>
  <c r="AB18" i="9"/>
  <c r="W46" i="10" a="1"/>
  <c r="U18" i="10" a="1"/>
  <c r="X18" i="10" a="1"/>
  <c r="T46" i="10" a="1"/>
  <c r="S46" i="10" a="1"/>
  <c r="V46" i="10" a="1"/>
  <c r="X46" i="10" a="1"/>
  <c r="Y18" i="10" a="1"/>
  <c r="U46" i="10" a="1"/>
  <c r="V18" i="10" a="1"/>
  <c r="Y46" i="10" a="1"/>
  <c r="Z18" i="10" a="1"/>
  <c r="W18" i="10" a="1"/>
  <c r="Z46" i="10" a="1"/>
  <c r="T18" i="10" a="1"/>
  <c r="H140" i="10" l="1"/>
  <c r="AE140" i="10"/>
  <c r="AK140" i="10"/>
  <c r="N140" i="10"/>
  <c r="G140" i="10"/>
  <c r="AD140" i="10"/>
  <c r="L140" i="10"/>
  <c r="AI140" i="10"/>
  <c r="AH140" i="10"/>
  <c r="K140" i="10"/>
  <c r="AG140" i="10"/>
  <c r="J140" i="10"/>
  <c r="AK21" i="10"/>
  <c r="G21" i="10"/>
  <c r="AG21" i="10"/>
  <c r="I21" i="10"/>
  <c r="AJ21" i="10"/>
  <c r="K21" i="10"/>
  <c r="L21" i="10"/>
  <c r="H21" i="10"/>
  <c r="AE21" i="10"/>
  <c r="AD21" i="10"/>
  <c r="J21" i="10"/>
  <c r="AF21" i="10"/>
  <c r="AF146" i="10"/>
  <c r="K146" i="10"/>
  <c r="X46" i="10"/>
  <c r="W46" i="10"/>
  <c r="Z18" i="10"/>
  <c r="S46" i="10"/>
  <c r="V18" i="10"/>
  <c r="Y46" i="10"/>
  <c r="U46" i="10"/>
  <c r="Y18" i="10"/>
  <c r="Z46" i="10"/>
  <c r="V46" i="10"/>
  <c r="T18" i="10"/>
  <c r="T46" i="10"/>
  <c r="X18" i="10"/>
  <c r="W18" i="10"/>
  <c r="U18" i="10"/>
  <c r="J146" i="10"/>
  <c r="N21" i="10"/>
  <c r="AI21" i="10"/>
  <c r="M21" i="10"/>
  <c r="AH21" i="10"/>
  <c r="AB17" i="9"/>
  <c r="AC17" i="9"/>
  <c r="AD17" i="9"/>
  <c r="P17" i="9"/>
  <c r="R17" i="9"/>
  <c r="S17" i="9"/>
  <c r="K18" i="10" l="1"/>
  <c r="AH18" i="10"/>
  <c r="AH46" i="10"/>
  <c r="K46" i="10"/>
  <c r="AE46" i="10"/>
  <c r="H46" i="10"/>
  <c r="AG46" i="10"/>
  <c r="J46" i="10"/>
  <c r="N46" i="10"/>
  <c r="AK46" i="10"/>
  <c r="AD46" i="10"/>
  <c r="G46" i="10"/>
  <c r="AF18" i="10"/>
  <c r="I18" i="10"/>
  <c r="AK18" i="10"/>
  <c r="N18" i="10"/>
  <c r="AI18" i="10"/>
  <c r="L18" i="10"/>
  <c r="G18" i="10"/>
  <c r="AJ18" i="10"/>
  <c r="M18" i="10"/>
  <c r="AJ46" i="10"/>
  <c r="M46" i="10"/>
  <c r="AG18" i="10"/>
  <c r="J18" i="10"/>
  <c r="AI46" i="10"/>
  <c r="L46" i="10"/>
  <c r="H18" i="10"/>
  <c r="AE18" i="10"/>
  <c r="AF46" i="10"/>
  <c r="I46" i="10"/>
  <c r="S169" i="8"/>
  <c r="S170" i="8"/>
  <c r="AD183" i="9" l="1"/>
  <c r="AC183" i="9"/>
  <c r="AB183" i="9"/>
  <c r="S183" i="9"/>
  <c r="R183" i="9"/>
  <c r="P183" i="9"/>
  <c r="AD182" i="9"/>
  <c r="AC182" i="9"/>
  <c r="AB182" i="9"/>
  <c r="S182" i="9"/>
  <c r="R182" i="9"/>
  <c r="P182" i="9"/>
  <c r="AD181" i="9"/>
  <c r="AC181" i="9"/>
  <c r="AB181" i="9"/>
  <c r="S181" i="9"/>
  <c r="R181" i="9"/>
  <c r="P181" i="9"/>
  <c r="AC180" i="9"/>
  <c r="AB180" i="9"/>
  <c r="S180" i="9"/>
  <c r="AD180" i="9" s="1"/>
  <c r="R180" i="9"/>
  <c r="P180" i="9"/>
  <c r="AD179" i="9"/>
  <c r="AC179" i="9"/>
  <c r="AB179" i="9"/>
  <c r="S179" i="9"/>
  <c r="R179" i="9"/>
  <c r="P179" i="9"/>
  <c r="AD178" i="9"/>
  <c r="AC178" i="9"/>
  <c r="AB178" i="9"/>
  <c r="S178" i="9"/>
  <c r="R178" i="9"/>
  <c r="P178" i="9"/>
  <c r="AD177" i="9"/>
  <c r="AC177" i="9"/>
  <c r="AB177" i="9"/>
  <c r="S177" i="9"/>
  <c r="R177" i="9"/>
  <c r="P177" i="9"/>
  <c r="AD176" i="9"/>
  <c r="AC176" i="9"/>
  <c r="AB176" i="9"/>
  <c r="S176" i="9"/>
  <c r="R176" i="9"/>
  <c r="P176" i="9"/>
  <c r="AD175" i="9"/>
  <c r="AC175" i="9"/>
  <c r="AB175" i="9"/>
  <c r="S175" i="9"/>
  <c r="R175" i="9"/>
  <c r="P175" i="9"/>
  <c r="AD174" i="9"/>
  <c r="AC174" i="9"/>
  <c r="AB174" i="9"/>
  <c r="R174" i="9"/>
  <c r="P174" i="9"/>
  <c r="AD173" i="9"/>
  <c r="AC173" i="9"/>
  <c r="AB173" i="9"/>
  <c r="R173" i="9"/>
  <c r="P173" i="9"/>
  <c r="AD172" i="9"/>
  <c r="AC172" i="9"/>
  <c r="AB172" i="9"/>
  <c r="R172" i="9"/>
  <c r="P172" i="9"/>
  <c r="AD171" i="9"/>
  <c r="AC171" i="9"/>
  <c r="AB171" i="9"/>
  <c r="S171" i="9"/>
  <c r="R171" i="9"/>
  <c r="P171" i="9"/>
  <c r="AD170" i="9"/>
  <c r="AC170" i="9"/>
  <c r="AB170" i="9"/>
  <c r="S170" i="9"/>
  <c r="R170" i="9"/>
  <c r="P170" i="9"/>
  <c r="AD169" i="9"/>
  <c r="AC169" i="9"/>
  <c r="AB169" i="9"/>
  <c r="S169" i="9"/>
  <c r="R169" i="9"/>
  <c r="P169" i="9"/>
  <c r="AD168" i="9"/>
  <c r="AC168" i="9"/>
  <c r="AB168" i="9"/>
  <c r="S168" i="9"/>
  <c r="R168" i="9"/>
  <c r="P168" i="9"/>
  <c r="AD167" i="9"/>
  <c r="AC167" i="9"/>
  <c r="AB167" i="9"/>
  <c r="S167" i="9"/>
  <c r="R167" i="9"/>
  <c r="P167" i="9"/>
  <c r="AD166" i="9"/>
  <c r="AC166" i="9"/>
  <c r="AB166" i="9"/>
  <c r="S166" i="9"/>
  <c r="R166" i="9"/>
  <c r="P166" i="9"/>
  <c r="AD165" i="9"/>
  <c r="AC165" i="9"/>
  <c r="AB165" i="9"/>
  <c r="S165" i="9"/>
  <c r="R165" i="9"/>
  <c r="P165" i="9"/>
  <c r="AD164" i="9"/>
  <c r="AC164" i="9"/>
  <c r="AB164" i="9"/>
  <c r="S164" i="9"/>
  <c r="R164" i="9"/>
  <c r="P164" i="9"/>
  <c r="AD163" i="9"/>
  <c r="AC163" i="9"/>
  <c r="AB163" i="9"/>
  <c r="S163" i="9"/>
  <c r="R163" i="9"/>
  <c r="P163" i="9"/>
  <c r="AD162" i="9"/>
  <c r="AC162" i="9"/>
  <c r="AB162" i="9"/>
  <c r="S162" i="9"/>
  <c r="R162" i="9"/>
  <c r="P162" i="9"/>
  <c r="AD161" i="9"/>
  <c r="AC161" i="9"/>
  <c r="AB161" i="9"/>
  <c r="S161" i="9"/>
  <c r="R161" i="9"/>
  <c r="P161" i="9"/>
  <c r="AD160" i="9"/>
  <c r="AC160" i="9"/>
  <c r="AB160" i="9"/>
  <c r="S160" i="9"/>
  <c r="R160" i="9"/>
  <c r="P160" i="9"/>
  <c r="AD159" i="9"/>
  <c r="AC159" i="9"/>
  <c r="AB159" i="9"/>
  <c r="S159" i="9"/>
  <c r="R159" i="9"/>
  <c r="P159" i="9"/>
  <c r="AD158" i="9"/>
  <c r="AC158" i="9"/>
  <c r="AB158" i="9"/>
  <c r="S158" i="9"/>
  <c r="R158" i="9"/>
  <c r="P158" i="9"/>
  <c r="AD157" i="9"/>
  <c r="AC157" i="9"/>
  <c r="AB157" i="9"/>
  <c r="S157" i="9"/>
  <c r="R157" i="9"/>
  <c r="P157" i="9"/>
  <c r="AD156" i="9"/>
  <c r="AC156" i="9"/>
  <c r="AB156" i="9"/>
  <c r="S156" i="9"/>
  <c r="R156" i="9"/>
  <c r="P156" i="9"/>
  <c r="AD155" i="9"/>
  <c r="AC155" i="9"/>
  <c r="AB155" i="9"/>
  <c r="S155" i="9"/>
  <c r="R155" i="9"/>
  <c r="P155" i="9"/>
  <c r="AD154" i="9"/>
  <c r="AC154" i="9"/>
  <c r="AB154" i="9"/>
  <c r="S154" i="9"/>
  <c r="R154" i="9"/>
  <c r="P154" i="9"/>
  <c r="AD153" i="9"/>
  <c r="AC153" i="9"/>
  <c r="AB153" i="9"/>
  <c r="S153" i="9"/>
  <c r="R153" i="9"/>
  <c r="P153" i="9"/>
  <c r="AD152" i="9"/>
  <c r="AC152" i="9"/>
  <c r="AB152" i="9"/>
  <c r="S152" i="9"/>
  <c r="R152" i="9"/>
  <c r="P152" i="9"/>
  <c r="AD151" i="9"/>
  <c r="AC151" i="9"/>
  <c r="AB151" i="9"/>
  <c r="S151" i="9"/>
  <c r="R151" i="9"/>
  <c r="P151" i="9"/>
  <c r="AD150" i="9"/>
  <c r="AC150" i="9"/>
  <c r="AB150" i="9"/>
  <c r="S150" i="9"/>
  <c r="R150" i="9"/>
  <c r="P150" i="9"/>
  <c r="AD149" i="9"/>
  <c r="AC149" i="9"/>
  <c r="AB149" i="9"/>
  <c r="S149" i="9"/>
  <c r="R149" i="9"/>
  <c r="P149" i="9"/>
  <c r="AD148" i="9"/>
  <c r="AC148" i="9"/>
  <c r="AB148" i="9"/>
  <c r="S148" i="9"/>
  <c r="R148" i="9"/>
  <c r="P148" i="9"/>
  <c r="AD147" i="9"/>
  <c r="AC147" i="9"/>
  <c r="AB147" i="9"/>
  <c r="S147" i="9"/>
  <c r="R147" i="9"/>
  <c r="P147" i="9"/>
  <c r="AD146" i="9"/>
  <c r="AC146" i="9"/>
  <c r="AB146" i="9"/>
  <c r="S146" i="9"/>
  <c r="R146" i="9"/>
  <c r="P146" i="9"/>
  <c r="AD145" i="9"/>
  <c r="AC145" i="9"/>
  <c r="AB145" i="9"/>
  <c r="S145" i="9"/>
  <c r="R145" i="9"/>
  <c r="P145" i="9"/>
  <c r="AD143" i="9"/>
  <c r="AC143" i="9"/>
  <c r="AB143" i="9"/>
  <c r="S143" i="9"/>
  <c r="R143" i="9"/>
  <c r="P143" i="9"/>
  <c r="AD142" i="9"/>
  <c r="AC142" i="9"/>
  <c r="AB142" i="9"/>
  <c r="S142" i="9"/>
  <c r="R142" i="9"/>
  <c r="P142" i="9"/>
  <c r="AD141" i="9"/>
  <c r="AC141" i="9"/>
  <c r="AB141" i="9"/>
  <c r="S141" i="9"/>
  <c r="R141" i="9"/>
  <c r="P141" i="9"/>
  <c r="AD140" i="9"/>
  <c r="AC140" i="9"/>
  <c r="AB140" i="9"/>
  <c r="S140" i="9"/>
  <c r="R140" i="9"/>
  <c r="P140" i="9"/>
  <c r="AD139" i="9"/>
  <c r="AC139" i="9"/>
  <c r="AB139" i="9"/>
  <c r="S139" i="9"/>
  <c r="R139" i="9"/>
  <c r="P139" i="9"/>
  <c r="AD138" i="9"/>
  <c r="AC138" i="9"/>
  <c r="AB138" i="9"/>
  <c r="S138" i="9"/>
  <c r="R138" i="9"/>
  <c r="P138" i="9"/>
  <c r="AD137" i="9"/>
  <c r="AC137" i="9"/>
  <c r="AB137" i="9"/>
  <c r="S137" i="9"/>
  <c r="R137" i="9"/>
  <c r="P137" i="9"/>
  <c r="AD136" i="9"/>
  <c r="AC136" i="9"/>
  <c r="AB136" i="9"/>
  <c r="S136" i="9"/>
  <c r="R136" i="9"/>
  <c r="P136" i="9"/>
  <c r="AD135" i="9"/>
  <c r="AC135" i="9"/>
  <c r="AB135" i="9"/>
  <c r="S135" i="9"/>
  <c r="R135" i="9"/>
  <c r="P135" i="9"/>
  <c r="AD134" i="9"/>
  <c r="AC134" i="9"/>
  <c r="AB134" i="9"/>
  <c r="S134" i="9"/>
  <c r="R134" i="9"/>
  <c r="P134" i="9"/>
  <c r="AD133" i="9"/>
  <c r="AC133" i="9"/>
  <c r="AB133" i="9"/>
  <c r="S133" i="9"/>
  <c r="R133" i="9"/>
  <c r="P133" i="9"/>
  <c r="AD132" i="9"/>
  <c r="AC132" i="9"/>
  <c r="AB132" i="9"/>
  <c r="S132" i="9"/>
  <c r="R132" i="9"/>
  <c r="P132" i="9"/>
  <c r="AD131" i="9"/>
  <c r="AC131" i="9"/>
  <c r="AB131" i="9"/>
  <c r="S131" i="9"/>
  <c r="R131" i="9"/>
  <c r="P131" i="9"/>
  <c r="AD130" i="9"/>
  <c r="AC130" i="9"/>
  <c r="AB130" i="9"/>
  <c r="S130" i="9"/>
  <c r="R130" i="9"/>
  <c r="P130" i="9"/>
  <c r="AD128" i="9"/>
  <c r="AC128" i="9"/>
  <c r="AB128" i="9"/>
  <c r="S128" i="9"/>
  <c r="R128" i="9"/>
  <c r="P128" i="9"/>
  <c r="AD20" i="9"/>
  <c r="AC20" i="9"/>
  <c r="AB20" i="9"/>
  <c r="S20" i="9"/>
  <c r="R20" i="9"/>
  <c r="P20" i="9"/>
  <c r="AD125" i="9"/>
  <c r="AC125" i="9"/>
  <c r="AB125" i="9"/>
  <c r="S125" i="9"/>
  <c r="R125" i="9"/>
  <c r="P125" i="9"/>
  <c r="AD124" i="9"/>
  <c r="AC124" i="9"/>
  <c r="AB124" i="9"/>
  <c r="S124" i="9"/>
  <c r="R124" i="9"/>
  <c r="P124" i="9"/>
  <c r="AC123" i="9"/>
  <c r="AB123" i="9"/>
  <c r="R123" i="9"/>
  <c r="P123" i="9"/>
  <c r="AD122" i="9"/>
  <c r="AC122" i="9"/>
  <c r="AB122" i="9"/>
  <c r="S122" i="9"/>
  <c r="R122" i="9"/>
  <c r="P122" i="9"/>
  <c r="AD121" i="9"/>
  <c r="AC121" i="9"/>
  <c r="AB121" i="9"/>
  <c r="S121" i="9"/>
  <c r="R121" i="9"/>
  <c r="P121" i="9"/>
  <c r="AD120" i="9"/>
  <c r="AC120" i="9"/>
  <c r="AB120" i="9"/>
  <c r="S120" i="9"/>
  <c r="R120" i="9"/>
  <c r="P120" i="9"/>
  <c r="AD119" i="9"/>
  <c r="AC119" i="9"/>
  <c r="AB119" i="9"/>
  <c r="S119" i="9"/>
  <c r="R119" i="9"/>
  <c r="P119" i="9"/>
  <c r="AD118" i="9"/>
  <c r="AC118" i="9"/>
  <c r="AB118" i="9"/>
  <c r="S118" i="9"/>
  <c r="R118" i="9"/>
  <c r="P118" i="9"/>
  <c r="AD117" i="9"/>
  <c r="AC117" i="9"/>
  <c r="AB117" i="9"/>
  <c r="S117" i="9"/>
  <c r="R117" i="9"/>
  <c r="P117" i="9"/>
  <c r="AD116" i="9"/>
  <c r="AC116" i="9"/>
  <c r="AB116" i="9"/>
  <c r="S116" i="9"/>
  <c r="R116" i="9"/>
  <c r="P116" i="9"/>
  <c r="AD115" i="9"/>
  <c r="AC115" i="9"/>
  <c r="AB115" i="9"/>
  <c r="S115" i="9"/>
  <c r="R115" i="9"/>
  <c r="P115" i="9"/>
  <c r="AD114" i="9"/>
  <c r="AC114" i="9"/>
  <c r="AB114" i="9"/>
  <c r="S114" i="9"/>
  <c r="R114" i="9"/>
  <c r="P114" i="9"/>
  <c r="AD113" i="9"/>
  <c r="AC113" i="9"/>
  <c r="AB113" i="9"/>
  <c r="S113" i="9"/>
  <c r="R113" i="9"/>
  <c r="P113" i="9"/>
  <c r="AD112" i="9"/>
  <c r="AC112" i="9"/>
  <c r="AB112" i="9"/>
  <c r="S112" i="9"/>
  <c r="R112" i="9"/>
  <c r="P112" i="9"/>
  <c r="AD111" i="9"/>
  <c r="AC111" i="9"/>
  <c r="AB111" i="9"/>
  <c r="S111" i="9"/>
  <c r="R111" i="9"/>
  <c r="P111" i="9"/>
  <c r="AD127" i="9"/>
  <c r="AC127" i="9"/>
  <c r="AB127" i="9"/>
  <c r="S127" i="9"/>
  <c r="R127" i="9"/>
  <c r="P127" i="9"/>
  <c r="AD126" i="9"/>
  <c r="AC126" i="9"/>
  <c r="AB126" i="9"/>
  <c r="S126" i="9"/>
  <c r="R126" i="9"/>
  <c r="P126" i="9"/>
  <c r="AD129" i="9"/>
  <c r="AC129" i="9"/>
  <c r="AB129" i="9"/>
  <c r="S129" i="9"/>
  <c r="R129" i="9"/>
  <c r="P129" i="9"/>
  <c r="AD110" i="9"/>
  <c r="AC110" i="9"/>
  <c r="AB110" i="9"/>
  <c r="S110" i="9"/>
  <c r="R110" i="9"/>
  <c r="P110" i="9"/>
  <c r="AD109" i="9"/>
  <c r="AC109" i="9"/>
  <c r="AB109" i="9"/>
  <c r="S109" i="9"/>
  <c r="R109" i="9"/>
  <c r="P109" i="9"/>
  <c r="AD108" i="9"/>
  <c r="AC108" i="9"/>
  <c r="AB108" i="9"/>
  <c r="S108" i="9"/>
  <c r="R108" i="9"/>
  <c r="P108" i="9"/>
  <c r="AD107" i="9"/>
  <c r="AC107" i="9"/>
  <c r="AB107" i="9"/>
  <c r="S107" i="9"/>
  <c r="R107" i="9"/>
  <c r="P107" i="9"/>
  <c r="AD106" i="9"/>
  <c r="AC106" i="9"/>
  <c r="AB106" i="9"/>
  <c r="S106" i="9"/>
  <c r="R106" i="9"/>
  <c r="P106" i="9"/>
  <c r="AD104" i="9"/>
  <c r="AC104" i="9"/>
  <c r="AB104" i="9"/>
  <c r="S104" i="9"/>
  <c r="R104" i="9"/>
  <c r="P104" i="9"/>
  <c r="AD103" i="9"/>
  <c r="AC103" i="9"/>
  <c r="AB103" i="9"/>
  <c r="S103" i="9"/>
  <c r="R103" i="9"/>
  <c r="P103" i="9"/>
  <c r="AD102" i="9"/>
  <c r="AC102" i="9"/>
  <c r="AB102" i="9"/>
  <c r="S102" i="9"/>
  <c r="R102" i="9"/>
  <c r="P102" i="9"/>
  <c r="AD101" i="9"/>
  <c r="AC101" i="9"/>
  <c r="AB101" i="9"/>
  <c r="S101" i="9"/>
  <c r="R101" i="9"/>
  <c r="P101" i="9"/>
  <c r="AD100" i="9"/>
  <c r="AC100" i="9"/>
  <c r="AB100" i="9"/>
  <c r="S100" i="9"/>
  <c r="R100" i="9"/>
  <c r="P100" i="9"/>
  <c r="AD99" i="9"/>
  <c r="AC99" i="9"/>
  <c r="AB99" i="9"/>
  <c r="S99" i="9"/>
  <c r="R99" i="9"/>
  <c r="P99" i="9"/>
  <c r="AD98" i="9"/>
  <c r="AC98" i="9"/>
  <c r="AB98" i="9"/>
  <c r="S98" i="9"/>
  <c r="R98" i="9"/>
  <c r="P98" i="9"/>
  <c r="AD97" i="9"/>
  <c r="AC97" i="9"/>
  <c r="AB97" i="9"/>
  <c r="S97" i="9"/>
  <c r="R97" i="9"/>
  <c r="P97" i="9"/>
  <c r="AD96" i="9"/>
  <c r="AC96" i="9"/>
  <c r="AB96" i="9"/>
  <c r="S96" i="9"/>
  <c r="R96" i="9"/>
  <c r="P96" i="9"/>
  <c r="AD95" i="9"/>
  <c r="AC95" i="9"/>
  <c r="AB95" i="9"/>
  <c r="S95" i="9"/>
  <c r="R95" i="9"/>
  <c r="P95" i="9"/>
  <c r="AD94" i="9"/>
  <c r="AC94" i="9"/>
  <c r="AB94" i="9"/>
  <c r="S94" i="9"/>
  <c r="R94" i="9"/>
  <c r="P94" i="9"/>
  <c r="AD93" i="9"/>
  <c r="AC93" i="9"/>
  <c r="AB93" i="9"/>
  <c r="S93" i="9"/>
  <c r="R93" i="9"/>
  <c r="P93" i="9"/>
  <c r="AD92" i="9"/>
  <c r="AC92" i="9"/>
  <c r="AB92" i="9"/>
  <c r="S92" i="9"/>
  <c r="R92" i="9"/>
  <c r="P92" i="9"/>
  <c r="AD91" i="9"/>
  <c r="AC91" i="9"/>
  <c r="AB91" i="9"/>
  <c r="S91" i="9"/>
  <c r="R91" i="9"/>
  <c r="P91" i="9"/>
  <c r="AD90" i="9"/>
  <c r="AC90" i="9"/>
  <c r="AB90" i="9"/>
  <c r="S90" i="9"/>
  <c r="R90" i="9"/>
  <c r="P90" i="9"/>
  <c r="AD89" i="9"/>
  <c r="AC89" i="9"/>
  <c r="AB89" i="9"/>
  <c r="S89" i="9"/>
  <c r="R89" i="9"/>
  <c r="P89" i="9"/>
  <c r="AD88" i="9"/>
  <c r="AC88" i="9"/>
  <c r="AB88" i="9"/>
  <c r="S88" i="9"/>
  <c r="R88" i="9"/>
  <c r="P88" i="9"/>
  <c r="AD87" i="9"/>
  <c r="AC87" i="9"/>
  <c r="AB87" i="9"/>
  <c r="S87" i="9"/>
  <c r="R87" i="9"/>
  <c r="P87" i="9"/>
  <c r="AD85" i="9"/>
  <c r="AC85" i="9"/>
  <c r="AB85" i="9"/>
  <c r="S85" i="9"/>
  <c r="R85" i="9"/>
  <c r="P85" i="9"/>
  <c r="AD84" i="9"/>
  <c r="AC84" i="9"/>
  <c r="AB84" i="9"/>
  <c r="S84" i="9"/>
  <c r="R84" i="9"/>
  <c r="P84" i="9"/>
  <c r="AD83" i="9"/>
  <c r="AC83" i="9"/>
  <c r="AB83" i="9"/>
  <c r="S83" i="9"/>
  <c r="R83" i="9"/>
  <c r="P83" i="9"/>
  <c r="AD82" i="9"/>
  <c r="AC82" i="9"/>
  <c r="AB82" i="9"/>
  <c r="S82" i="9"/>
  <c r="R82" i="9"/>
  <c r="P82" i="9"/>
  <c r="AD81" i="9"/>
  <c r="AC81" i="9"/>
  <c r="AB81" i="9"/>
  <c r="S81" i="9"/>
  <c r="R81" i="9"/>
  <c r="P81" i="9"/>
  <c r="AD80" i="9"/>
  <c r="AC80" i="9"/>
  <c r="AB80" i="9"/>
  <c r="S80" i="9"/>
  <c r="R80" i="9"/>
  <c r="P80" i="9"/>
  <c r="AD79" i="9"/>
  <c r="AC79" i="9"/>
  <c r="AB79" i="9"/>
  <c r="S79" i="9"/>
  <c r="R79" i="9"/>
  <c r="P79" i="9"/>
  <c r="AD78" i="9"/>
  <c r="AC78" i="9"/>
  <c r="AB78" i="9"/>
  <c r="R78" i="9"/>
  <c r="P78" i="9"/>
  <c r="AD77" i="9"/>
  <c r="AC77" i="9"/>
  <c r="AB77" i="9"/>
  <c r="S77" i="9"/>
  <c r="R77" i="9"/>
  <c r="P77" i="9"/>
  <c r="AD76" i="9"/>
  <c r="AC76" i="9"/>
  <c r="AB76" i="9"/>
  <c r="S76" i="9"/>
  <c r="R76" i="9"/>
  <c r="P76" i="9"/>
  <c r="AD75" i="9"/>
  <c r="AC75" i="9"/>
  <c r="AB75" i="9"/>
  <c r="S75" i="9"/>
  <c r="R75" i="9"/>
  <c r="P75" i="9"/>
  <c r="AD74" i="9"/>
  <c r="AC74" i="9"/>
  <c r="AB74" i="9"/>
  <c r="S74" i="9"/>
  <c r="R74" i="9"/>
  <c r="P74" i="9"/>
  <c r="AD73" i="9"/>
  <c r="AC73" i="9"/>
  <c r="AB73" i="9"/>
  <c r="S73" i="9"/>
  <c r="R73" i="9"/>
  <c r="P73" i="9"/>
  <c r="AD72" i="9"/>
  <c r="AC72" i="9"/>
  <c r="AB72" i="9"/>
  <c r="S72" i="9"/>
  <c r="R72" i="9"/>
  <c r="P72" i="9"/>
  <c r="AD71" i="9"/>
  <c r="AC71" i="9"/>
  <c r="AB71" i="9"/>
  <c r="S71" i="9"/>
  <c r="R71" i="9"/>
  <c r="P71" i="9"/>
  <c r="AD70" i="9"/>
  <c r="AC70" i="9"/>
  <c r="AB70" i="9"/>
  <c r="S70" i="9"/>
  <c r="R70" i="9"/>
  <c r="P70" i="9"/>
  <c r="AD69" i="9"/>
  <c r="AC69" i="9"/>
  <c r="AB69" i="9"/>
  <c r="S69" i="9"/>
  <c r="R69" i="9"/>
  <c r="P69" i="9"/>
  <c r="AD68" i="9"/>
  <c r="AC68" i="9"/>
  <c r="AB68" i="9"/>
  <c r="S68" i="9"/>
  <c r="R68" i="9"/>
  <c r="P68" i="9"/>
  <c r="AD67" i="9"/>
  <c r="AC67" i="9"/>
  <c r="AB67" i="9"/>
  <c r="S67" i="9"/>
  <c r="R67" i="9"/>
  <c r="P67" i="9"/>
  <c r="AD66" i="9"/>
  <c r="AC66" i="9"/>
  <c r="AB66" i="9"/>
  <c r="S66" i="9"/>
  <c r="R66" i="9"/>
  <c r="P66" i="9"/>
  <c r="AD65" i="9"/>
  <c r="AC65" i="9"/>
  <c r="AB65" i="9"/>
  <c r="S65" i="9"/>
  <c r="R65" i="9"/>
  <c r="P65" i="9"/>
  <c r="AD64" i="9"/>
  <c r="AC64" i="9"/>
  <c r="AB64" i="9"/>
  <c r="S64" i="9"/>
  <c r="R64" i="9"/>
  <c r="P64" i="9"/>
  <c r="AD63" i="9"/>
  <c r="AC63" i="9"/>
  <c r="AB63" i="9"/>
  <c r="S63" i="9"/>
  <c r="R63" i="9"/>
  <c r="P63" i="9"/>
  <c r="AD62" i="9"/>
  <c r="AC62" i="9"/>
  <c r="AB62" i="9"/>
  <c r="S62" i="9"/>
  <c r="R62" i="9"/>
  <c r="P62" i="9"/>
  <c r="AD61" i="9"/>
  <c r="AC61" i="9"/>
  <c r="AB61" i="9"/>
  <c r="S61" i="9"/>
  <c r="R61" i="9"/>
  <c r="P61" i="9"/>
  <c r="AD60" i="9"/>
  <c r="AC60" i="9"/>
  <c r="AB60" i="9"/>
  <c r="S60" i="9"/>
  <c r="R60" i="9"/>
  <c r="P60" i="9"/>
  <c r="AD59" i="9"/>
  <c r="AC59" i="9"/>
  <c r="AB59" i="9"/>
  <c r="S59" i="9"/>
  <c r="R59" i="9"/>
  <c r="P59" i="9"/>
  <c r="AD58" i="9"/>
  <c r="AC58" i="9"/>
  <c r="AB58" i="9"/>
  <c r="S58" i="9"/>
  <c r="R58" i="9"/>
  <c r="P58" i="9"/>
  <c r="AD57" i="9"/>
  <c r="AC57" i="9"/>
  <c r="AB57" i="9"/>
  <c r="S57" i="9"/>
  <c r="R57" i="9"/>
  <c r="P57" i="9"/>
  <c r="AD56" i="9"/>
  <c r="AC56" i="9"/>
  <c r="AB56" i="9"/>
  <c r="S56" i="9"/>
  <c r="R56" i="9"/>
  <c r="P56" i="9"/>
  <c r="AD55" i="9"/>
  <c r="AC55" i="9"/>
  <c r="AB55" i="9"/>
  <c r="S55" i="9"/>
  <c r="R55" i="9"/>
  <c r="P55" i="9"/>
  <c r="AD54" i="9"/>
  <c r="AC54" i="9"/>
  <c r="AB54" i="9"/>
  <c r="S54" i="9"/>
  <c r="R54" i="9"/>
  <c r="P54" i="9"/>
  <c r="AD53" i="9"/>
  <c r="AC53" i="9"/>
  <c r="AB53" i="9"/>
  <c r="S53" i="9"/>
  <c r="R53" i="9"/>
  <c r="P53" i="9"/>
  <c r="AD52" i="9"/>
  <c r="AC52" i="9"/>
  <c r="AB52" i="9"/>
  <c r="S52" i="9"/>
  <c r="R52" i="9"/>
  <c r="P52" i="9"/>
  <c r="AD51" i="9"/>
  <c r="AC51" i="9"/>
  <c r="AB51" i="9"/>
  <c r="S51" i="9"/>
  <c r="R51" i="9"/>
  <c r="P51" i="9"/>
  <c r="AD50" i="9"/>
  <c r="AC50" i="9"/>
  <c r="AB50" i="9"/>
  <c r="S50" i="9"/>
  <c r="R50" i="9"/>
  <c r="P50" i="9"/>
  <c r="AD49" i="9"/>
  <c r="AC49" i="9"/>
  <c r="AB49" i="9"/>
  <c r="S49" i="9"/>
  <c r="R49" i="9"/>
  <c r="P49" i="9"/>
  <c r="AD48" i="9"/>
  <c r="AC48" i="9"/>
  <c r="AB48" i="9"/>
  <c r="S48" i="9"/>
  <c r="R48" i="9"/>
  <c r="P48" i="9"/>
  <c r="AD47" i="9"/>
  <c r="AC47" i="9"/>
  <c r="AB47" i="9"/>
  <c r="S47" i="9"/>
  <c r="R47" i="9"/>
  <c r="P47" i="9"/>
  <c r="AD45" i="9"/>
  <c r="AC45" i="9"/>
  <c r="AB45" i="9"/>
  <c r="S45" i="9"/>
  <c r="R45" i="9"/>
  <c r="P45" i="9"/>
  <c r="AD44" i="9"/>
  <c r="AC44" i="9"/>
  <c r="AB44" i="9"/>
  <c r="S44" i="9"/>
  <c r="R44" i="9"/>
  <c r="P44" i="9"/>
  <c r="AD43" i="9"/>
  <c r="AC43" i="9"/>
  <c r="AB43" i="9"/>
  <c r="S43" i="9"/>
  <c r="R43" i="9"/>
  <c r="P43" i="9"/>
  <c r="AD42" i="9"/>
  <c r="AC42" i="9"/>
  <c r="AB42" i="9"/>
  <c r="S42" i="9"/>
  <c r="R42" i="9"/>
  <c r="P42" i="9"/>
  <c r="AD41" i="9"/>
  <c r="AC41" i="9"/>
  <c r="AB41" i="9"/>
  <c r="R41" i="9"/>
  <c r="P41" i="9"/>
  <c r="AD40" i="9"/>
  <c r="AC40" i="9"/>
  <c r="AB40" i="9"/>
  <c r="S40" i="9"/>
  <c r="R40" i="9"/>
  <c r="P40" i="9"/>
  <c r="AD39" i="9"/>
  <c r="AC39" i="9"/>
  <c r="AB39" i="9"/>
  <c r="S39" i="9"/>
  <c r="R39" i="9"/>
  <c r="P39" i="9"/>
  <c r="AD38" i="9"/>
  <c r="AC38" i="9"/>
  <c r="AB38" i="9"/>
  <c r="S38" i="9"/>
  <c r="R38" i="9"/>
  <c r="P38" i="9"/>
  <c r="AD37" i="9"/>
  <c r="AC37" i="9"/>
  <c r="AB37" i="9"/>
  <c r="S37" i="9"/>
  <c r="R37" i="9"/>
  <c r="P37" i="9"/>
  <c r="AD36" i="9"/>
  <c r="AC36" i="9"/>
  <c r="AB36" i="9"/>
  <c r="S36" i="9"/>
  <c r="R36" i="9"/>
  <c r="P36" i="9"/>
  <c r="AD35" i="9"/>
  <c r="AC35" i="9"/>
  <c r="AB35" i="9"/>
  <c r="S35" i="9"/>
  <c r="R35" i="9"/>
  <c r="P35" i="9"/>
  <c r="AD34" i="9"/>
  <c r="AC34" i="9"/>
  <c r="AB34" i="9"/>
  <c r="S34" i="9"/>
  <c r="R34" i="9"/>
  <c r="P34" i="9"/>
  <c r="AD33" i="9"/>
  <c r="AC33" i="9"/>
  <c r="AB33" i="9"/>
  <c r="S33" i="9"/>
  <c r="R33" i="9"/>
  <c r="P33" i="9"/>
  <c r="AD32" i="9"/>
  <c r="AC32" i="9"/>
  <c r="AB32" i="9"/>
  <c r="S32" i="9"/>
  <c r="R32" i="9"/>
  <c r="P32" i="9"/>
  <c r="AD31" i="9"/>
  <c r="AC31" i="9"/>
  <c r="AB31" i="9"/>
  <c r="S31" i="9"/>
  <c r="R31" i="9"/>
  <c r="P31" i="9"/>
  <c r="AD30" i="9"/>
  <c r="AC30" i="9"/>
  <c r="AB30" i="9"/>
  <c r="S30" i="9"/>
  <c r="R30" i="9"/>
  <c r="P30" i="9"/>
  <c r="AD29" i="9"/>
  <c r="AC29" i="9"/>
  <c r="AB29" i="9"/>
  <c r="S29" i="9"/>
  <c r="R29" i="9"/>
  <c r="P29" i="9"/>
  <c r="AD28" i="9"/>
  <c r="AC28" i="9"/>
  <c r="AB28" i="9"/>
  <c r="S28" i="9"/>
  <c r="R28" i="9"/>
  <c r="P28" i="9"/>
  <c r="AD27" i="9"/>
  <c r="AC27" i="9"/>
  <c r="AB27" i="9"/>
  <c r="S27" i="9"/>
  <c r="R27" i="9"/>
  <c r="P27" i="9"/>
  <c r="AD26" i="9"/>
  <c r="AC26" i="9"/>
  <c r="AB26" i="9"/>
  <c r="S26" i="9"/>
  <c r="R26" i="9"/>
  <c r="P26" i="9"/>
  <c r="AD25" i="9"/>
  <c r="AC25" i="9"/>
  <c r="AB25" i="9"/>
  <c r="S25" i="9"/>
  <c r="R25" i="9"/>
  <c r="P25" i="9"/>
  <c r="AD24" i="9"/>
  <c r="AC24" i="9"/>
  <c r="AB24" i="9"/>
  <c r="S24" i="9"/>
  <c r="R24" i="9"/>
  <c r="P24" i="9"/>
  <c r="AD23" i="9"/>
  <c r="AC23" i="9"/>
  <c r="AB23" i="9"/>
  <c r="S23" i="9"/>
  <c r="R23" i="9"/>
  <c r="P23" i="9"/>
  <c r="AD22" i="9"/>
  <c r="AC22" i="9"/>
  <c r="AB22" i="9"/>
  <c r="S22" i="9"/>
  <c r="R22" i="9"/>
  <c r="P22" i="9"/>
  <c r="AD19" i="9"/>
  <c r="AC19" i="9"/>
  <c r="AB19" i="9"/>
  <c r="S19" i="9"/>
  <c r="R19" i="9"/>
  <c r="P19" i="9"/>
  <c r="AD16" i="9"/>
  <c r="AC16" i="9"/>
  <c r="AB16" i="9"/>
  <c r="S16" i="9"/>
  <c r="R16" i="9"/>
  <c r="P16" i="9"/>
  <c r="AD15" i="9"/>
  <c r="AC15" i="9"/>
  <c r="AB15" i="9"/>
  <c r="S15" i="9"/>
  <c r="R15" i="9"/>
  <c r="P15" i="9"/>
  <c r="AD14" i="9"/>
  <c r="AC14" i="9"/>
  <c r="AB14" i="9"/>
  <c r="S14" i="9"/>
  <c r="R14" i="9"/>
  <c r="P14" i="9"/>
  <c r="AD12" i="9"/>
  <c r="AC12" i="9"/>
  <c r="AB12" i="9"/>
  <c r="S12" i="9"/>
  <c r="R12" i="9"/>
  <c r="P12" i="9"/>
  <c r="AD11" i="9"/>
  <c r="AC11" i="9"/>
  <c r="AB11" i="9"/>
  <c r="S11" i="9"/>
  <c r="R11" i="9"/>
  <c r="P11" i="9"/>
  <c r="AD10" i="9"/>
  <c r="AC10" i="9"/>
  <c r="AB10" i="9"/>
  <c r="S10" i="9"/>
  <c r="R10" i="9"/>
  <c r="P10" i="9"/>
  <c r="AD9" i="9"/>
  <c r="AC9" i="9"/>
  <c r="AB9" i="9"/>
  <c r="S9" i="9"/>
  <c r="R9" i="9"/>
  <c r="P9" i="9"/>
  <c r="AD8" i="9"/>
  <c r="AC8" i="9"/>
  <c r="AB8" i="9"/>
  <c r="S8" i="9"/>
  <c r="R8" i="9"/>
  <c r="P8" i="9"/>
  <c r="AD7" i="9"/>
  <c r="AC7" i="9"/>
  <c r="AB7" i="9"/>
  <c r="S7" i="9"/>
  <c r="R7" i="9"/>
  <c r="P7" i="9"/>
  <c r="U5" i="9"/>
  <c r="V5" i="9" s="1"/>
  <c r="W5" i="9" s="1"/>
  <c r="X5" i="9" s="1"/>
  <c r="Y5" i="9" s="1"/>
  <c r="Z5" i="9" s="1"/>
  <c r="AA5" i="9" s="1"/>
  <c r="AD171" i="8"/>
  <c r="AB171" i="8"/>
  <c r="S171" i="8"/>
  <c r="P171" i="8"/>
  <c r="R171" i="8"/>
  <c r="AC171" i="8"/>
  <c r="S70" i="8"/>
  <c r="AD70" i="8"/>
  <c r="AL109" i="8"/>
  <c r="AK109" i="8"/>
  <c r="AJ109" i="8"/>
  <c r="AI109" i="8"/>
  <c r="AH109" i="8"/>
  <c r="AG109" i="8"/>
  <c r="AF109" i="8"/>
  <c r="AE109" i="8"/>
  <c r="G109" i="8"/>
  <c r="H109" i="8"/>
  <c r="I109" i="8"/>
  <c r="J109" i="8"/>
  <c r="K109" i="8"/>
  <c r="L109" i="8"/>
  <c r="M109" i="8"/>
  <c r="N109" i="8"/>
  <c r="S109" i="8"/>
  <c r="AD109" i="8"/>
  <c r="P109" i="8"/>
  <c r="AB109" i="8"/>
  <c r="R109" i="8"/>
  <c r="AC109" i="8"/>
  <c r="P39" i="8"/>
  <c r="N39" i="8"/>
  <c r="M39" i="8"/>
  <c r="L39" i="8"/>
  <c r="K39" i="8"/>
  <c r="J39" i="8"/>
  <c r="I39" i="8"/>
  <c r="H39" i="8"/>
  <c r="G39" i="8"/>
  <c r="AL39" i="8"/>
  <c r="AK39" i="8"/>
  <c r="AJ39" i="8"/>
  <c r="AI39" i="8"/>
  <c r="AH39" i="8"/>
  <c r="AG39" i="8"/>
  <c r="AF39" i="8"/>
  <c r="AE39" i="8"/>
  <c r="AB39" i="8"/>
  <c r="S39" i="8" l="1"/>
  <c r="AD39" i="8"/>
  <c r="R39" i="8"/>
  <c r="AC39" i="8"/>
  <c r="G61" i="8"/>
  <c r="H61" i="8"/>
  <c r="I61" i="8"/>
  <c r="J61" i="8"/>
  <c r="K61" i="8"/>
  <c r="L61" i="8"/>
  <c r="M61" i="8"/>
  <c r="N61" i="8"/>
  <c r="AE61" i="8"/>
  <c r="AF61" i="8"/>
  <c r="AG61" i="8"/>
  <c r="AH61" i="8"/>
  <c r="AI61" i="8"/>
  <c r="AJ61" i="8"/>
  <c r="AK61" i="8"/>
  <c r="AL61" i="8"/>
  <c r="S61" i="8" l="1"/>
  <c r="AD61" i="8"/>
  <c r="P61" i="8"/>
  <c r="AB61" i="8"/>
  <c r="R61" i="8"/>
  <c r="AC61" i="8"/>
  <c r="AD19" i="8"/>
  <c r="S19" i="8" l="1"/>
  <c r="P19" i="8"/>
  <c r="AB19" i="8"/>
  <c r="R19" i="8"/>
  <c r="AC19" i="8"/>
  <c r="AL70" i="8"/>
  <c r="AK70" i="8"/>
  <c r="AJ70" i="8"/>
  <c r="AI70" i="8"/>
  <c r="AH70" i="8"/>
  <c r="AG70" i="8"/>
  <c r="AF70" i="8"/>
  <c r="AE70" i="8"/>
  <c r="G70" i="8"/>
  <c r="H70" i="8"/>
  <c r="I70" i="8"/>
  <c r="J70" i="8"/>
  <c r="K70" i="8"/>
  <c r="L70" i="8"/>
  <c r="M70" i="8"/>
  <c r="N70" i="8"/>
  <c r="R70" i="8"/>
  <c r="AC70" i="8"/>
  <c r="P70" i="8"/>
  <c r="AB70" i="8"/>
  <c r="N19" i="8" l="1"/>
  <c r="AL19" i="8"/>
  <c r="AF19" i="8"/>
  <c r="H19" i="8"/>
  <c r="AE19" i="8"/>
  <c r="G19" i="8"/>
  <c r="AI19" i="8"/>
  <c r="K19" i="8"/>
  <c r="M19" i="8"/>
  <c r="AK19" i="8"/>
  <c r="J19" i="8"/>
  <c r="AH19" i="8"/>
  <c r="I19" i="8"/>
  <c r="AG19" i="8"/>
  <c r="L19" i="8"/>
  <c r="AJ19" i="8"/>
  <c r="G43" i="8"/>
  <c r="H43" i="8"/>
  <c r="I43" i="8"/>
  <c r="J43" i="8"/>
  <c r="K43" i="8"/>
  <c r="L43" i="8"/>
  <c r="M43" i="8"/>
  <c r="N43" i="8"/>
  <c r="G56" i="8" l="1"/>
  <c r="H56" i="8"/>
  <c r="I56" i="8"/>
  <c r="J56" i="8"/>
  <c r="K56" i="8"/>
  <c r="L56" i="8"/>
  <c r="M56" i="8"/>
  <c r="N56" i="8"/>
  <c r="AC56" i="8"/>
  <c r="AD56" i="8"/>
  <c r="AE56" i="8"/>
  <c r="AF56" i="8"/>
  <c r="AG56" i="8"/>
  <c r="AH56" i="8"/>
  <c r="AI56" i="8"/>
  <c r="AJ56" i="8"/>
  <c r="AK56" i="8"/>
  <c r="AL56" i="8"/>
  <c r="R56" i="8"/>
  <c r="S56" i="8"/>
  <c r="P56" i="8"/>
  <c r="AB56" i="8"/>
  <c r="AE43" i="8"/>
  <c r="AF43" i="8"/>
  <c r="AG43" i="8"/>
  <c r="AH43" i="8"/>
  <c r="AI43" i="8"/>
  <c r="AJ43" i="8"/>
  <c r="AK43" i="8"/>
  <c r="AL43" i="8"/>
  <c r="AE41" i="8"/>
  <c r="AF41" i="8"/>
  <c r="AG41" i="8"/>
  <c r="AH41" i="8"/>
  <c r="AI41" i="8"/>
  <c r="AJ41" i="8"/>
  <c r="AK41" i="8"/>
  <c r="AL41" i="8"/>
  <c r="S43" i="8"/>
  <c r="AD43" i="8"/>
  <c r="R43" i="8"/>
  <c r="AC43" i="8"/>
  <c r="P43" i="8"/>
  <c r="AB43" i="8"/>
  <c r="G120" i="8"/>
  <c r="H120" i="8"/>
  <c r="I120" i="8"/>
  <c r="J120" i="8"/>
  <c r="K120" i="8"/>
  <c r="L120" i="8"/>
  <c r="M120" i="8"/>
  <c r="N120" i="8"/>
  <c r="AD120" i="8"/>
  <c r="AE120" i="8"/>
  <c r="AF120" i="8"/>
  <c r="AG120" i="8"/>
  <c r="AH120" i="8"/>
  <c r="AI120" i="8"/>
  <c r="AJ120" i="8"/>
  <c r="AK120" i="8"/>
  <c r="AL120" i="8"/>
  <c r="S120" i="8"/>
  <c r="R120" i="8"/>
  <c r="AC120" i="8"/>
  <c r="P120" i="8"/>
  <c r="AB120" i="8"/>
  <c r="AL60" i="8" l="1"/>
  <c r="AK60" i="8"/>
  <c r="AJ60" i="8"/>
  <c r="AI60" i="8"/>
  <c r="AH60" i="8"/>
  <c r="AG60" i="8"/>
  <c r="AF60" i="8"/>
  <c r="AE60" i="8"/>
  <c r="AD60" i="8"/>
  <c r="AC60" i="8"/>
  <c r="AB60" i="8"/>
  <c r="N60" i="8"/>
  <c r="M60" i="8"/>
  <c r="L60" i="8"/>
  <c r="K60" i="8"/>
  <c r="J60" i="8"/>
  <c r="I60" i="8"/>
  <c r="H60" i="8"/>
  <c r="G60" i="8"/>
  <c r="S60" i="8"/>
  <c r="R60" i="8"/>
  <c r="P60" i="8"/>
  <c r="AB168" i="8"/>
  <c r="AC168" i="8"/>
  <c r="AD168" i="8"/>
  <c r="AE168" i="8"/>
  <c r="AF168" i="8"/>
  <c r="AG168" i="8"/>
  <c r="AH168" i="8"/>
  <c r="AI168" i="8"/>
  <c r="AJ168" i="8"/>
  <c r="AK168" i="8"/>
  <c r="AL168" i="8"/>
  <c r="G168" i="8"/>
  <c r="H168" i="8"/>
  <c r="I168" i="8"/>
  <c r="J168" i="8"/>
  <c r="K168" i="8"/>
  <c r="L168" i="8"/>
  <c r="M168" i="8"/>
  <c r="N168" i="8"/>
  <c r="P168" i="8"/>
  <c r="R168" i="8"/>
  <c r="N41" i="8" l="1"/>
  <c r="M41" i="8"/>
  <c r="L41" i="8"/>
  <c r="K41" i="8"/>
  <c r="J41" i="8"/>
  <c r="I41" i="8"/>
  <c r="H41" i="8"/>
  <c r="G41" i="8"/>
  <c r="S41" i="8"/>
  <c r="AD41" i="8"/>
  <c r="P41" i="8"/>
  <c r="AB41" i="8"/>
  <c r="R41" i="8"/>
  <c r="AC41" i="8"/>
  <c r="AL28" i="8" l="1"/>
  <c r="AK28" i="8"/>
  <c r="AJ28" i="8"/>
  <c r="AI28" i="8"/>
  <c r="AH28" i="8"/>
  <c r="AG28" i="8"/>
  <c r="AF28" i="8"/>
  <c r="AE28" i="8"/>
  <c r="N16" i="8" l="1"/>
  <c r="M16" i="8"/>
  <c r="L16" i="8"/>
  <c r="K16" i="8"/>
  <c r="J16" i="8"/>
  <c r="I16" i="8"/>
  <c r="H16" i="8"/>
  <c r="G16" i="8"/>
  <c r="AL16" i="8"/>
  <c r="AK16" i="8"/>
  <c r="AJ16" i="8"/>
  <c r="AI16" i="8"/>
  <c r="AH16" i="8"/>
  <c r="AG16" i="8"/>
  <c r="AF16" i="8"/>
  <c r="AE16" i="8"/>
  <c r="S16" i="8"/>
  <c r="AD16" i="8"/>
  <c r="P16" i="8"/>
  <c r="AB16" i="8"/>
  <c r="R16" i="8"/>
  <c r="AC16" i="8"/>
  <c r="N52" i="8" l="1"/>
  <c r="M52" i="8"/>
  <c r="L52" i="8"/>
  <c r="K52" i="8"/>
  <c r="J52" i="8"/>
  <c r="I52" i="8"/>
  <c r="H52" i="8"/>
  <c r="G52" i="8"/>
  <c r="AL52" i="8"/>
  <c r="AK52" i="8"/>
  <c r="AJ52" i="8"/>
  <c r="AI52" i="8"/>
  <c r="AH52" i="8"/>
  <c r="AG52" i="8"/>
  <c r="AF52" i="8"/>
  <c r="AE52" i="8"/>
  <c r="P52" i="8"/>
  <c r="AB52" i="8"/>
  <c r="S52" i="8"/>
  <c r="AD52" i="8"/>
  <c r="R52" i="8"/>
  <c r="AC52" i="8"/>
  <c r="AD108" i="8"/>
  <c r="S108" i="8" l="1"/>
  <c r="P108" i="8"/>
  <c r="AB108" i="8"/>
  <c r="R108" i="8"/>
  <c r="AC108" i="8"/>
  <c r="G125" i="8"/>
  <c r="H125" i="8"/>
  <c r="I125" i="8"/>
  <c r="J125" i="8"/>
  <c r="K125" i="8"/>
  <c r="L125" i="8"/>
  <c r="M125" i="8"/>
  <c r="N125" i="8"/>
  <c r="AD125" i="8"/>
  <c r="AE125" i="8"/>
  <c r="AF125" i="8"/>
  <c r="AG125" i="8"/>
  <c r="AH125" i="8"/>
  <c r="AI125" i="8"/>
  <c r="AJ125" i="8"/>
  <c r="AK125" i="8"/>
  <c r="AL125" i="8"/>
  <c r="S125" i="8"/>
  <c r="G118" i="8" l="1"/>
  <c r="H118" i="8"/>
  <c r="I118" i="8"/>
  <c r="J118" i="8"/>
  <c r="K118" i="8"/>
  <c r="L118" i="8"/>
  <c r="M118" i="8"/>
  <c r="N118" i="8"/>
  <c r="AE118" i="8"/>
  <c r="AF118" i="8"/>
  <c r="AG118" i="8"/>
  <c r="AH118" i="8"/>
  <c r="AI118" i="8"/>
  <c r="AJ118" i="8"/>
  <c r="AK118" i="8"/>
  <c r="AL118" i="8"/>
  <c r="G113" i="8"/>
  <c r="H113" i="8"/>
  <c r="I113" i="8"/>
  <c r="J113" i="8"/>
  <c r="K113" i="8"/>
  <c r="L113" i="8"/>
  <c r="M113" i="8"/>
  <c r="N113" i="8"/>
  <c r="AE113" i="8"/>
  <c r="AF113" i="8"/>
  <c r="AG113" i="8"/>
  <c r="AH113" i="8"/>
  <c r="AI113" i="8"/>
  <c r="AJ113" i="8"/>
  <c r="AK113" i="8"/>
  <c r="AL113" i="8"/>
  <c r="G72" i="8"/>
  <c r="H72" i="8"/>
  <c r="I72" i="8"/>
  <c r="J72" i="8"/>
  <c r="K72" i="8"/>
  <c r="L72" i="8"/>
  <c r="M72" i="8"/>
  <c r="N72" i="8"/>
  <c r="AD72" i="8"/>
  <c r="AE72" i="8"/>
  <c r="AF72" i="8"/>
  <c r="AG72" i="8"/>
  <c r="AH72" i="8"/>
  <c r="AI72" i="8"/>
  <c r="AJ72" i="8"/>
  <c r="AK72" i="8"/>
  <c r="AL72" i="8"/>
  <c r="S72" i="8"/>
  <c r="G37" i="8"/>
  <c r="H37" i="8"/>
  <c r="I37" i="8"/>
  <c r="J37" i="8"/>
  <c r="K37" i="8"/>
  <c r="L37" i="8"/>
  <c r="M37" i="8"/>
  <c r="N37" i="8"/>
  <c r="AD37" i="8"/>
  <c r="AE37" i="8"/>
  <c r="AF37" i="8"/>
  <c r="AG37" i="8"/>
  <c r="AH37" i="8"/>
  <c r="AI37" i="8"/>
  <c r="AJ37" i="8"/>
  <c r="AK37" i="8"/>
  <c r="AL37" i="8"/>
  <c r="G166" i="8"/>
  <c r="H166" i="8"/>
  <c r="I166" i="8"/>
  <c r="J166" i="8"/>
  <c r="K166" i="8"/>
  <c r="L166" i="8"/>
  <c r="M166" i="8"/>
  <c r="N166" i="8"/>
  <c r="AE166" i="8"/>
  <c r="AF166" i="8"/>
  <c r="AG166" i="8"/>
  <c r="AH166" i="8"/>
  <c r="AI166" i="8"/>
  <c r="AJ166" i="8"/>
  <c r="AK166" i="8"/>
  <c r="AL166" i="8"/>
  <c r="L108" i="8" l="1"/>
  <c r="AJ108" i="8"/>
  <c r="AF108" i="8"/>
  <c r="H108" i="8"/>
  <c r="K108" i="8"/>
  <c r="AI108" i="8"/>
  <c r="N108" i="8"/>
  <c r="AL108" i="8"/>
  <c r="AH108" i="8"/>
  <c r="J108" i="8"/>
  <c r="M108" i="8"/>
  <c r="AK108" i="8"/>
  <c r="G108" i="8"/>
  <c r="AE108" i="8"/>
  <c r="I108" i="8"/>
  <c r="AG108" i="8"/>
  <c r="R125" i="8"/>
  <c r="AC125" i="8"/>
  <c r="P125" i="8"/>
  <c r="AB125" i="8"/>
  <c r="R118" i="8" l="1"/>
  <c r="AC118" i="8"/>
  <c r="S118" i="8"/>
  <c r="AD118" i="8"/>
  <c r="P118" i="8"/>
  <c r="AB118" i="8"/>
  <c r="R113" i="8" l="1"/>
  <c r="AC113" i="8"/>
  <c r="S113" i="8"/>
  <c r="AD113" i="8"/>
  <c r="P113" i="8"/>
  <c r="AB113" i="8"/>
  <c r="R72" i="8" l="1"/>
  <c r="AC72" i="8"/>
  <c r="P72" i="8"/>
  <c r="AB72" i="8"/>
  <c r="R37" i="8" l="1"/>
  <c r="AC37" i="8"/>
  <c r="P37" i="8"/>
  <c r="AB37" i="8"/>
  <c r="AB178" i="8" l="1"/>
  <c r="AD68" i="6"/>
  <c r="AE68" i="6"/>
  <c r="AF68" i="6"/>
  <c r="AG68" i="6"/>
  <c r="AH68" i="6"/>
  <c r="AI68" i="6"/>
  <c r="AJ68" i="6"/>
  <c r="AK68" i="6"/>
  <c r="AL68" i="6"/>
  <c r="AB100" i="6"/>
  <c r="AD74" i="8"/>
  <c r="AD178" i="8"/>
  <c r="AC178" i="8"/>
  <c r="S178" i="8"/>
  <c r="R178" i="8"/>
  <c r="P178" i="8"/>
  <c r="AD177" i="8"/>
  <c r="AC177" i="8"/>
  <c r="AB177" i="8"/>
  <c r="S177" i="8"/>
  <c r="R177" i="8"/>
  <c r="P177" i="8"/>
  <c r="AD176" i="8"/>
  <c r="AC176" i="8"/>
  <c r="AB176" i="8"/>
  <c r="S176" i="8"/>
  <c r="R176" i="8"/>
  <c r="P176" i="8"/>
  <c r="AD174" i="8"/>
  <c r="AC174" i="8"/>
  <c r="AB174" i="8"/>
  <c r="S174" i="8"/>
  <c r="R174" i="8"/>
  <c r="P174" i="8"/>
  <c r="AD173" i="8"/>
  <c r="AC173" i="8"/>
  <c r="AB173" i="8"/>
  <c r="S173" i="8"/>
  <c r="R173" i="8"/>
  <c r="P173" i="8"/>
  <c r="AD172" i="8"/>
  <c r="AC172" i="8"/>
  <c r="AB172" i="8"/>
  <c r="S172" i="8"/>
  <c r="R172" i="8"/>
  <c r="P172" i="8"/>
  <c r="AD170" i="8"/>
  <c r="AC170" i="8"/>
  <c r="AB170" i="8"/>
  <c r="R170" i="8"/>
  <c r="P170" i="8"/>
  <c r="AD169" i="8"/>
  <c r="AC169" i="8"/>
  <c r="AB169" i="8"/>
  <c r="R169" i="8"/>
  <c r="P169" i="8"/>
  <c r="AD167" i="8"/>
  <c r="AC167" i="8"/>
  <c r="AB167" i="8"/>
  <c r="R167" i="8"/>
  <c r="P167" i="8"/>
  <c r="AD166" i="8"/>
  <c r="AC166" i="8"/>
  <c r="AB166" i="8"/>
  <c r="S166" i="8"/>
  <c r="R166" i="8"/>
  <c r="P166" i="8"/>
  <c r="AD165" i="8"/>
  <c r="AC165" i="8"/>
  <c r="AB165" i="8"/>
  <c r="S165" i="8"/>
  <c r="R165" i="8"/>
  <c r="P165" i="8"/>
  <c r="AC175" i="8"/>
  <c r="AB175" i="8"/>
  <c r="S175" i="8"/>
  <c r="AD175" i="8" s="1"/>
  <c r="R175" i="8"/>
  <c r="P175" i="8"/>
  <c r="AD164" i="8"/>
  <c r="AC164" i="8"/>
  <c r="AB164" i="8"/>
  <c r="S164" i="8"/>
  <c r="R164" i="8"/>
  <c r="P164" i="8"/>
  <c r="AD163" i="8"/>
  <c r="AC163" i="8"/>
  <c r="AB163" i="8"/>
  <c r="S163" i="8"/>
  <c r="R163" i="8"/>
  <c r="P163" i="8"/>
  <c r="AD162" i="8"/>
  <c r="AC162" i="8"/>
  <c r="AB162" i="8"/>
  <c r="S162" i="8"/>
  <c r="R162" i="8"/>
  <c r="P162" i="8"/>
  <c r="AD161" i="8"/>
  <c r="AC161" i="8"/>
  <c r="AB161" i="8"/>
  <c r="S161" i="8"/>
  <c r="R161" i="8"/>
  <c r="P161" i="8"/>
  <c r="AD160" i="8"/>
  <c r="AC160" i="8"/>
  <c r="AB160" i="8"/>
  <c r="S160" i="8"/>
  <c r="R160" i="8"/>
  <c r="P160" i="8"/>
  <c r="AD159" i="8"/>
  <c r="AC159" i="8"/>
  <c r="AB159" i="8"/>
  <c r="S159" i="8"/>
  <c r="R159" i="8"/>
  <c r="P159" i="8"/>
  <c r="AD158" i="8"/>
  <c r="AC158" i="8"/>
  <c r="AB158" i="8"/>
  <c r="S158" i="8"/>
  <c r="R158" i="8"/>
  <c r="P158" i="8"/>
  <c r="AD157" i="8"/>
  <c r="AC157" i="8"/>
  <c r="AB157" i="8"/>
  <c r="S157" i="8"/>
  <c r="R157" i="8"/>
  <c r="P157" i="8"/>
  <c r="AD156" i="8"/>
  <c r="AC156" i="8"/>
  <c r="AB156" i="8"/>
  <c r="S156" i="8"/>
  <c r="R156" i="8"/>
  <c r="P156" i="8"/>
  <c r="AD155" i="8"/>
  <c r="AC155" i="8"/>
  <c r="AB155" i="8"/>
  <c r="S155" i="8"/>
  <c r="R155" i="8"/>
  <c r="P155" i="8"/>
  <c r="AD154" i="8"/>
  <c r="AC154" i="8"/>
  <c r="AB154" i="8"/>
  <c r="S154" i="8"/>
  <c r="R154" i="8"/>
  <c r="P154" i="8"/>
  <c r="AD153" i="8"/>
  <c r="AC153" i="8"/>
  <c r="AB153" i="8"/>
  <c r="S153" i="8"/>
  <c r="R153" i="8"/>
  <c r="P153" i="8"/>
  <c r="AD152" i="8"/>
  <c r="AC152" i="8"/>
  <c r="AB152" i="8"/>
  <c r="S152" i="8"/>
  <c r="R152" i="8"/>
  <c r="P152" i="8"/>
  <c r="AD151" i="8"/>
  <c r="AC151" i="8"/>
  <c r="AB151" i="8"/>
  <c r="S151" i="8"/>
  <c r="R151" i="8"/>
  <c r="P151" i="8"/>
  <c r="AD150" i="8"/>
  <c r="AC150" i="8"/>
  <c r="AB150" i="8"/>
  <c r="S150" i="8"/>
  <c r="R150" i="8"/>
  <c r="P150" i="8"/>
  <c r="AD149" i="8"/>
  <c r="AC149" i="8"/>
  <c r="AB149" i="8"/>
  <c r="S149" i="8"/>
  <c r="R149" i="8"/>
  <c r="P149" i="8"/>
  <c r="AD148" i="8"/>
  <c r="AC148" i="8"/>
  <c r="AB148" i="8"/>
  <c r="S148" i="8"/>
  <c r="R148" i="8"/>
  <c r="P148" i="8"/>
  <c r="AD147" i="8"/>
  <c r="AC147" i="8"/>
  <c r="AB147" i="8"/>
  <c r="S147" i="8"/>
  <c r="R147" i="8"/>
  <c r="P147" i="8"/>
  <c r="AD146" i="8"/>
  <c r="AC146" i="8"/>
  <c r="AB146" i="8"/>
  <c r="S146" i="8"/>
  <c r="R146" i="8"/>
  <c r="P146" i="8"/>
  <c r="AD145" i="8"/>
  <c r="AC145" i="8"/>
  <c r="AB145" i="8"/>
  <c r="S145" i="8"/>
  <c r="R145" i="8"/>
  <c r="P145" i="8"/>
  <c r="AD144" i="8"/>
  <c r="AC144" i="8"/>
  <c r="AB144" i="8"/>
  <c r="S144" i="8"/>
  <c r="R144" i="8"/>
  <c r="P144" i="8"/>
  <c r="AD143" i="8"/>
  <c r="AC143" i="8"/>
  <c r="AB143" i="8"/>
  <c r="S143" i="8"/>
  <c r="R143" i="8"/>
  <c r="P143" i="8"/>
  <c r="AD142" i="8"/>
  <c r="AC142" i="8"/>
  <c r="AB142" i="8"/>
  <c r="S142" i="8"/>
  <c r="R142" i="8"/>
  <c r="P142" i="8"/>
  <c r="AD141" i="8"/>
  <c r="AC141" i="8"/>
  <c r="AB141" i="8"/>
  <c r="S141" i="8"/>
  <c r="R141" i="8"/>
  <c r="P141" i="8"/>
  <c r="AD140" i="8"/>
  <c r="AC140" i="8"/>
  <c r="AB140" i="8"/>
  <c r="S140" i="8"/>
  <c r="R140" i="8"/>
  <c r="P140" i="8"/>
  <c r="AD139" i="8"/>
  <c r="AC139" i="8"/>
  <c r="AB139" i="8"/>
  <c r="S139" i="8"/>
  <c r="R139" i="8"/>
  <c r="P139" i="8"/>
  <c r="AD138" i="8"/>
  <c r="AC138" i="8"/>
  <c r="AB138" i="8"/>
  <c r="S138" i="8"/>
  <c r="R138" i="8"/>
  <c r="P138" i="8"/>
  <c r="AD137" i="8"/>
  <c r="AC137" i="8"/>
  <c r="AB137" i="8"/>
  <c r="S137" i="8"/>
  <c r="R137" i="8"/>
  <c r="P137" i="8"/>
  <c r="AD136" i="8"/>
  <c r="AC136" i="8"/>
  <c r="AB136" i="8"/>
  <c r="S136" i="8"/>
  <c r="R136" i="8"/>
  <c r="P136" i="8"/>
  <c r="AD135" i="8"/>
  <c r="AC135" i="8"/>
  <c r="AB135" i="8"/>
  <c r="S135" i="8"/>
  <c r="R135" i="8"/>
  <c r="P135" i="8"/>
  <c r="AD134" i="8"/>
  <c r="AC134" i="8"/>
  <c r="AB134" i="8"/>
  <c r="S134" i="8"/>
  <c r="R134" i="8"/>
  <c r="P134" i="8"/>
  <c r="AD133" i="8"/>
  <c r="AC133" i="8"/>
  <c r="AB133" i="8"/>
  <c r="S133" i="8"/>
  <c r="R133" i="8"/>
  <c r="P133" i="8"/>
  <c r="AD132" i="8"/>
  <c r="AC132" i="8"/>
  <c r="AB132" i="8"/>
  <c r="S132" i="8"/>
  <c r="R132" i="8"/>
  <c r="P132" i="8"/>
  <c r="AD131" i="8"/>
  <c r="AC131" i="8"/>
  <c r="AB131" i="8"/>
  <c r="S131" i="8"/>
  <c r="R131" i="8"/>
  <c r="P131" i="8"/>
  <c r="AD130" i="8"/>
  <c r="AC130" i="8"/>
  <c r="AB130" i="8"/>
  <c r="S130" i="8"/>
  <c r="R130" i="8"/>
  <c r="P130" i="8"/>
  <c r="AD126" i="8"/>
  <c r="AC126" i="8"/>
  <c r="AB126" i="8"/>
  <c r="S126" i="8"/>
  <c r="R126" i="8"/>
  <c r="P126" i="8"/>
  <c r="AD129" i="8"/>
  <c r="AC129" i="8"/>
  <c r="AB129" i="8"/>
  <c r="S129" i="8"/>
  <c r="R129" i="8"/>
  <c r="P129" i="8"/>
  <c r="AD128" i="8"/>
  <c r="AC128" i="8"/>
  <c r="AB128" i="8"/>
  <c r="S128" i="8"/>
  <c r="R128" i="8"/>
  <c r="P128" i="8"/>
  <c r="AD127" i="8"/>
  <c r="AC127" i="8"/>
  <c r="AB127" i="8"/>
  <c r="S127" i="8"/>
  <c r="R127" i="8"/>
  <c r="P127" i="8"/>
  <c r="AD86" i="8"/>
  <c r="AC86" i="8"/>
  <c r="AB86" i="8"/>
  <c r="S86" i="8"/>
  <c r="R86" i="8"/>
  <c r="P86" i="8"/>
  <c r="AD124" i="8"/>
  <c r="AC124" i="8"/>
  <c r="AB124" i="8"/>
  <c r="S124" i="8"/>
  <c r="R124" i="8"/>
  <c r="P124" i="8"/>
  <c r="AD123" i="8"/>
  <c r="AC123" i="8"/>
  <c r="AB123" i="8"/>
  <c r="S123" i="8"/>
  <c r="R123" i="8"/>
  <c r="P123" i="8"/>
  <c r="AD122" i="8"/>
  <c r="AC122" i="8"/>
  <c r="AB122" i="8"/>
  <c r="S122" i="8"/>
  <c r="R122" i="8"/>
  <c r="P122" i="8"/>
  <c r="AC121" i="8"/>
  <c r="AB121" i="8"/>
  <c r="R121" i="8"/>
  <c r="P121" i="8"/>
  <c r="AD119" i="8"/>
  <c r="AC119" i="8"/>
  <c r="AB119" i="8"/>
  <c r="S119" i="8"/>
  <c r="R119" i="8"/>
  <c r="P119" i="8"/>
  <c r="AD117" i="8"/>
  <c r="AC117" i="8"/>
  <c r="AB117" i="8"/>
  <c r="S117" i="8"/>
  <c r="R117" i="8"/>
  <c r="P117" i="8"/>
  <c r="AD116" i="8"/>
  <c r="AC116" i="8"/>
  <c r="AB116" i="8"/>
  <c r="S116" i="8"/>
  <c r="R116" i="8"/>
  <c r="P116" i="8"/>
  <c r="AD115" i="8"/>
  <c r="AC115" i="8"/>
  <c r="AB115" i="8"/>
  <c r="S115" i="8"/>
  <c r="R115" i="8"/>
  <c r="P115" i="8"/>
  <c r="AD114" i="8"/>
  <c r="AC114" i="8"/>
  <c r="AB114" i="8"/>
  <c r="S114" i="8"/>
  <c r="R114" i="8"/>
  <c r="P114" i="8"/>
  <c r="AD112" i="8"/>
  <c r="AC112" i="8"/>
  <c r="AB112" i="8"/>
  <c r="S112" i="8"/>
  <c r="R112" i="8"/>
  <c r="P112" i="8"/>
  <c r="AD111" i="8"/>
  <c r="AC111" i="8"/>
  <c r="AB111" i="8"/>
  <c r="S111" i="8"/>
  <c r="R111" i="8"/>
  <c r="P111" i="8"/>
  <c r="AD110" i="8"/>
  <c r="AC110" i="8"/>
  <c r="AB110" i="8"/>
  <c r="S110" i="8"/>
  <c r="R110" i="8"/>
  <c r="P110" i="8"/>
  <c r="AD107" i="8"/>
  <c r="AC107" i="8"/>
  <c r="AB107" i="8"/>
  <c r="S107" i="8"/>
  <c r="R107" i="8"/>
  <c r="P107" i="8"/>
  <c r="AD106" i="8"/>
  <c r="AC106" i="8"/>
  <c r="AB106" i="8"/>
  <c r="S106" i="8"/>
  <c r="R106" i="8"/>
  <c r="P106" i="8"/>
  <c r="AD105" i="8"/>
  <c r="AC105" i="8"/>
  <c r="AB105" i="8"/>
  <c r="S105" i="8"/>
  <c r="R105" i="8"/>
  <c r="P105" i="8"/>
  <c r="AD104" i="8"/>
  <c r="AC104" i="8"/>
  <c r="AB104" i="8"/>
  <c r="S104" i="8"/>
  <c r="R104" i="8"/>
  <c r="P104" i="8"/>
  <c r="AD103" i="8"/>
  <c r="AC103" i="8"/>
  <c r="AB103" i="8"/>
  <c r="S103" i="8"/>
  <c r="R103" i="8"/>
  <c r="P103" i="8"/>
  <c r="AD102" i="8"/>
  <c r="AC102" i="8"/>
  <c r="AB102" i="8"/>
  <c r="S102" i="8"/>
  <c r="R102" i="8"/>
  <c r="P102" i="8"/>
  <c r="AD101" i="8"/>
  <c r="AC101" i="8"/>
  <c r="AB101" i="8"/>
  <c r="S101" i="8"/>
  <c r="R101" i="8"/>
  <c r="P101" i="8"/>
  <c r="AD99" i="8"/>
  <c r="AC99" i="8"/>
  <c r="AB99" i="8"/>
  <c r="S99" i="8"/>
  <c r="R99" i="8"/>
  <c r="P99" i="8"/>
  <c r="AD98" i="8"/>
  <c r="AC98" i="8"/>
  <c r="AB98" i="8"/>
  <c r="S98" i="8"/>
  <c r="R98" i="8"/>
  <c r="P98" i="8"/>
  <c r="AD97" i="8"/>
  <c r="AC97" i="8"/>
  <c r="AB97" i="8"/>
  <c r="S97" i="8"/>
  <c r="R97" i="8"/>
  <c r="P97" i="8"/>
  <c r="AD96" i="8"/>
  <c r="AC96" i="8"/>
  <c r="AB96" i="8"/>
  <c r="S96" i="8"/>
  <c r="R96" i="8"/>
  <c r="P96" i="8"/>
  <c r="AD95" i="8"/>
  <c r="AC95" i="8"/>
  <c r="AB95" i="8"/>
  <c r="S95" i="8"/>
  <c r="R95" i="8"/>
  <c r="P95" i="8"/>
  <c r="AD94" i="8"/>
  <c r="AC94" i="8"/>
  <c r="AB94" i="8"/>
  <c r="S94" i="8"/>
  <c r="R94" i="8"/>
  <c r="P94" i="8"/>
  <c r="AD93" i="8"/>
  <c r="AC93" i="8"/>
  <c r="AB93" i="8"/>
  <c r="S93" i="8"/>
  <c r="R93" i="8"/>
  <c r="P93" i="8"/>
  <c r="AD92" i="8"/>
  <c r="AC92" i="8"/>
  <c r="AB92" i="8"/>
  <c r="S92" i="8"/>
  <c r="R92" i="8"/>
  <c r="P92" i="8"/>
  <c r="AD91" i="8"/>
  <c r="AC91" i="8"/>
  <c r="AB91" i="8"/>
  <c r="S91" i="8"/>
  <c r="R91" i="8"/>
  <c r="P91" i="8"/>
  <c r="AD90" i="8"/>
  <c r="AC90" i="8"/>
  <c r="AB90" i="8"/>
  <c r="S90" i="8"/>
  <c r="R90" i="8"/>
  <c r="P90" i="8"/>
  <c r="AD89" i="8"/>
  <c r="AC89" i="8"/>
  <c r="AB89" i="8"/>
  <c r="S89" i="8"/>
  <c r="R89" i="8"/>
  <c r="P89" i="8"/>
  <c r="AD88" i="8"/>
  <c r="AC88" i="8"/>
  <c r="AB88" i="8"/>
  <c r="S88" i="8"/>
  <c r="R88" i="8"/>
  <c r="P88" i="8"/>
  <c r="AD87" i="8"/>
  <c r="AC87" i="8"/>
  <c r="AB87" i="8"/>
  <c r="S87" i="8"/>
  <c r="R87" i="8"/>
  <c r="P87" i="8"/>
  <c r="AD85" i="8"/>
  <c r="AC85" i="8"/>
  <c r="AB85" i="8"/>
  <c r="S85" i="8"/>
  <c r="R85" i="8"/>
  <c r="P85" i="8"/>
  <c r="AD84" i="8"/>
  <c r="AC84" i="8"/>
  <c r="AB84" i="8"/>
  <c r="S84" i="8"/>
  <c r="R84" i="8"/>
  <c r="P84" i="8"/>
  <c r="AD83" i="8"/>
  <c r="AC83" i="8"/>
  <c r="AB83" i="8"/>
  <c r="S83" i="8"/>
  <c r="R83" i="8"/>
  <c r="P83" i="8"/>
  <c r="AD82" i="8"/>
  <c r="AC82" i="8"/>
  <c r="AB82" i="8"/>
  <c r="S82" i="8"/>
  <c r="R82" i="8"/>
  <c r="P82" i="8"/>
  <c r="AD81" i="8"/>
  <c r="AC81" i="8"/>
  <c r="AB81" i="8"/>
  <c r="S81" i="8"/>
  <c r="R81" i="8"/>
  <c r="P81" i="8"/>
  <c r="AD80" i="8"/>
  <c r="AC80" i="8"/>
  <c r="AB80" i="8"/>
  <c r="S80" i="8"/>
  <c r="R80" i="8"/>
  <c r="P80" i="8"/>
  <c r="AD79" i="8"/>
  <c r="AC79" i="8"/>
  <c r="AB79" i="8"/>
  <c r="S79" i="8"/>
  <c r="R79" i="8"/>
  <c r="P79" i="8"/>
  <c r="AD78" i="8"/>
  <c r="AC78" i="8"/>
  <c r="AB78" i="8"/>
  <c r="S78" i="8"/>
  <c r="R78" i="8"/>
  <c r="P78" i="8"/>
  <c r="AD77" i="8"/>
  <c r="AC77" i="8"/>
  <c r="AB77" i="8"/>
  <c r="S77" i="8"/>
  <c r="R77" i="8"/>
  <c r="P77" i="8"/>
  <c r="AD76" i="8"/>
  <c r="AC76" i="8"/>
  <c r="AB76" i="8"/>
  <c r="S76" i="8"/>
  <c r="R76" i="8"/>
  <c r="P76" i="8"/>
  <c r="AC74" i="8"/>
  <c r="AB74" i="8"/>
  <c r="S74" i="8"/>
  <c r="R74" i="8"/>
  <c r="P74" i="8"/>
  <c r="AD71" i="8"/>
  <c r="AC71" i="8"/>
  <c r="AB71" i="8"/>
  <c r="S71" i="8"/>
  <c r="R71" i="8"/>
  <c r="P71" i="8"/>
  <c r="AD69" i="8"/>
  <c r="AC69" i="8"/>
  <c r="AB69" i="8"/>
  <c r="S69" i="8"/>
  <c r="R69" i="8"/>
  <c r="P69" i="8"/>
  <c r="AD68" i="8"/>
  <c r="AC68" i="8"/>
  <c r="AB68" i="8"/>
  <c r="S68" i="8"/>
  <c r="R68" i="8"/>
  <c r="P68" i="8"/>
  <c r="AD67" i="8"/>
  <c r="AC67" i="8"/>
  <c r="AB67" i="8"/>
  <c r="S67" i="8"/>
  <c r="R67" i="8"/>
  <c r="P67" i="8"/>
  <c r="AD66" i="8"/>
  <c r="AC66" i="8"/>
  <c r="AB66" i="8"/>
  <c r="S66" i="8"/>
  <c r="R66" i="8"/>
  <c r="P66" i="8"/>
  <c r="AD65" i="8"/>
  <c r="AC65" i="8"/>
  <c r="AB65" i="8"/>
  <c r="S65" i="8"/>
  <c r="R65" i="8"/>
  <c r="P65" i="8"/>
  <c r="AD64" i="8"/>
  <c r="AC64" i="8"/>
  <c r="AB64" i="8"/>
  <c r="S64" i="8"/>
  <c r="R64" i="8"/>
  <c r="P64" i="8"/>
  <c r="AD63" i="8"/>
  <c r="AC63" i="8"/>
  <c r="AB63" i="8"/>
  <c r="S63" i="8"/>
  <c r="R63" i="8"/>
  <c r="P63" i="8"/>
  <c r="AD62" i="8"/>
  <c r="AC62" i="8"/>
  <c r="AB62" i="8"/>
  <c r="S62" i="8"/>
  <c r="R62" i="8"/>
  <c r="P62" i="8"/>
  <c r="AD59" i="8"/>
  <c r="AC59" i="8"/>
  <c r="AB59" i="8"/>
  <c r="S59" i="8"/>
  <c r="R59" i="8"/>
  <c r="P59" i="8"/>
  <c r="AD58" i="8"/>
  <c r="AC58" i="8"/>
  <c r="AB58" i="8"/>
  <c r="S58" i="8"/>
  <c r="R58" i="8"/>
  <c r="P58" i="8"/>
  <c r="AD57" i="8"/>
  <c r="AC57" i="8"/>
  <c r="AB57" i="8"/>
  <c r="S57" i="8"/>
  <c r="R57" i="8"/>
  <c r="P57" i="8"/>
  <c r="AD55" i="8"/>
  <c r="AC55" i="8"/>
  <c r="AB55" i="8"/>
  <c r="S55" i="8"/>
  <c r="R55" i="8"/>
  <c r="P55" i="8"/>
  <c r="AD54" i="8"/>
  <c r="AC54" i="8"/>
  <c r="AB54" i="8"/>
  <c r="S54" i="8"/>
  <c r="R54" i="8"/>
  <c r="P54" i="8"/>
  <c r="AD53" i="8"/>
  <c r="AC53" i="8"/>
  <c r="AB53" i="8"/>
  <c r="S53" i="8"/>
  <c r="R53" i="8"/>
  <c r="P53" i="8"/>
  <c r="AD51" i="8"/>
  <c r="AC51" i="8"/>
  <c r="AB51" i="8"/>
  <c r="S51" i="8"/>
  <c r="R51" i="8"/>
  <c r="P51" i="8"/>
  <c r="AD50" i="8"/>
  <c r="AC50" i="8"/>
  <c r="AB50" i="8"/>
  <c r="S50" i="8"/>
  <c r="R50" i="8"/>
  <c r="P50" i="8"/>
  <c r="AD49" i="8"/>
  <c r="AC49" i="8"/>
  <c r="AB49" i="8"/>
  <c r="S49" i="8"/>
  <c r="R49" i="8"/>
  <c r="P49" i="8"/>
  <c r="AD48" i="8"/>
  <c r="AC48" i="8"/>
  <c r="AB48" i="8"/>
  <c r="S48" i="8"/>
  <c r="R48" i="8"/>
  <c r="P48" i="8"/>
  <c r="AD47" i="8"/>
  <c r="AC47" i="8"/>
  <c r="AB47" i="8"/>
  <c r="S47" i="8"/>
  <c r="R47" i="8"/>
  <c r="P47" i="8"/>
  <c r="AD46" i="8"/>
  <c r="AC46" i="8"/>
  <c r="AB46" i="8"/>
  <c r="S46" i="8"/>
  <c r="R46" i="8"/>
  <c r="P46" i="8"/>
  <c r="AD45" i="8"/>
  <c r="AC45" i="8"/>
  <c r="AB45" i="8"/>
  <c r="S45" i="8"/>
  <c r="R45" i="8"/>
  <c r="P45" i="8"/>
  <c r="AD44" i="8"/>
  <c r="AC44" i="8"/>
  <c r="AB44" i="8"/>
  <c r="S44" i="8"/>
  <c r="R44" i="8"/>
  <c r="P44" i="8"/>
  <c r="AD42" i="8"/>
  <c r="AC42" i="8"/>
  <c r="AB42" i="8"/>
  <c r="S42" i="8"/>
  <c r="R42" i="8"/>
  <c r="P42" i="8"/>
  <c r="AD40" i="8"/>
  <c r="AC40" i="8"/>
  <c r="AB40" i="8"/>
  <c r="S40" i="8"/>
  <c r="R40" i="8"/>
  <c r="P40" i="8"/>
  <c r="AD38" i="8"/>
  <c r="AC38" i="8"/>
  <c r="AB38" i="8"/>
  <c r="S38" i="8"/>
  <c r="R38" i="8"/>
  <c r="P38" i="8"/>
  <c r="AD36" i="8"/>
  <c r="AC36" i="8"/>
  <c r="AB36" i="8"/>
  <c r="S36" i="8"/>
  <c r="R36" i="8"/>
  <c r="P36" i="8"/>
  <c r="AD35" i="8"/>
  <c r="AC35" i="8"/>
  <c r="AB35" i="8"/>
  <c r="S35" i="8"/>
  <c r="R35" i="8"/>
  <c r="P35" i="8"/>
  <c r="AD34" i="8"/>
  <c r="AC34" i="8"/>
  <c r="AB34" i="8"/>
  <c r="S34" i="8"/>
  <c r="R34" i="8"/>
  <c r="P34" i="8"/>
  <c r="AD33" i="8"/>
  <c r="AC33" i="8"/>
  <c r="AB33" i="8"/>
  <c r="S33" i="8"/>
  <c r="R33" i="8"/>
  <c r="P33" i="8"/>
  <c r="AD32" i="8"/>
  <c r="AC32" i="8"/>
  <c r="AB32" i="8"/>
  <c r="S32" i="8"/>
  <c r="R32" i="8"/>
  <c r="P32" i="8"/>
  <c r="AD31" i="8"/>
  <c r="AC31" i="8"/>
  <c r="AB31" i="8"/>
  <c r="S31" i="8"/>
  <c r="R31" i="8"/>
  <c r="P31" i="8"/>
  <c r="AD30" i="8"/>
  <c r="AC30" i="8"/>
  <c r="AB30" i="8"/>
  <c r="S30" i="8"/>
  <c r="R30" i="8"/>
  <c r="P30" i="8"/>
  <c r="AD29" i="8"/>
  <c r="AC29" i="8"/>
  <c r="AB29" i="8"/>
  <c r="S29" i="8"/>
  <c r="R29" i="8"/>
  <c r="P29" i="8"/>
  <c r="AD28" i="8"/>
  <c r="AC28" i="8"/>
  <c r="AB28" i="8"/>
  <c r="S28" i="8"/>
  <c r="R28" i="8"/>
  <c r="P28" i="8"/>
  <c r="AD27" i="8"/>
  <c r="AC27" i="8"/>
  <c r="AB27" i="8"/>
  <c r="S27" i="8"/>
  <c r="R27" i="8"/>
  <c r="P27" i="8"/>
  <c r="AD26" i="8"/>
  <c r="AC26" i="8"/>
  <c r="AB26" i="8"/>
  <c r="S26" i="8"/>
  <c r="R26" i="8"/>
  <c r="P26" i="8"/>
  <c r="AD25" i="8"/>
  <c r="AC25" i="8"/>
  <c r="AB25" i="8"/>
  <c r="S25" i="8"/>
  <c r="R25" i="8"/>
  <c r="P25" i="8"/>
  <c r="AD24" i="8"/>
  <c r="AC24" i="8"/>
  <c r="AB24" i="8"/>
  <c r="S24" i="8"/>
  <c r="R24" i="8"/>
  <c r="P24" i="8"/>
  <c r="AD23" i="8"/>
  <c r="AC23" i="8"/>
  <c r="AB23" i="8"/>
  <c r="S23" i="8"/>
  <c r="R23" i="8"/>
  <c r="P23" i="8"/>
  <c r="AD22" i="8"/>
  <c r="AC22" i="8"/>
  <c r="AB22" i="8"/>
  <c r="S22" i="8"/>
  <c r="R22" i="8"/>
  <c r="P22" i="8"/>
  <c r="AD21" i="8"/>
  <c r="AC21" i="8"/>
  <c r="AB21" i="8"/>
  <c r="S21" i="8"/>
  <c r="R21" i="8"/>
  <c r="P21" i="8"/>
  <c r="AD20" i="8"/>
  <c r="AC20" i="8"/>
  <c r="AB20" i="8"/>
  <c r="S20" i="8"/>
  <c r="R20" i="8"/>
  <c r="P20" i="8"/>
  <c r="AD18" i="8"/>
  <c r="AC18" i="8"/>
  <c r="AB18" i="8"/>
  <c r="S18" i="8"/>
  <c r="R18" i="8"/>
  <c r="P18" i="8"/>
  <c r="AD17" i="8"/>
  <c r="AC17" i="8"/>
  <c r="AB17" i="8"/>
  <c r="S17" i="8"/>
  <c r="R17" i="8"/>
  <c r="P17" i="8"/>
  <c r="AD15" i="8"/>
  <c r="AC15" i="8"/>
  <c r="AB15" i="8"/>
  <c r="S15" i="8"/>
  <c r="R15" i="8"/>
  <c r="P15" i="8"/>
  <c r="AD14" i="8"/>
  <c r="AC14" i="8"/>
  <c r="AB14" i="8"/>
  <c r="S14" i="8"/>
  <c r="R14" i="8"/>
  <c r="P14" i="8"/>
  <c r="AD13" i="8"/>
  <c r="AC13" i="8"/>
  <c r="AB13" i="8"/>
  <c r="S13" i="8"/>
  <c r="R13" i="8"/>
  <c r="P13" i="8"/>
  <c r="AD12" i="8"/>
  <c r="AC12" i="8"/>
  <c r="AB12" i="8"/>
  <c r="S12" i="8"/>
  <c r="R12" i="8"/>
  <c r="P12" i="8"/>
  <c r="AD73" i="8"/>
  <c r="AC73" i="8"/>
  <c r="AB73" i="8"/>
  <c r="S73" i="8"/>
  <c r="R73" i="8"/>
  <c r="P73" i="8"/>
  <c r="AD11" i="8"/>
  <c r="AC11" i="8"/>
  <c r="AB11" i="8"/>
  <c r="S11" i="8"/>
  <c r="R11" i="8"/>
  <c r="P11" i="8"/>
  <c r="AD10" i="8"/>
  <c r="AC10" i="8"/>
  <c r="AB10" i="8"/>
  <c r="S10" i="8"/>
  <c r="R10" i="8"/>
  <c r="P10" i="8"/>
  <c r="AD9" i="8"/>
  <c r="AC9" i="8"/>
  <c r="AB9" i="8"/>
  <c r="S9" i="8"/>
  <c r="R9" i="8"/>
  <c r="P9" i="8"/>
  <c r="AD8" i="8"/>
  <c r="AC8" i="8"/>
  <c r="AB8" i="8"/>
  <c r="S8" i="8"/>
  <c r="R8" i="8"/>
  <c r="P8" i="8"/>
  <c r="AD7" i="8"/>
  <c r="AC7" i="8"/>
  <c r="AB7" i="8"/>
  <c r="S7" i="8"/>
  <c r="R7" i="8"/>
  <c r="P7" i="8"/>
  <c r="U5" i="8"/>
  <c r="V5" i="8" s="1"/>
  <c r="W5" i="8" s="1"/>
  <c r="X5" i="8" s="1"/>
  <c r="Y5" i="8" s="1"/>
  <c r="Z5" i="8" s="1"/>
  <c r="AA5" i="8" s="1"/>
  <c r="G50" i="6"/>
  <c r="H50" i="6"/>
  <c r="I50" i="6"/>
  <c r="J50" i="6"/>
  <c r="K50" i="6"/>
  <c r="L50" i="6"/>
  <c r="M50" i="6"/>
  <c r="N50" i="6"/>
  <c r="AD50" i="6"/>
  <c r="AE50" i="6"/>
  <c r="AF50" i="6"/>
  <c r="AG50" i="6"/>
  <c r="AH50" i="6"/>
  <c r="AI50" i="6"/>
  <c r="AJ50" i="6"/>
  <c r="AK50" i="6"/>
  <c r="AL50" i="6"/>
  <c r="S50" i="6"/>
  <c r="P50" i="6"/>
  <c r="AB50" i="6"/>
  <c r="W66" i="9" a="1"/>
  <c r="V115" i="9" a="1"/>
  <c r="T150" i="9" a="1"/>
  <c r="U43" i="9" a="1"/>
  <c r="T77" i="9" a="1"/>
  <c r="W171" i="9" a="1"/>
  <c r="X128" i="9" a="1"/>
  <c r="U130" i="9" a="1"/>
  <c r="X20" i="9" a="1"/>
  <c r="W57" i="9" a="1"/>
  <c r="X43" i="9" a="1"/>
  <c r="AA30" i="9" a="1"/>
  <c r="V174" i="9" a="1"/>
  <c r="W130" i="9" a="1"/>
  <c r="Y111" i="9" a="1"/>
  <c r="V128" i="9" a="1"/>
  <c r="W111" i="9" a="1"/>
  <c r="Y150" i="9" a="1"/>
  <c r="V74" i="9" a="1"/>
  <c r="Y65" i="9" a="1"/>
  <c r="W19" i="9" a="1"/>
  <c r="U66" i="9" a="1"/>
  <c r="T171" i="9" a="1"/>
  <c r="U128" i="9" a="1"/>
  <c r="X111" i="9" a="1"/>
  <c r="T172" i="9" a="1"/>
  <c r="AA75" i="9" a="1"/>
  <c r="T58" i="9" a="1"/>
  <c r="Y112" i="9" a="1"/>
  <c r="V180" i="9" a="1"/>
  <c r="Y75" i="9" a="1"/>
  <c r="Z111" i="9" a="1"/>
  <c r="X66" i="9" a="1"/>
  <c r="U150" i="9" a="1"/>
  <c r="Y20" i="9" a="1"/>
  <c r="U19" i="9" a="1"/>
  <c r="T48" i="9" a="1"/>
  <c r="V20" i="9" a="1"/>
  <c r="V41" i="9" a="1"/>
  <c r="U122" i="9" a="1"/>
  <c r="X45" i="9" a="1"/>
  <c r="V122" i="9" a="1"/>
  <c r="AA77" i="9" a="1"/>
  <c r="Y57" i="9" a="1"/>
  <c r="U95" i="9" a="1"/>
  <c r="Y30" i="9" a="1"/>
  <c r="V120" i="9" a="1"/>
  <c r="T66" i="9" a="1"/>
  <c r="U174" i="9" a="1"/>
  <c r="AA171" i="9" a="1"/>
  <c r="Z43" i="9" a="1"/>
  <c r="T111" i="9" a="1"/>
  <c r="U65" i="9" a="1"/>
  <c r="W41" i="9" a="1"/>
  <c r="W122" i="9" a="1"/>
  <c r="V48" i="9" a="1"/>
  <c r="U115" i="9" a="1"/>
  <c r="Y45" i="9" a="1"/>
  <c r="W32" i="9" a="1"/>
  <c r="T43" i="9" a="1"/>
  <c r="T120" i="9" a="1"/>
  <c r="U48" i="9" a="1"/>
  <c r="U41" i="9" a="1"/>
  <c r="T136" i="9" a="1"/>
  <c r="Z30" i="9" a="1"/>
  <c r="U172" i="9" a="1"/>
  <c r="T75" i="9" a="1"/>
  <c r="T57" i="9" a="1"/>
  <c r="AA65" i="9" a="1"/>
  <c r="W61" i="9" a="1"/>
  <c r="X30" i="9" a="1"/>
  <c r="X136" i="9" a="1"/>
  <c r="W74" i="9" a="1"/>
  <c r="AA61" i="9" a="1"/>
  <c r="X120" i="9" a="1"/>
  <c r="V173" i="9" a="1"/>
  <c r="V127" i="9" a="1"/>
  <c r="V58" i="9" a="1"/>
  <c r="T122" i="9" a="1"/>
  <c r="AA180" i="9" a="1"/>
  <c r="W75" i="9" a="1"/>
  <c r="Z127" i="9" a="1"/>
  <c r="W43" i="9" a="1"/>
  <c r="Y172" i="9" a="1"/>
  <c r="Y77" i="9" a="1"/>
  <c r="Z61" i="9" a="1"/>
  <c r="X95" i="9" a="1"/>
  <c r="T45" i="9" a="1"/>
  <c r="Y48" i="9" a="1"/>
  <c r="AA48" i="9" a="1"/>
  <c r="Z130" i="9" a="1"/>
  <c r="U61" i="9" a="1"/>
  <c r="V75" i="9" a="1"/>
  <c r="U24" i="9" a="1"/>
  <c r="AA127" i="9" a="1"/>
  <c r="W77" i="9" a="1"/>
  <c r="V112" i="9" a="1"/>
  <c r="X57" i="9" a="1"/>
  <c r="Y12" i="9" a="1"/>
  <c r="U111" i="9" a="1"/>
  <c r="V130" i="9" a="1"/>
  <c r="T74" i="9" a="1"/>
  <c r="X48" i="9" a="1"/>
  <c r="W172" i="9" a="1"/>
  <c r="X75" i="9" a="1"/>
  <c r="X171" i="9" a="1"/>
  <c r="AA74" i="9" a="1"/>
  <c r="X12" i="9" a="1"/>
  <c r="V77" i="9" a="1"/>
  <c r="AA111" i="9" a="1"/>
  <c r="V172" i="9" a="1"/>
  <c r="X130" i="9" a="1"/>
  <c r="U12" i="9" a="1"/>
  <c r="U20" i="9" a="1"/>
  <c r="X74" i="9" a="1"/>
  <c r="AA66" i="9" a="1"/>
  <c r="W173" i="9" a="1"/>
  <c r="W24" i="9" a="1"/>
  <c r="Z122" i="9" a="1"/>
  <c r="W128" i="9" a="1"/>
  <c r="AA136" i="9" a="1"/>
  <c r="Y127" i="9" a="1"/>
  <c r="Z24" i="9" a="1"/>
  <c r="U30" i="9" a="1"/>
  <c r="T112" i="9" a="1"/>
  <c r="X65" i="9" a="1"/>
  <c r="V43" i="9" a="1"/>
  <c r="Z172" i="9" a="1"/>
  <c r="X180" i="9" a="1"/>
  <c r="Z41" i="9" a="1"/>
  <c r="V57" i="9" a="1"/>
  <c r="AA112" i="9" a="1"/>
  <c r="Z77" i="9" a="1"/>
  <c r="W174" i="9" a="1"/>
  <c r="AA45" i="9" a="1"/>
  <c r="Z66" i="9" a="1"/>
  <c r="T127" i="9" a="1"/>
  <c r="AA24" i="9" a="1"/>
  <c r="U180" i="9" a="1"/>
  <c r="U77" i="9" a="1"/>
  <c r="W127" i="9" a="1"/>
  <c r="Z12" i="9" a="1"/>
  <c r="Z65" i="9" a="1"/>
  <c r="Z128" i="9" a="1"/>
  <c r="U173" i="9" a="1"/>
  <c r="U32" i="9" a="1"/>
  <c r="T130" i="9" a="1"/>
  <c r="V24" i="9" a="1"/>
  <c r="AA130" i="9" a="1"/>
  <c r="T174" i="9" a="1"/>
  <c r="X115" i="9" a="1"/>
  <c r="Y122" i="9" a="1"/>
  <c r="U136" i="9" a="1"/>
  <c r="Z180" i="9" a="1"/>
  <c r="X122" i="9" a="1"/>
  <c r="W150" i="9" a="1"/>
  <c r="V61" i="9" a="1"/>
  <c r="AA120" i="9" a="1"/>
  <c r="Y24" i="9" a="1"/>
  <c r="Z115" i="9" a="1"/>
  <c r="W115" i="9" a="1"/>
  <c r="Z112" i="9" a="1"/>
  <c r="AA95" i="9" a="1"/>
  <c r="X41" i="9" a="1"/>
  <c r="W65" i="9" a="1"/>
  <c r="V32" i="9" a="1"/>
  <c r="V171" i="9" a="1"/>
  <c r="AA128" i="9" a="1"/>
  <c r="AA115" i="9" a="1"/>
  <c r="Y41" i="9" a="1"/>
  <c r="V19" i="9" a="1"/>
  <c r="T180" i="9" a="1"/>
  <c r="Y180" i="9" a="1"/>
  <c r="W180" i="9" a="1"/>
  <c r="X32" i="9" a="1"/>
  <c r="V65" i="9" a="1"/>
  <c r="Y95" i="9" a="1"/>
  <c r="AA150" i="9" a="1"/>
  <c r="Z32" i="9" a="1"/>
  <c r="Y128" i="9" a="1"/>
  <c r="V30" i="9" a="1"/>
  <c r="Y74" i="9" a="1"/>
  <c r="Y61" i="9" a="1"/>
  <c r="W136" i="9" a="1"/>
  <c r="T128" i="9" a="1"/>
  <c r="AA12" i="9" a="1"/>
  <c r="AA174" i="9" a="1"/>
  <c r="Y130" i="9" a="1"/>
  <c r="V66" i="9" a="1"/>
  <c r="T41" i="9" a="1"/>
  <c r="X19" i="9" a="1"/>
  <c r="AA43" i="9" a="1"/>
  <c r="Y120" i="9" a="1"/>
  <c r="T115" i="9" a="1"/>
  <c r="V136" i="9" a="1"/>
  <c r="X77" i="9" a="1"/>
  <c r="Y32" i="9" a="1"/>
  <c r="Y43" i="9" a="1"/>
  <c r="AA32" i="9" a="1"/>
  <c r="U75" i="9" a="1"/>
  <c r="Y115" i="9" a="1"/>
  <c r="Z45" i="9" a="1"/>
  <c r="X150" i="9" a="1"/>
  <c r="W95" i="9" a="1"/>
  <c r="Y174" i="9" a="1"/>
  <c r="X127" i="9" a="1"/>
  <c r="Y66" i="9" a="1"/>
  <c r="Z75" i="9" a="1"/>
  <c r="W30" i="9" a="1"/>
  <c r="U127" i="9" a="1"/>
  <c r="U171" i="9" a="1"/>
  <c r="T24" i="9" a="1"/>
  <c r="W12" i="9" a="1"/>
  <c r="Y171" i="9" a="1"/>
  <c r="X173" i="9" a="1"/>
  <c r="T12" i="9" a="1"/>
  <c r="T32" i="9" a="1"/>
  <c r="V111" i="9" a="1"/>
  <c r="T30" i="9" a="1"/>
  <c r="V95" i="9" a="1"/>
  <c r="AA20" i="9" a="1"/>
  <c r="Z171" i="9" a="1"/>
  <c r="X112" i="9" a="1"/>
  <c r="Z120" i="9" a="1"/>
  <c r="Z19" i="9" a="1"/>
  <c r="Y136" i="9" a="1"/>
  <c r="W48" i="9" a="1"/>
  <c r="Z136" i="9" a="1"/>
  <c r="W45" i="9" a="1"/>
  <c r="U120" i="9" a="1"/>
  <c r="Z48" i="9" a="1"/>
  <c r="AA172" i="9" a="1"/>
  <c r="T95" i="9" a="1"/>
  <c r="T173" i="9" a="1"/>
  <c r="Y173" i="9" a="1"/>
  <c r="Z95" i="9" a="1"/>
  <c r="Z20" i="9" a="1"/>
  <c r="T65" i="9" a="1"/>
  <c r="X61" i="9" a="1"/>
  <c r="Z57" i="9" a="1"/>
  <c r="X172" i="9" a="1"/>
  <c r="T61" i="9" a="1"/>
  <c r="Z174" i="9" a="1"/>
  <c r="Y19" i="9" a="1"/>
  <c r="V150" i="9" a="1"/>
  <c r="AA122" i="9" a="1"/>
  <c r="V12" i="9" a="1"/>
  <c r="Z150" i="9" a="1"/>
  <c r="Z74" i="9" a="1"/>
  <c r="Z173" i="9" a="1"/>
  <c r="U112" i="9" a="1"/>
  <c r="U57" i="9" a="1"/>
  <c r="AA41" i="9" a="1"/>
  <c r="AA19" i="9" a="1"/>
  <c r="AA173" i="9" a="1"/>
  <c r="W20" i="9" a="1"/>
  <c r="U45" i="9" a="1"/>
  <c r="X174" i="9" a="1"/>
  <c r="AA57" i="9" a="1"/>
  <c r="W112" i="9" a="1"/>
  <c r="U74" i="9" a="1"/>
  <c r="W120" i="9" a="1"/>
  <c r="X24" i="9" a="1"/>
  <c r="V45" i="9" a="1"/>
  <c r="X12" i="9" l="1"/>
  <c r="AI12" i="9" s="1"/>
  <c r="AE19" i="9"/>
  <c r="AA19" i="9"/>
  <c r="AL19" i="9" s="1"/>
  <c r="T12" i="9"/>
  <c r="AE12" i="9" s="1"/>
  <c r="AA12" i="9"/>
  <c r="AL12" i="9" s="1"/>
  <c r="W19" i="9"/>
  <c r="AH19" i="9" s="1"/>
  <c r="T24" i="9"/>
  <c r="AE24" i="9" s="1"/>
  <c r="AA24" i="9"/>
  <c r="AL24" i="9" s="1"/>
  <c r="V12" i="9"/>
  <c r="AG12" i="9" s="1"/>
  <c r="V19" i="9"/>
  <c r="AG19" i="9" s="1"/>
  <c r="U24" i="9"/>
  <c r="AF24" i="9" s="1"/>
  <c r="U30" i="9"/>
  <c r="AF30" i="9" s="1"/>
  <c r="Y45" i="9"/>
  <c r="AJ45" i="9" s="1"/>
  <c r="AA48" i="9"/>
  <c r="AL48" i="9" s="1"/>
  <c r="X19" i="9"/>
  <c r="AI19" i="9" s="1"/>
  <c r="W32" i="9"/>
  <c r="AH32" i="9" s="1"/>
  <c r="V41" i="9"/>
  <c r="AG41" i="9" s="1"/>
  <c r="X43" i="9"/>
  <c r="AI43" i="9" s="1"/>
  <c r="Z45" i="9"/>
  <c r="AK45" i="9" s="1"/>
  <c r="U57" i="9"/>
  <c r="AF57" i="9" s="1"/>
  <c r="V58" i="9"/>
  <c r="AG58" i="9" s="1"/>
  <c r="V61" i="9"/>
  <c r="AG61" i="9" s="1"/>
  <c r="W65" i="9"/>
  <c r="AH65" i="9" s="1"/>
  <c r="W66" i="9"/>
  <c r="AH66" i="9" s="1"/>
  <c r="X74" i="9"/>
  <c r="AI74" i="9" s="1"/>
  <c r="X75" i="9"/>
  <c r="AI75" i="9" s="1"/>
  <c r="Y77" i="9"/>
  <c r="AJ77" i="9" s="1"/>
  <c r="Z19" i="9"/>
  <c r="AK19" i="9" s="1"/>
  <c r="X24" i="9"/>
  <c r="AI24" i="9" s="1"/>
  <c r="X30" i="9"/>
  <c r="AI30" i="9" s="1"/>
  <c r="Z32" i="9"/>
  <c r="AK32" i="9" s="1"/>
  <c r="Y41" i="9"/>
  <c r="AJ41" i="9" s="1"/>
  <c r="T45" i="9"/>
  <c r="AE45" i="9" s="1"/>
  <c r="X57" i="9"/>
  <c r="AI57" i="9" s="1"/>
  <c r="X61" i="9"/>
  <c r="AI61" i="9" s="1"/>
  <c r="Y65" i="9"/>
  <c r="AJ65" i="9" s="1"/>
  <c r="Y66" i="9"/>
  <c r="AJ66" i="9" s="1"/>
  <c r="AA74" i="9"/>
  <c r="AL74" i="9" s="1"/>
  <c r="AA75" i="9"/>
  <c r="AL75" i="9" s="1"/>
  <c r="AA77" i="9"/>
  <c r="AL77" i="9" s="1"/>
  <c r="Z95" i="9"/>
  <c r="AK95" i="9" s="1"/>
  <c r="Z12" i="9"/>
  <c r="AK12" i="9" s="1"/>
  <c r="AA43" i="9"/>
  <c r="AL43" i="9" s="1"/>
  <c r="V48" i="9"/>
  <c r="AG48" i="9" s="1"/>
  <c r="Y61" i="9"/>
  <c r="AJ61" i="9" s="1"/>
  <c r="Y24" i="9"/>
  <c r="AJ24" i="9" s="1"/>
  <c r="Y30" i="9"/>
  <c r="AJ30" i="9" s="1"/>
  <c r="AA32" i="9"/>
  <c r="AL32" i="9" s="1"/>
  <c r="Z41" i="9"/>
  <c r="AK41" i="9" s="1"/>
  <c r="U45" i="9"/>
  <c r="AF45" i="9" s="1"/>
  <c r="Y57" i="9"/>
  <c r="AJ57" i="9" s="1"/>
  <c r="Z61" i="9"/>
  <c r="AK61" i="9" s="1"/>
  <c r="Z65" i="9"/>
  <c r="AK65" i="9" s="1"/>
  <c r="Z66" i="9"/>
  <c r="AK66" i="9" s="1"/>
  <c r="AA41" i="9"/>
  <c r="AL41" i="9" s="1"/>
  <c r="W48" i="9"/>
  <c r="AH48" i="9" s="1"/>
  <c r="AA66" i="9"/>
  <c r="AL66" i="9" s="1"/>
  <c r="Z24" i="9"/>
  <c r="AK24" i="9" s="1"/>
  <c r="Z30" i="9"/>
  <c r="AK30" i="9" s="1"/>
  <c r="T30" i="9"/>
  <c r="AE30" i="9" s="1"/>
  <c r="V32" i="9"/>
  <c r="AG32" i="9" s="1"/>
  <c r="X65" i="9"/>
  <c r="AI65" i="9" s="1"/>
  <c r="T77" i="9"/>
  <c r="AE77" i="9" s="1"/>
  <c r="X95" i="9"/>
  <c r="AI95" i="9" s="1"/>
  <c r="V24" i="9"/>
  <c r="AG24" i="9" s="1"/>
  <c r="V30" i="9"/>
  <c r="AG30" i="9" s="1"/>
  <c r="T74" i="9"/>
  <c r="AE74" i="9" s="1"/>
  <c r="W75" i="9"/>
  <c r="AH75" i="9" s="1"/>
  <c r="U77" i="9"/>
  <c r="AF77" i="9" s="1"/>
  <c r="W24" i="9"/>
  <c r="AH24" i="9" s="1"/>
  <c r="W30" i="9"/>
  <c r="AH30" i="9" s="1"/>
  <c r="Y32" i="9"/>
  <c r="AJ32" i="9" s="1"/>
  <c r="U43" i="9"/>
  <c r="AF43" i="9" s="1"/>
  <c r="T66" i="9"/>
  <c r="AE66" i="9" s="1"/>
  <c r="Z75" i="9"/>
  <c r="AK75" i="9" s="1"/>
  <c r="V77" i="9"/>
  <c r="AG77" i="9" s="1"/>
  <c r="AA30" i="9"/>
  <c r="AL30" i="9" s="1"/>
  <c r="U41" i="9"/>
  <c r="AF41" i="9" s="1"/>
  <c r="V43" i="9"/>
  <c r="AG43" i="9" s="1"/>
  <c r="V45" i="9"/>
  <c r="AG45" i="9" s="1"/>
  <c r="T48" i="9"/>
  <c r="AE48" i="9" s="1"/>
  <c r="T57" i="9"/>
  <c r="AE57" i="9" s="1"/>
  <c r="U66" i="9"/>
  <c r="AF66" i="9" s="1"/>
  <c r="V74" i="9"/>
  <c r="AG74" i="9" s="1"/>
  <c r="W77" i="9"/>
  <c r="AH77" i="9" s="1"/>
  <c r="W12" i="9"/>
  <c r="AH12" i="9" s="1"/>
  <c r="Z57" i="9"/>
  <c r="AK57" i="9" s="1"/>
  <c r="U61" i="9"/>
  <c r="AF61" i="9" s="1"/>
  <c r="X66" i="9"/>
  <c r="AI66" i="9" s="1"/>
  <c r="Y74" i="9"/>
  <c r="AJ74" i="9" s="1"/>
  <c r="X127" i="9"/>
  <c r="AI127" i="9" s="1"/>
  <c r="W112" i="9"/>
  <c r="AH112" i="9" s="1"/>
  <c r="AA120" i="9"/>
  <c r="AL120" i="9" s="1"/>
  <c r="Z122" i="9"/>
  <c r="AK122" i="9" s="1"/>
  <c r="X20" i="9"/>
  <c r="AI20" i="9" s="1"/>
  <c r="W130" i="9"/>
  <c r="AH130" i="9" s="1"/>
  <c r="V150" i="9"/>
  <c r="AG150" i="9" s="1"/>
  <c r="Z43" i="9"/>
  <c r="AK43" i="9" s="1"/>
  <c r="AA45" i="9"/>
  <c r="AL45" i="9" s="1"/>
  <c r="Z48" i="9"/>
  <c r="AK48" i="9" s="1"/>
  <c r="Z74" i="9"/>
  <c r="AK74" i="9" s="1"/>
  <c r="U95" i="9"/>
  <c r="AF95" i="9" s="1"/>
  <c r="X111" i="9"/>
  <c r="AI111" i="9" s="1"/>
  <c r="V115" i="9"/>
  <c r="AG115" i="9" s="1"/>
  <c r="T120" i="9"/>
  <c r="AE120" i="9" s="1"/>
  <c r="X128" i="9"/>
  <c r="AI128" i="9" s="1"/>
  <c r="U136" i="9"/>
  <c r="AF136" i="9" s="1"/>
  <c r="Y12" i="9"/>
  <c r="AJ12" i="9" s="1"/>
  <c r="AA57" i="9"/>
  <c r="AL57" i="9" s="1"/>
  <c r="W61" i="9"/>
  <c r="AH61" i="9" s="1"/>
  <c r="T65" i="9"/>
  <c r="AE65" i="9" s="1"/>
  <c r="T75" i="9"/>
  <c r="AE75" i="9" s="1"/>
  <c r="Y127" i="9"/>
  <c r="AJ127" i="9" s="1"/>
  <c r="X112" i="9"/>
  <c r="AI112" i="9" s="1"/>
  <c r="AA122" i="9"/>
  <c r="AL122" i="9" s="1"/>
  <c r="Y20" i="9"/>
  <c r="AJ20" i="9" s="1"/>
  <c r="X130" i="9"/>
  <c r="AI130" i="9" s="1"/>
  <c r="W150" i="9"/>
  <c r="AH150" i="9" s="1"/>
  <c r="X32" i="9"/>
  <c r="AI32" i="9" s="1"/>
  <c r="T41" i="9"/>
  <c r="AE41" i="9" s="1"/>
  <c r="U74" i="9"/>
  <c r="AF74" i="9" s="1"/>
  <c r="V120" i="9"/>
  <c r="AG120" i="9" s="1"/>
  <c r="X122" i="9"/>
  <c r="AI122" i="9" s="1"/>
  <c r="Y130" i="9"/>
  <c r="AJ130" i="9" s="1"/>
  <c r="T171" i="9"/>
  <c r="AE171" i="9" s="1"/>
  <c r="T172" i="9"/>
  <c r="AE172" i="9" s="1"/>
  <c r="AA173" i="9"/>
  <c r="AL173" i="9" s="1"/>
  <c r="W41" i="9"/>
  <c r="AH41" i="9" s="1"/>
  <c r="W45" i="9"/>
  <c r="AH45" i="9" s="1"/>
  <c r="V57" i="9"/>
  <c r="AG57" i="9" s="1"/>
  <c r="X77" i="9"/>
  <c r="AI77" i="9" s="1"/>
  <c r="Z127" i="9"/>
  <c r="AK127" i="9" s="1"/>
  <c r="AA111" i="9"/>
  <c r="AL111" i="9" s="1"/>
  <c r="X115" i="9"/>
  <c r="AI115" i="9" s="1"/>
  <c r="Y122" i="9"/>
  <c r="AJ122" i="9" s="1"/>
  <c r="V20" i="9"/>
  <c r="AG20" i="9" s="1"/>
  <c r="W128" i="9"/>
  <c r="AH128" i="9" s="1"/>
  <c r="Z130" i="9"/>
  <c r="AK130" i="9" s="1"/>
  <c r="Y136" i="9"/>
  <c r="AJ136" i="9" s="1"/>
  <c r="T150" i="9"/>
  <c r="AE150" i="9" s="1"/>
  <c r="U171" i="9"/>
  <c r="AF171" i="9" s="1"/>
  <c r="T173" i="9"/>
  <c r="AE173" i="9" s="1"/>
  <c r="AA174" i="9"/>
  <c r="AL174" i="9" s="1"/>
  <c r="X45" i="9"/>
  <c r="AI45" i="9" s="1"/>
  <c r="Z77" i="9"/>
  <c r="AK77" i="9" s="1"/>
  <c r="T95" i="9"/>
  <c r="AE95" i="9" s="1"/>
  <c r="AA127" i="9"/>
  <c r="AL127" i="9" s="1"/>
  <c r="T112" i="9"/>
  <c r="AE112" i="9" s="1"/>
  <c r="W20" i="9"/>
  <c r="AH20" i="9" s="1"/>
  <c r="AA130" i="9"/>
  <c r="AL130" i="9" s="1"/>
  <c r="Z136" i="9"/>
  <c r="AK136" i="9" s="1"/>
  <c r="V171" i="9"/>
  <c r="AG171" i="9" s="1"/>
  <c r="U173" i="9"/>
  <c r="AF173" i="9" s="1"/>
  <c r="U65" i="9"/>
  <c r="AF65" i="9" s="1"/>
  <c r="U75" i="9"/>
  <c r="AF75" i="9" s="1"/>
  <c r="V95" i="9"/>
  <c r="AG95" i="9" s="1"/>
  <c r="U112" i="9"/>
  <c r="AF112" i="9" s="1"/>
  <c r="Z115" i="9"/>
  <c r="AK115" i="9" s="1"/>
  <c r="X120" i="9"/>
  <c r="AI120" i="9" s="1"/>
  <c r="Z128" i="9"/>
  <c r="AK128" i="9" s="1"/>
  <c r="AA136" i="9"/>
  <c r="AL136" i="9" s="1"/>
  <c r="V172" i="9"/>
  <c r="AG172" i="9" s="1"/>
  <c r="U174" i="9"/>
  <c r="AF174" i="9" s="1"/>
  <c r="U48" i="9"/>
  <c r="AF48" i="9" s="1"/>
  <c r="V111" i="9"/>
  <c r="AG111" i="9" s="1"/>
  <c r="Z120" i="9"/>
  <c r="AK120" i="9" s="1"/>
  <c r="U122" i="9"/>
  <c r="AF122" i="9" s="1"/>
  <c r="AA20" i="9"/>
  <c r="AL20" i="9" s="1"/>
  <c r="T136" i="9"/>
  <c r="AE136" i="9" s="1"/>
  <c r="Y150" i="9"/>
  <c r="AJ150" i="9" s="1"/>
  <c r="X172" i="9"/>
  <c r="AI172" i="9" s="1"/>
  <c r="W174" i="9"/>
  <c r="AH174" i="9" s="1"/>
  <c r="U12" i="9"/>
  <c r="AF12" i="9" s="1"/>
  <c r="W43" i="9"/>
  <c r="AH43" i="9" s="1"/>
  <c r="X48" i="9"/>
  <c r="AI48" i="9" s="1"/>
  <c r="V66" i="9"/>
  <c r="AG66" i="9" s="1"/>
  <c r="AA95" i="9"/>
  <c r="AL95" i="9" s="1"/>
  <c r="U127" i="9"/>
  <c r="AF127" i="9" s="1"/>
  <c r="Y112" i="9"/>
  <c r="AJ112" i="9" s="1"/>
  <c r="T128" i="9"/>
  <c r="AE128" i="9" s="1"/>
  <c r="U130" i="9"/>
  <c r="AF130" i="9" s="1"/>
  <c r="V136" i="9"/>
  <c r="AG136" i="9" s="1"/>
  <c r="Y171" i="9"/>
  <c r="AJ171" i="9" s="1"/>
  <c r="X173" i="9"/>
  <c r="AI173" i="9" s="1"/>
  <c r="T180" i="9"/>
  <c r="AE180" i="9" s="1"/>
  <c r="AA180" i="9"/>
  <c r="AL180" i="9" s="1"/>
  <c r="Y43" i="9"/>
  <c r="AJ43" i="9" s="1"/>
  <c r="Y48" i="9"/>
  <c r="AJ48" i="9" s="1"/>
  <c r="W111" i="9"/>
  <c r="AH111" i="9" s="1"/>
  <c r="T115" i="9"/>
  <c r="AE115" i="9" s="1"/>
  <c r="V122" i="9"/>
  <c r="AG122" i="9" s="1"/>
  <c r="Z150" i="9"/>
  <c r="AK150" i="9" s="1"/>
  <c r="Y172" i="9"/>
  <c r="AJ172" i="9" s="1"/>
  <c r="X174" i="9"/>
  <c r="AI174" i="9" s="1"/>
  <c r="X41" i="9"/>
  <c r="AI41" i="9" s="1"/>
  <c r="W57" i="9"/>
  <c r="AH57" i="9" s="1"/>
  <c r="Y115" i="9"/>
  <c r="AJ115" i="9" s="1"/>
  <c r="W120" i="9"/>
  <c r="AH120" i="9" s="1"/>
  <c r="Y128" i="9"/>
  <c r="AJ128" i="9" s="1"/>
  <c r="U172" i="9"/>
  <c r="AF172" i="9" s="1"/>
  <c r="T174" i="9"/>
  <c r="AE174" i="9" s="1"/>
  <c r="Z180" i="9"/>
  <c r="AK180" i="9" s="1"/>
  <c r="T58" i="9"/>
  <c r="AE58" i="9" s="1"/>
  <c r="V65" i="9"/>
  <c r="AG65" i="9" s="1"/>
  <c r="T111" i="9"/>
  <c r="AE111" i="9" s="1"/>
  <c r="AA128" i="9"/>
  <c r="AL128" i="9" s="1"/>
  <c r="AE20" i="9"/>
  <c r="Z172" i="9"/>
  <c r="AK172" i="9" s="1"/>
  <c r="AA61" i="9"/>
  <c r="AL61" i="9" s="1"/>
  <c r="Z111" i="9"/>
  <c r="AK111" i="9" s="1"/>
  <c r="U20" i="9"/>
  <c r="AF20" i="9" s="1"/>
  <c r="AA172" i="9"/>
  <c r="AL172" i="9" s="1"/>
  <c r="Z174" i="9"/>
  <c r="AK174" i="9" s="1"/>
  <c r="U180" i="9"/>
  <c r="AF180" i="9" s="1"/>
  <c r="T61" i="9"/>
  <c r="AE61" i="9" s="1"/>
  <c r="W74" i="9"/>
  <c r="AH74" i="9" s="1"/>
  <c r="U150" i="9"/>
  <c r="AF150" i="9" s="1"/>
  <c r="W115" i="9"/>
  <c r="AH115" i="9" s="1"/>
  <c r="W136" i="9"/>
  <c r="AH136" i="9" s="1"/>
  <c r="W180" i="9"/>
  <c r="AH180" i="9" s="1"/>
  <c r="U32" i="9"/>
  <c r="AF32" i="9" s="1"/>
  <c r="V112" i="9"/>
  <c r="AG112" i="9" s="1"/>
  <c r="AA115" i="9"/>
  <c r="AL115" i="9" s="1"/>
  <c r="U128" i="9"/>
  <c r="AF128" i="9" s="1"/>
  <c r="AA171" i="9"/>
  <c r="AL171" i="9" s="1"/>
  <c r="X136" i="9"/>
  <c r="AI136" i="9" s="1"/>
  <c r="W172" i="9"/>
  <c r="AH172" i="9" s="1"/>
  <c r="X180" i="9"/>
  <c r="AI180" i="9" s="1"/>
  <c r="U19" i="9"/>
  <c r="AF19" i="9" s="1"/>
  <c r="Z112" i="9"/>
  <c r="AK112" i="9" s="1"/>
  <c r="U120" i="9"/>
  <c r="AF120" i="9" s="1"/>
  <c r="V128" i="9"/>
  <c r="AG128" i="9" s="1"/>
  <c r="Y180" i="9"/>
  <c r="AJ180" i="9" s="1"/>
  <c r="Y19" i="9"/>
  <c r="AJ19" i="9" s="1"/>
  <c r="W95" i="9"/>
  <c r="AH95" i="9" s="1"/>
  <c r="W173" i="9"/>
  <c r="AH173" i="9" s="1"/>
  <c r="T122" i="9"/>
  <c r="AE122" i="9" s="1"/>
  <c r="X150" i="9"/>
  <c r="AI150" i="9" s="1"/>
  <c r="V75" i="9"/>
  <c r="AG75" i="9" s="1"/>
  <c r="Y95" i="9"/>
  <c r="AJ95" i="9" s="1"/>
  <c r="AA112" i="9"/>
  <c r="AL112" i="9" s="1"/>
  <c r="Y120" i="9"/>
  <c r="AJ120" i="9" s="1"/>
  <c r="T130" i="9"/>
  <c r="AE130" i="9" s="1"/>
  <c r="V173" i="9"/>
  <c r="AG173" i="9" s="1"/>
  <c r="AA65" i="9"/>
  <c r="AL65" i="9" s="1"/>
  <c r="V127" i="9"/>
  <c r="AG127" i="9" s="1"/>
  <c r="Y173" i="9"/>
  <c r="AJ173" i="9" s="1"/>
  <c r="W127" i="9"/>
  <c r="AH127" i="9" s="1"/>
  <c r="Z173" i="9"/>
  <c r="AK173" i="9" s="1"/>
  <c r="W171" i="9"/>
  <c r="AH171" i="9" s="1"/>
  <c r="Y75" i="9"/>
  <c r="AJ75" i="9" s="1"/>
  <c r="V130" i="9"/>
  <c r="AG130" i="9" s="1"/>
  <c r="T127" i="9"/>
  <c r="AE127" i="9" s="1"/>
  <c r="T32" i="9"/>
  <c r="AE32" i="9" s="1"/>
  <c r="AA150" i="9"/>
  <c r="AL150" i="9" s="1"/>
  <c r="T43" i="9"/>
  <c r="AE43" i="9" s="1"/>
  <c r="U115" i="9"/>
  <c r="AF115" i="9" s="1"/>
  <c r="W122" i="9"/>
  <c r="AH122" i="9" s="1"/>
  <c r="X171" i="9"/>
  <c r="AI171" i="9" s="1"/>
  <c r="Z171" i="9"/>
  <c r="AK171" i="9" s="1"/>
  <c r="V174" i="9"/>
  <c r="AG174" i="9" s="1"/>
  <c r="Z20" i="9"/>
  <c r="AK20" i="9" s="1"/>
  <c r="U111" i="9"/>
  <c r="AF111" i="9" s="1"/>
  <c r="V180" i="9"/>
  <c r="AG180" i="9" s="1"/>
  <c r="Y174" i="9"/>
  <c r="AJ174" i="9" s="1"/>
  <c r="Y111" i="9"/>
  <c r="AJ111" i="9" s="1"/>
  <c r="R50" i="6"/>
  <c r="AC50" i="6"/>
  <c r="P68" i="6"/>
  <c r="AB68" i="6"/>
  <c r="N68" i="6"/>
  <c r="M68" i="6"/>
  <c r="L68" i="6"/>
  <c r="K68" i="6"/>
  <c r="J68" i="6"/>
  <c r="I68" i="6"/>
  <c r="H68" i="6"/>
  <c r="G68" i="6"/>
  <c r="S68" i="6"/>
  <c r="S69" i="6"/>
  <c r="I17" i="9" l="1"/>
  <c r="AG17" i="9"/>
  <c r="AH17" i="9"/>
  <c r="J17" i="9"/>
  <c r="M17" i="9"/>
  <c r="AK17" i="9"/>
  <c r="L17" i="9"/>
  <c r="AJ17" i="9"/>
  <c r="AI17" i="9"/>
  <c r="K17" i="9"/>
  <c r="H17" i="9"/>
  <c r="AF17" i="9"/>
  <c r="N17" i="9"/>
  <c r="AL17" i="9"/>
  <c r="G17" i="9"/>
  <c r="AE17" i="9"/>
  <c r="K48" i="9"/>
  <c r="L12" i="9"/>
  <c r="L45" i="9"/>
  <c r="G43" i="9"/>
  <c r="L120" i="9"/>
  <c r="K180" i="9"/>
  <c r="H180" i="9"/>
  <c r="G174" i="9"/>
  <c r="L43" i="9"/>
  <c r="H12" i="9"/>
  <c r="K120" i="9"/>
  <c r="M127" i="9"/>
  <c r="G41" i="9"/>
  <c r="K128" i="9"/>
  <c r="J112" i="9"/>
  <c r="I45" i="9"/>
  <c r="I30" i="9"/>
  <c r="M65" i="9"/>
  <c r="N77" i="9"/>
  <c r="K75" i="9"/>
  <c r="H30" i="9"/>
  <c r="J122" i="9"/>
  <c r="G58" i="9"/>
  <c r="N136" i="9"/>
  <c r="N127" i="9"/>
  <c r="K115" i="9"/>
  <c r="M122" i="9"/>
  <c r="J75" i="9"/>
  <c r="N41" i="9"/>
  <c r="M12" i="9"/>
  <c r="M19" i="9"/>
  <c r="N48" i="9"/>
  <c r="G130" i="9"/>
  <c r="H19" i="9"/>
  <c r="G61" i="9"/>
  <c r="M180" i="9"/>
  <c r="L48" i="9"/>
  <c r="J43" i="9"/>
  <c r="M128" i="9"/>
  <c r="G95" i="9"/>
  <c r="N111" i="9"/>
  <c r="H74" i="9"/>
  <c r="H136" i="9"/>
  <c r="N120" i="9"/>
  <c r="G48" i="9"/>
  <c r="G74" i="9"/>
  <c r="M66" i="9"/>
  <c r="M95" i="9"/>
  <c r="N150" i="9"/>
  <c r="N112" i="9"/>
  <c r="J172" i="9"/>
  <c r="M174" i="9"/>
  <c r="H172" i="9"/>
  <c r="N180" i="9"/>
  <c r="J174" i="9"/>
  <c r="M115" i="9"/>
  <c r="M77" i="9"/>
  <c r="K32" i="9"/>
  <c r="G120" i="9"/>
  <c r="K127" i="9"/>
  <c r="I43" i="9"/>
  <c r="I24" i="9"/>
  <c r="M61" i="9"/>
  <c r="N75" i="9"/>
  <c r="K74" i="9"/>
  <c r="H24" i="9"/>
  <c r="I173" i="9"/>
  <c r="G57" i="9"/>
  <c r="H115" i="9"/>
  <c r="L77" i="9"/>
  <c r="G32" i="9"/>
  <c r="L95" i="9"/>
  <c r="K136" i="9"/>
  <c r="N172" i="9"/>
  <c r="L128" i="9"/>
  <c r="G180" i="9"/>
  <c r="K172" i="9"/>
  <c r="H112" i="9"/>
  <c r="K45" i="9"/>
  <c r="K77" i="9"/>
  <c r="J150" i="9"/>
  <c r="I115" i="9"/>
  <c r="H41" i="9"/>
  <c r="K95" i="9"/>
  <c r="L57" i="9"/>
  <c r="N74" i="9"/>
  <c r="J66" i="9"/>
  <c r="I19" i="9"/>
  <c r="I57" i="9"/>
  <c r="L66" i="9"/>
  <c r="J65" i="9"/>
  <c r="I12" i="9"/>
  <c r="K66" i="9"/>
  <c r="N24" i="9"/>
  <c r="J74" i="9"/>
  <c r="G127" i="9"/>
  <c r="L150" i="9"/>
  <c r="K111" i="9"/>
  <c r="K150" i="9"/>
  <c r="H128" i="9"/>
  <c r="M111" i="9"/>
  <c r="L115" i="9"/>
  <c r="L171" i="9"/>
  <c r="G136" i="9"/>
  <c r="H75" i="9"/>
  <c r="G173" i="9"/>
  <c r="J45" i="9"/>
  <c r="L20" i="9"/>
  <c r="H95" i="9"/>
  <c r="I77" i="9"/>
  <c r="G77" i="9"/>
  <c r="M41" i="9"/>
  <c r="L65" i="9"/>
  <c r="I61" i="9"/>
  <c r="L174" i="9"/>
  <c r="L75" i="9"/>
  <c r="G122" i="9"/>
  <c r="N115" i="9"/>
  <c r="J57" i="9"/>
  <c r="I136" i="9"/>
  <c r="N20" i="9"/>
  <c r="H65" i="9"/>
  <c r="H171" i="9"/>
  <c r="J41" i="9"/>
  <c r="N122" i="9"/>
  <c r="M74" i="9"/>
  <c r="H61" i="9"/>
  <c r="M75" i="9"/>
  <c r="K65" i="9"/>
  <c r="N32" i="9"/>
  <c r="K61" i="9"/>
  <c r="I58" i="9"/>
  <c r="G24" i="9"/>
  <c r="K41" i="9"/>
  <c r="N173" i="9"/>
  <c r="M48" i="9"/>
  <c r="M57" i="9"/>
  <c r="G66" i="9"/>
  <c r="I32" i="9"/>
  <c r="L30" i="9"/>
  <c r="K57" i="9"/>
  <c r="H57" i="9"/>
  <c r="J19" i="9"/>
  <c r="H32" i="9"/>
  <c r="H43" i="9"/>
  <c r="N12" i="9"/>
  <c r="J111" i="9"/>
  <c r="N171" i="9"/>
  <c r="K173" i="9"/>
  <c r="N174" i="9"/>
  <c r="K130" i="9"/>
  <c r="L111" i="9"/>
  <c r="I112" i="9"/>
  <c r="H173" i="9"/>
  <c r="H111" i="9"/>
  <c r="G45" i="9"/>
  <c r="M20" i="9"/>
  <c r="J127" i="9"/>
  <c r="L19" i="9"/>
  <c r="J180" i="9"/>
  <c r="G20" i="9"/>
  <c r="L172" i="9"/>
  <c r="L112" i="9"/>
  <c r="I111" i="9"/>
  <c r="M136" i="9"/>
  <c r="M130" i="9"/>
  <c r="G171" i="9"/>
  <c r="G75" i="9"/>
  <c r="M43" i="9"/>
  <c r="L32" i="9"/>
  <c r="M30" i="9"/>
  <c r="L41" i="9"/>
  <c r="K43" i="9"/>
  <c r="G12" i="9"/>
  <c r="M112" i="9"/>
  <c r="H20" i="9"/>
  <c r="N30" i="9"/>
  <c r="I130" i="9"/>
  <c r="J171" i="9"/>
  <c r="N61" i="9"/>
  <c r="H122" i="9"/>
  <c r="J95" i="9"/>
  <c r="L24" i="9"/>
  <c r="L173" i="9"/>
  <c r="L180" i="9"/>
  <c r="J136" i="9"/>
  <c r="N128" i="9"/>
  <c r="M150" i="9"/>
  <c r="H127" i="9"/>
  <c r="H48" i="9"/>
  <c r="N130" i="9"/>
  <c r="J128" i="9"/>
  <c r="L130" i="9"/>
  <c r="G65" i="9"/>
  <c r="I150" i="9"/>
  <c r="J77" i="9"/>
  <c r="J30" i="9"/>
  <c r="M24" i="9"/>
  <c r="L61" i="9"/>
  <c r="M32" i="9"/>
  <c r="I41" i="9"/>
  <c r="N19" i="9"/>
  <c r="J120" i="9"/>
  <c r="H45" i="9"/>
  <c r="J173" i="9"/>
  <c r="G150" i="9"/>
  <c r="K174" i="9"/>
  <c r="G30" i="9"/>
  <c r="M171" i="9"/>
  <c r="J115" i="9"/>
  <c r="I122" i="9"/>
  <c r="H174" i="9"/>
  <c r="J20" i="9"/>
  <c r="I20" i="9"/>
  <c r="K122" i="9"/>
  <c r="J61" i="9"/>
  <c r="J130" i="9"/>
  <c r="I74" i="9"/>
  <c r="J24" i="9"/>
  <c r="N66" i="9"/>
  <c r="I48" i="9"/>
  <c r="K30" i="9"/>
  <c r="J32" i="9"/>
  <c r="G19" i="9"/>
  <c r="I75" i="9"/>
  <c r="I95" i="9"/>
  <c r="L74" i="9"/>
  <c r="I180" i="9"/>
  <c r="H130" i="9"/>
  <c r="K112" i="9"/>
  <c r="M173" i="9"/>
  <c r="M172" i="9"/>
  <c r="G128" i="9"/>
  <c r="M120" i="9"/>
  <c r="I171" i="9"/>
  <c r="L136" i="9"/>
  <c r="G172" i="9"/>
  <c r="L127" i="9"/>
  <c r="N45" i="9"/>
  <c r="J12" i="9"/>
  <c r="M45" i="9"/>
  <c r="I174" i="9"/>
  <c r="I127" i="9"/>
  <c r="I128" i="9"/>
  <c r="G111" i="9"/>
  <c r="N95" i="9"/>
  <c r="K171" i="9"/>
  <c r="N65" i="9"/>
  <c r="H120" i="9"/>
  <c r="H150" i="9"/>
  <c r="I65" i="9"/>
  <c r="G115" i="9"/>
  <c r="I66" i="9"/>
  <c r="I172" i="9"/>
  <c r="G112" i="9"/>
  <c r="L122" i="9"/>
  <c r="I120" i="9"/>
  <c r="N57" i="9"/>
  <c r="K20" i="9"/>
  <c r="H66" i="9"/>
  <c r="H77" i="9"/>
  <c r="J48" i="9"/>
  <c r="N43" i="9"/>
  <c r="K24" i="9"/>
  <c r="K19" i="9"/>
  <c r="K12" i="9"/>
  <c r="R68" i="6"/>
  <c r="AC68" i="6"/>
  <c r="G55" i="6"/>
  <c r="H55" i="6"/>
  <c r="I55" i="6"/>
  <c r="J55" i="6"/>
  <c r="K55" i="6"/>
  <c r="L55" i="6"/>
  <c r="M55" i="6"/>
  <c r="N55" i="6"/>
  <c r="AD55" i="6"/>
  <c r="AE55" i="6"/>
  <c r="AF55" i="6"/>
  <c r="AG55" i="6"/>
  <c r="AH55" i="6"/>
  <c r="AI55" i="6"/>
  <c r="AJ55" i="6"/>
  <c r="AK55" i="6"/>
  <c r="AL55" i="6"/>
  <c r="S55" i="6"/>
  <c r="R55" i="6"/>
  <c r="AC55" i="6"/>
  <c r="P55" i="6"/>
  <c r="AB55" i="6"/>
  <c r="AB165" i="6"/>
  <c r="AE165" i="6"/>
  <c r="AF165" i="6"/>
  <c r="AG165" i="6"/>
  <c r="AH165" i="6"/>
  <c r="AI165" i="6"/>
  <c r="AJ165" i="6"/>
  <c r="AK165" i="6"/>
  <c r="AL165" i="6"/>
  <c r="AD21" i="6"/>
  <c r="AC21" i="6"/>
  <c r="S21" i="6"/>
  <c r="H165" i="6" l="1"/>
  <c r="I165" i="6"/>
  <c r="J165" i="6"/>
  <c r="K165" i="6"/>
  <c r="L165" i="6"/>
  <c r="M165" i="6"/>
  <c r="N165" i="6"/>
  <c r="G165" i="6"/>
  <c r="P165" i="6"/>
  <c r="V137" i="10" a="1"/>
  <c r="T174" i="10" a="1"/>
  <c r="Y20" i="10" a="1"/>
  <c r="Y111" i="10" a="1"/>
  <c r="T24" i="10" a="1"/>
  <c r="S77" i="10" a="1"/>
  <c r="X74" i="10" a="1"/>
  <c r="Y61" i="10" a="1"/>
  <c r="W137" i="10" a="1"/>
  <c r="T111" i="10" a="1"/>
  <c r="U77" i="10" a="1"/>
  <c r="X12" i="10" a="1"/>
  <c r="Y137" i="10" a="1"/>
  <c r="U57" i="10" a="1"/>
  <c r="T128" i="10" a="1"/>
  <c r="V176" i="10" a="1"/>
  <c r="Z61" i="10" a="1"/>
  <c r="X95" i="10" a="1"/>
  <c r="U115" i="10" a="1"/>
  <c r="U95" i="10" a="1"/>
  <c r="W115" i="10" a="1"/>
  <c r="T173" i="10" a="1"/>
  <c r="W43" i="10" a="1"/>
  <c r="X120" i="10" a="1"/>
  <c r="S45" i="10" a="1"/>
  <c r="S182" i="10" a="1"/>
  <c r="U12" i="10" a="1"/>
  <c r="W41" i="10" a="1"/>
  <c r="W17" i="10" a="1"/>
  <c r="T129" i="10" a="1"/>
  <c r="S115" i="10" a="1"/>
  <c r="V122" i="10" a="1"/>
  <c r="S137" i="10" a="1"/>
  <c r="Y32" i="10" a="1"/>
  <c r="W74" i="10" a="1"/>
  <c r="T66" i="10" a="1"/>
  <c r="W77" i="10" a="1"/>
  <c r="V32" i="10" a="1"/>
  <c r="X131" i="10" a="1"/>
  <c r="T12" i="10" a="1"/>
  <c r="S111" i="10" a="1"/>
  <c r="Z19" i="10" a="1"/>
  <c r="W131" i="10" a="1"/>
  <c r="X152" i="10" a="1"/>
  <c r="V12" i="10" a="1"/>
  <c r="Y57" i="10" a="1"/>
  <c r="X128" i="10" a="1"/>
  <c r="T182" i="10" a="1"/>
  <c r="T43" i="10" a="1"/>
  <c r="Z41" i="10" a="1"/>
  <c r="X112" i="10" a="1"/>
  <c r="W19" i="10" a="1"/>
  <c r="V182" i="10" a="1"/>
  <c r="S95" i="10" a="1"/>
  <c r="X45" i="10" a="1"/>
  <c r="X48" i="10" a="1"/>
  <c r="W174" i="10" a="1"/>
  <c r="W176" i="10" a="1"/>
  <c r="U19" i="10" a="1"/>
  <c r="U111" i="10" a="1"/>
  <c r="V120" i="10" a="1"/>
  <c r="Y75" i="10" a="1"/>
  <c r="S57" i="10" a="1"/>
  <c r="V95" i="10" a="1"/>
  <c r="U74" i="10" a="1"/>
  <c r="W95" i="10" a="1"/>
  <c r="Y48" i="10" a="1"/>
  <c r="X30" i="10" a="1"/>
  <c r="T19" i="10" a="1"/>
  <c r="Y152" i="10" a="1"/>
  <c r="U128" i="10" a="1"/>
  <c r="T32" i="10" a="1"/>
  <c r="V174" i="10" a="1"/>
  <c r="S128" i="10" a="1"/>
  <c r="Z111" i="10" a="1"/>
  <c r="S65" i="10" a="1"/>
  <c r="Z45" i="10" a="1"/>
  <c r="T77" i="10" a="1"/>
  <c r="S129" i="10" a="1"/>
  <c r="S66" i="10" a="1"/>
  <c r="X129" i="10" a="1"/>
  <c r="W66" i="10" a="1"/>
  <c r="X115" i="10" a="1"/>
  <c r="Y95" i="10" a="1"/>
  <c r="W57" i="10" a="1"/>
  <c r="Y43" i="10" a="1"/>
  <c r="W112" i="10" a="1"/>
  <c r="Z12" i="10" a="1"/>
  <c r="T41" i="10" a="1"/>
  <c r="T152" i="10" a="1"/>
  <c r="Z175" i="10" a="1"/>
  <c r="X66" i="10" a="1"/>
  <c r="T45" i="10" a="1"/>
  <c r="U41" i="10" a="1"/>
  <c r="V173" i="10" a="1"/>
  <c r="W175" i="10" a="1"/>
  <c r="U131" i="10" a="1"/>
  <c r="W65" i="10" a="1"/>
  <c r="U20" i="10" a="1"/>
  <c r="Z112" i="10" a="1"/>
  <c r="U175" i="10" a="1"/>
  <c r="U182" i="10" a="1"/>
  <c r="Z48" i="10" a="1"/>
  <c r="T65" i="10" a="1"/>
  <c r="T75" i="10" a="1"/>
  <c r="V175" i="10" a="1"/>
  <c r="W12" i="10" a="1"/>
  <c r="V129" i="10" a="1"/>
  <c r="S112" i="10" a="1"/>
  <c r="X182" i="10" a="1"/>
  <c r="T120" i="10" a="1"/>
  <c r="Y77" i="10" a="1"/>
  <c r="U43" i="10" a="1"/>
  <c r="W32" i="10" a="1"/>
  <c r="S174" i="10" a="1"/>
  <c r="Z66" i="10" a="1"/>
  <c r="W120" i="10" a="1"/>
  <c r="W122" i="10" a="1"/>
  <c r="Z57" i="10" a="1"/>
  <c r="T57" i="10" a="1"/>
  <c r="T112" i="10" a="1"/>
  <c r="T115" i="10" a="1"/>
  <c r="Z77" i="10" a="1"/>
  <c r="Y24" i="10" a="1"/>
  <c r="W24" i="10" a="1"/>
  <c r="S41" i="10" a="1"/>
  <c r="W111" i="10" a="1"/>
  <c r="X43" i="10" a="1"/>
  <c r="X175" i="10" a="1"/>
  <c r="Y120" i="10" a="1"/>
  <c r="W173" i="10" a="1"/>
  <c r="V65" i="10" a="1"/>
  <c r="Y129" i="10" a="1"/>
  <c r="X77" i="10" a="1"/>
  <c r="U24" i="10" a="1"/>
  <c r="Y122" i="10" a="1"/>
  <c r="X20" i="10" a="1"/>
  <c r="U48" i="10" a="1"/>
  <c r="X24" i="10" a="1"/>
  <c r="V61" i="10" a="1"/>
  <c r="T176" i="10" a="1"/>
  <c r="V17" i="10" a="1"/>
  <c r="Z43" i="10" a="1"/>
  <c r="U176" i="10" a="1"/>
  <c r="Y74" i="10" a="1"/>
  <c r="S173" i="10" a="1"/>
  <c r="X75" i="10" a="1"/>
  <c r="Y65" i="10" a="1"/>
  <c r="S152" i="10" a="1"/>
  <c r="Y45" i="10" a="1"/>
  <c r="Y128" i="10" a="1"/>
  <c r="Z75" i="10" a="1"/>
  <c r="T48" i="10" a="1"/>
  <c r="S176" i="10" a="1"/>
  <c r="T30" i="10" a="1"/>
  <c r="T122" i="10" a="1"/>
  <c r="V75" i="10" a="1"/>
  <c r="W152" i="10" a="1"/>
  <c r="X17" i="10" a="1"/>
  <c r="X174" i="10" a="1"/>
  <c r="T61" i="10" a="1"/>
  <c r="Z65" i="10" a="1"/>
  <c r="X173" i="10" a="1"/>
  <c r="Z152" i="10" a="1"/>
  <c r="S48" i="10" a="1"/>
  <c r="S61" i="10" a="1"/>
  <c r="Z128" i="10" a="1"/>
  <c r="T175" i="10" a="1"/>
  <c r="Z122" i="10" a="1"/>
  <c r="Z17" i="10" a="1"/>
  <c r="Y131" i="10" a="1"/>
  <c r="V43" i="10" a="1"/>
  <c r="U152" i="10" a="1"/>
  <c r="W182" i="10" a="1"/>
  <c r="U129" i="10" a="1"/>
  <c r="V131" i="10" a="1"/>
  <c r="U112" i="10" a="1"/>
  <c r="V111" i="10" a="1"/>
  <c r="V45" i="10" a="1"/>
  <c r="T74" i="10" a="1"/>
  <c r="Z20" i="10" a="1"/>
  <c r="S75" i="10" a="1"/>
  <c r="T131" i="10" a="1"/>
  <c r="U120" i="10" a="1"/>
  <c r="S131" i="10" a="1"/>
  <c r="Y66" i="10" a="1"/>
  <c r="X111" i="10" a="1"/>
  <c r="V30" i="10" a="1"/>
  <c r="T137" i="10" a="1"/>
  <c r="Y176" i="10" a="1"/>
  <c r="V77" i="10" a="1"/>
  <c r="X61" i="10" a="1"/>
  <c r="W48" i="10" a="1"/>
  <c r="V115" i="10" a="1"/>
  <c r="Z115" i="10" a="1"/>
  <c r="Z182" i="10" a="1"/>
  <c r="S24" i="10" a="1"/>
  <c r="X57" i="10" a="1"/>
  <c r="W129" i="10" a="1"/>
  <c r="V74" i="10" a="1"/>
  <c r="U173" i="10" a="1"/>
  <c r="S12" i="10" a="1"/>
  <c r="Z173" i="10" a="1"/>
  <c r="V20" i="10" a="1"/>
  <c r="S74" i="10" a="1"/>
  <c r="X32" i="10" a="1"/>
  <c r="Z32" i="10" a="1"/>
  <c r="V19" i="10" a="1"/>
  <c r="X41" i="10" a="1"/>
  <c r="S58" i="10" a="1"/>
  <c r="U122" i="10" a="1"/>
  <c r="U65" i="10" a="1"/>
  <c r="X176" i="10" a="1"/>
  <c r="V57" i="10" a="1"/>
  <c r="W45" i="10" a="1"/>
  <c r="W75" i="10" a="1"/>
  <c r="Z30" i="10" a="1"/>
  <c r="V112" i="10" a="1"/>
  <c r="Y182" i="10" a="1"/>
  <c r="Y175" i="10" a="1"/>
  <c r="U58" i="10" a="1"/>
  <c r="Y173" i="10" a="1"/>
  <c r="Y19" i="10" a="1"/>
  <c r="S120" i="10" a="1"/>
  <c r="Z74" i="10" a="1"/>
  <c r="Y174" i="10" a="1"/>
  <c r="V41" i="10" a="1"/>
  <c r="Y112" i="10" a="1"/>
  <c r="U174" i="10" a="1"/>
  <c r="V66" i="10" a="1"/>
  <c r="U32" i="10" a="1"/>
  <c r="Z131" i="10" a="1"/>
  <c r="Z95" i="10" a="1"/>
  <c r="Z120" i="10" a="1"/>
  <c r="X19" i="10" a="1"/>
  <c r="V152" i="10" a="1"/>
  <c r="U45" i="10" a="1"/>
  <c r="U30" i="10" a="1"/>
  <c r="U17" i="10" a="1"/>
  <c r="Y41" i="10" a="1"/>
  <c r="U66" i="10" a="1"/>
  <c r="T20" i="10" a="1"/>
  <c r="Y12" i="10" a="1"/>
  <c r="Z137" i="10" a="1"/>
  <c r="V48" i="10" a="1"/>
  <c r="S43" i="10" a="1"/>
  <c r="X65" i="10" a="1"/>
  <c r="S175" i="10" a="1"/>
  <c r="T17" i="10" a="1"/>
  <c r="Y30" i="10" a="1"/>
  <c r="S30" i="10" a="1"/>
  <c r="Z176" i="10" a="1"/>
  <c r="U75" i="10" a="1"/>
  <c r="U137" i="10" a="1"/>
  <c r="U61" i="10" a="1"/>
  <c r="Z174" i="10" a="1"/>
  <c r="X122" i="10" a="1"/>
  <c r="W20" i="10" a="1"/>
  <c r="X137" i="10" a="1"/>
  <c r="W61" i="10" a="1"/>
  <c r="Y17" i="10" a="1"/>
  <c r="S122" i="10" a="1"/>
  <c r="V128" i="10" a="1"/>
  <c r="Z24" i="10" a="1"/>
  <c r="S32" i="10" a="1"/>
  <c r="V24" i="10" a="1"/>
  <c r="W30" i="10" a="1"/>
  <c r="Y115" i="10" a="1"/>
  <c r="T95" i="10" a="1"/>
  <c r="Z129" i="10" a="1"/>
  <c r="W128" i="10" a="1"/>
  <c r="U19" i="10" l="1"/>
  <c r="I19" i="10" s="1"/>
  <c r="Y175" i="10"/>
  <c r="AJ175" i="10" s="1"/>
  <c r="W61" i="10"/>
  <c r="K61" i="10" s="1"/>
  <c r="T66" i="10"/>
  <c r="AE66" i="10" s="1"/>
  <c r="U24" i="10"/>
  <c r="I24" i="10" s="1"/>
  <c r="S75" i="10"/>
  <c r="G75" i="10" s="1"/>
  <c r="U45" i="10"/>
  <c r="AF45" i="10" s="1"/>
  <c r="V152" i="10"/>
  <c r="AG152" i="10" s="1"/>
  <c r="V175" i="10"/>
  <c r="J175" i="10" s="1"/>
  <c r="V176" i="10"/>
  <c r="AG176" i="10" s="1"/>
  <c r="V41" i="10"/>
  <c r="J41" i="10" s="1"/>
  <c r="X174" i="10"/>
  <c r="L174" i="10" s="1"/>
  <c r="Y128" i="10"/>
  <c r="M128" i="10" s="1"/>
  <c r="U57" i="10"/>
  <c r="I57" i="10" s="1"/>
  <c r="X57" i="10"/>
  <c r="L57" i="10" s="1"/>
  <c r="Y66" i="10"/>
  <c r="AJ66" i="10" s="1"/>
  <c r="U58" i="10"/>
  <c r="I58" i="10" s="1"/>
  <c r="Z120" i="10"/>
  <c r="N120" i="10" s="1"/>
  <c r="V24" i="10"/>
  <c r="J24" i="10" s="1"/>
  <c r="X17" i="10"/>
  <c r="AI17" i="10" s="1"/>
  <c r="U128" i="10"/>
  <c r="I128" i="10" s="1"/>
  <c r="W131" i="10"/>
  <c r="K131" i="10" s="1"/>
  <c r="Y95" i="10"/>
  <c r="M95" i="10" s="1"/>
  <c r="V77" i="10"/>
  <c r="AG77" i="10" s="1"/>
  <c r="Y115" i="10"/>
  <c r="M115" i="10" s="1"/>
  <c r="Y129" i="10"/>
  <c r="M129" i="10" s="1"/>
  <c r="X41" i="10"/>
  <c r="AI41" i="10" s="1"/>
  <c r="Y48" i="10"/>
  <c r="AJ48" i="10" s="1"/>
  <c r="V74" i="10"/>
  <c r="AG74" i="10" s="1"/>
  <c r="Y137" i="10"/>
  <c r="M137" i="10" s="1"/>
  <c r="S120" i="10"/>
  <c r="AD120" i="10" s="1"/>
  <c r="U182" i="10"/>
  <c r="AF182" i="10" s="1"/>
  <c r="W19" i="10"/>
  <c r="AH19" i="10" s="1"/>
  <c r="X61" i="10"/>
  <c r="L61" i="10" s="1"/>
  <c r="T111" i="10"/>
  <c r="H111" i="10" s="1"/>
  <c r="S57" i="10"/>
  <c r="G57" i="10" s="1"/>
  <c r="W95" i="10"/>
  <c r="K95" i="10" s="1"/>
  <c r="Z57" i="10"/>
  <c r="AK57" i="10" s="1"/>
  <c r="S122" i="10"/>
  <c r="AD122" i="10" s="1"/>
  <c r="S32" i="10"/>
  <c r="AD32" i="10" s="1"/>
  <c r="U30" i="10"/>
  <c r="I30" i="10" s="1"/>
  <c r="S173" i="10"/>
  <c r="AD173" i="10" s="1"/>
  <c r="V66" i="10"/>
  <c r="J66" i="10" s="1"/>
  <c r="V137" i="10"/>
  <c r="J137" i="10" s="1"/>
  <c r="U111" i="10"/>
  <c r="AF111" i="10" s="1"/>
  <c r="Y120" i="10"/>
  <c r="M120" i="10" s="1"/>
  <c r="X173" i="10"/>
  <c r="L173" i="10" s="1"/>
  <c r="V17" i="10"/>
  <c r="AG17" i="10" s="1"/>
  <c r="X30" i="10"/>
  <c r="L30" i="10" s="1"/>
  <c r="Z115" i="10"/>
  <c r="N115" i="10" s="1"/>
  <c r="Y152" i="10"/>
  <c r="M152" i="10" s="1"/>
  <c r="X45" i="10"/>
  <c r="L45" i="10" s="1"/>
  <c r="Z131" i="10"/>
  <c r="AK131" i="10" s="1"/>
  <c r="Z182" i="10"/>
  <c r="N182" i="10" s="1"/>
  <c r="Z12" i="10"/>
  <c r="N12" i="10" s="1"/>
  <c r="W173" i="10"/>
  <c r="K173" i="10" s="1"/>
  <c r="V174" i="10"/>
  <c r="AG174" i="10" s="1"/>
  <c r="Z32" i="10"/>
  <c r="N32" i="10" s="1"/>
  <c r="T17" i="10"/>
  <c r="H17" i="10" s="1"/>
  <c r="S41" i="10"/>
  <c r="AD41" i="10" s="1"/>
  <c r="X122" i="10"/>
  <c r="L122" i="10" s="1"/>
  <c r="V95" i="10"/>
  <c r="AG95" i="10" s="1"/>
  <c r="U137" i="10"/>
  <c r="I137" i="10" s="1"/>
  <c r="Y43" i="10"/>
  <c r="AJ43" i="10" s="1"/>
  <c r="V48" i="10"/>
  <c r="AG48" i="10" s="1"/>
  <c r="W24" i="10"/>
  <c r="AH24" i="10" s="1"/>
  <c r="U175" i="10"/>
  <c r="AF175" i="10" s="1"/>
  <c r="W48" i="10"/>
  <c r="K48" i="10" s="1"/>
  <c r="U66" i="10"/>
  <c r="AF66" i="10" s="1"/>
  <c r="W115" i="10"/>
  <c r="AH115" i="10" s="1"/>
  <c r="S152" i="10"/>
  <c r="G152" i="10" s="1"/>
  <c r="Y17" i="10"/>
  <c r="AJ17" i="10" s="1"/>
  <c r="U174" i="10"/>
  <c r="AF174" i="10" s="1"/>
  <c r="Y61" i="10"/>
  <c r="M61" i="10" s="1"/>
  <c r="Z137" i="10"/>
  <c r="N137" i="10" s="1"/>
  <c r="T175" i="10"/>
  <c r="AE175" i="10" s="1"/>
  <c r="T128" i="10"/>
  <c r="AE128" i="10" s="1"/>
  <c r="T77" i="10"/>
  <c r="H77" i="10" s="1"/>
  <c r="Y174" i="10"/>
  <c r="M174" i="10" s="1"/>
  <c r="U176" i="10"/>
  <c r="AF176" i="10" s="1"/>
  <c r="Y173" i="10"/>
  <c r="AJ173" i="10" s="1"/>
  <c r="X24" i="10"/>
  <c r="L24" i="10" s="1"/>
  <c r="V120" i="10"/>
  <c r="AG120" i="10" s="1"/>
  <c r="X175" i="10"/>
  <c r="L175" i="10" s="1"/>
  <c r="U75" i="10"/>
  <c r="I75" i="10" s="1"/>
  <c r="V128" i="10"/>
  <c r="AG128" i="10" s="1"/>
  <c r="Z173" i="10"/>
  <c r="N173" i="10" s="1"/>
  <c r="Y12" i="10"/>
  <c r="AJ12" i="10" s="1"/>
  <c r="U122" i="10"/>
  <c r="AF122" i="10" s="1"/>
  <c r="X43" i="10"/>
  <c r="L43" i="10" s="1"/>
  <c r="Z129" i="10"/>
  <c r="N129" i="10" s="1"/>
  <c r="U65" i="10"/>
  <c r="I65" i="10" s="1"/>
  <c r="S30" i="10"/>
  <c r="G30" i="10" s="1"/>
  <c r="V61" i="10"/>
  <c r="J61" i="10" s="1"/>
  <c r="V30" i="10"/>
  <c r="J30" i="10" s="1"/>
  <c r="W182" i="10"/>
  <c r="K182" i="10" s="1"/>
  <c r="V45" i="10"/>
  <c r="J45" i="10" s="1"/>
  <c r="T12" i="10"/>
  <c r="H12" i="10" s="1"/>
  <c r="Y131" i="10"/>
  <c r="M131" i="10" s="1"/>
  <c r="V75" i="10"/>
  <c r="J75" i="10" s="1"/>
  <c r="X128" i="10"/>
  <c r="L128" i="10" s="1"/>
  <c r="T19" i="10"/>
  <c r="H19" i="10" s="1"/>
  <c r="S182" i="10"/>
  <c r="AD182" i="10" s="1"/>
  <c r="U41" i="10"/>
  <c r="AF41" i="10" s="1"/>
  <c r="U17" i="10"/>
  <c r="I17" i="10" s="1"/>
  <c r="Y75" i="10"/>
  <c r="M75" i="10" s="1"/>
  <c r="W74" i="10"/>
  <c r="AH74" i="10" s="1"/>
  <c r="W57" i="10"/>
  <c r="AH57" i="10" s="1"/>
  <c r="Z24" i="10"/>
  <c r="AK24" i="10" s="1"/>
  <c r="W129" i="10"/>
  <c r="AH129" i="10" s="1"/>
  <c r="U129" i="10"/>
  <c r="I129" i="10" s="1"/>
  <c r="Z176" i="10"/>
  <c r="N176" i="10" s="1"/>
  <c r="W45" i="10"/>
  <c r="AH45" i="10" s="1"/>
  <c r="W122" i="10"/>
  <c r="AH122" i="10" s="1"/>
  <c r="X12" i="10"/>
  <c r="L12" i="10" s="1"/>
  <c r="Y30" i="10"/>
  <c r="AJ30" i="10" s="1"/>
  <c r="V65" i="10"/>
  <c r="AG65" i="10" s="1"/>
  <c r="T20" i="10"/>
  <c r="AE20" i="10" s="1"/>
  <c r="S61" i="10"/>
  <c r="G61" i="10" s="1"/>
  <c r="S111" i="10"/>
  <c r="AD111" i="10" s="1"/>
  <c r="W43" i="10"/>
  <c r="AH43" i="10" s="1"/>
  <c r="Z41" i="10"/>
  <c r="AK41" i="10" s="1"/>
  <c r="W12" i="10"/>
  <c r="AH12" i="10" s="1"/>
  <c r="S131" i="10"/>
  <c r="G131" i="10" s="1"/>
  <c r="V32" i="10"/>
  <c r="AG32" i="10" s="1"/>
  <c r="X182" i="10"/>
  <c r="L182" i="10" s="1"/>
  <c r="T65" i="10"/>
  <c r="AE65" i="10" s="1"/>
  <c r="S175" i="10"/>
  <c r="AD175" i="10" s="1"/>
  <c r="U77" i="10"/>
  <c r="I77" i="10" s="1"/>
  <c r="T61" i="10"/>
  <c r="H61" i="10" s="1"/>
  <c r="S12" i="10"/>
  <c r="G12" i="10" s="1"/>
  <c r="U115" i="10"/>
  <c r="AF115" i="10" s="1"/>
  <c r="Y19" i="10"/>
  <c r="AJ19" i="10" s="1"/>
  <c r="S137" i="10"/>
  <c r="AD137" i="10" s="1"/>
  <c r="W65" i="10"/>
  <c r="K65" i="10" s="1"/>
  <c r="W41" i="10"/>
  <c r="AH41" i="10" s="1"/>
  <c r="S65" i="10"/>
  <c r="AD65" i="10" s="1"/>
  <c r="W30" i="10"/>
  <c r="K30" i="10" s="1"/>
  <c r="W77" i="10"/>
  <c r="K77" i="10" s="1"/>
  <c r="S128" i="10"/>
  <c r="AD128" i="10" s="1"/>
  <c r="U131" i="10"/>
  <c r="I131" i="10" s="1"/>
  <c r="X137" i="10"/>
  <c r="AI137" i="10" s="1"/>
  <c r="W111" i="10"/>
  <c r="AH111" i="10" s="1"/>
  <c r="U120" i="10"/>
  <c r="AF120" i="10" s="1"/>
  <c r="S58" i="10"/>
  <c r="G58" i="10" s="1"/>
  <c r="U95" i="10"/>
  <c r="I95" i="10" s="1"/>
  <c r="Y182" i="10"/>
  <c r="M182" i="10" s="1"/>
  <c r="Z45" i="10"/>
  <c r="N45" i="10" s="1"/>
  <c r="Z48" i="10"/>
  <c r="N48" i="10" s="1"/>
  <c r="W152" i="10"/>
  <c r="AH152" i="10" s="1"/>
  <c r="V115" i="10"/>
  <c r="J115" i="10" s="1"/>
  <c r="S115" i="10"/>
  <c r="AD115" i="10" s="1"/>
  <c r="V111" i="10"/>
  <c r="AG111" i="10" s="1"/>
  <c r="Z95" i="10"/>
  <c r="AK95" i="10" s="1"/>
  <c r="V19" i="10"/>
  <c r="AG19" i="10" s="1"/>
  <c r="T174" i="10"/>
  <c r="AE174" i="10" s="1"/>
  <c r="W32" i="10"/>
  <c r="AH32" i="10" s="1"/>
  <c r="Y24" i="10"/>
  <c r="M24" i="10" s="1"/>
  <c r="T120" i="10"/>
  <c r="H120" i="10" s="1"/>
  <c r="T48" i="10"/>
  <c r="AE48" i="10" s="1"/>
  <c r="Z17" i="10"/>
  <c r="AK17" i="10" s="1"/>
  <c r="X112" i="10"/>
  <c r="AI112" i="10" s="1"/>
  <c r="Y41" i="10"/>
  <c r="M41" i="10" s="1"/>
  <c r="Z175" i="10"/>
  <c r="N175" i="10" s="1"/>
  <c r="U173" i="10"/>
  <c r="I173" i="10" s="1"/>
  <c r="U152" i="10"/>
  <c r="I152" i="10" s="1"/>
  <c r="W20" i="10"/>
  <c r="K20" i="10" s="1"/>
  <c r="T137" i="10"/>
  <c r="H137" i="10" s="1"/>
  <c r="T95" i="10"/>
  <c r="AE95" i="10" s="1"/>
  <c r="Y74" i="10"/>
  <c r="AJ74" i="10" s="1"/>
  <c r="Y176" i="10"/>
  <c r="AJ176" i="10" s="1"/>
  <c r="Y122" i="10"/>
  <c r="AJ122" i="10" s="1"/>
  <c r="V182" i="10"/>
  <c r="AG182" i="10" s="1"/>
  <c r="W66" i="10"/>
  <c r="K66" i="10" s="1"/>
  <c r="X65" i="10"/>
  <c r="L65" i="10" s="1"/>
  <c r="U112" i="10"/>
  <c r="AF112" i="10" s="1"/>
  <c r="Z43" i="10"/>
  <c r="AK43" i="10" s="1"/>
  <c r="T74" i="10"/>
  <c r="AE74" i="10" s="1"/>
  <c r="U74" i="10"/>
  <c r="I74" i="10" s="1"/>
  <c r="Z20" i="10"/>
  <c r="N20" i="10" s="1"/>
  <c r="U48" i="10"/>
  <c r="I48" i="10" s="1"/>
  <c r="X32" i="10"/>
  <c r="L32" i="10" s="1"/>
  <c r="Y45" i="10"/>
  <c r="M45" i="10" s="1"/>
  <c r="V129" i="10"/>
  <c r="J129" i="10" s="1"/>
  <c r="Z66" i="10"/>
  <c r="AK66" i="10" s="1"/>
  <c r="S24" i="10"/>
  <c r="G24" i="10" s="1"/>
  <c r="Z111" i="10"/>
  <c r="N111" i="10" s="1"/>
  <c r="S66" i="10"/>
  <c r="G66" i="10" s="1"/>
  <c r="V122" i="10"/>
  <c r="AG122" i="10" s="1"/>
  <c r="S43" i="10"/>
  <c r="G43" i="10" s="1"/>
  <c r="Z112" i="10"/>
  <c r="AK112" i="10" s="1"/>
  <c r="S174" i="10"/>
  <c r="AD174" i="10" s="1"/>
  <c r="S45" i="10"/>
  <c r="AD45" i="10" s="1"/>
  <c r="X129" i="10"/>
  <c r="AI129" i="10" s="1"/>
  <c r="Z122" i="10"/>
  <c r="N122" i="10" s="1"/>
  <c r="S112" i="10"/>
  <c r="AD112" i="10" s="1"/>
  <c r="V12" i="10"/>
  <c r="AG12" i="10" s="1"/>
  <c r="T112" i="10"/>
  <c r="AE112" i="10" s="1"/>
  <c r="T129" i="10"/>
  <c r="AE129" i="10" s="1"/>
  <c r="W17" i="10"/>
  <c r="AH17" i="10" s="1"/>
  <c r="W176" i="10"/>
  <c r="K176" i="10" s="1"/>
  <c r="T41" i="10"/>
  <c r="H41" i="10" s="1"/>
  <c r="V20" i="10"/>
  <c r="AG20" i="10" s="1"/>
  <c r="X48" i="10"/>
  <c r="L48" i="10" s="1"/>
  <c r="Y77" i="10"/>
  <c r="AJ77" i="10" s="1"/>
  <c r="V43" i="10"/>
  <c r="AG43" i="10" s="1"/>
  <c r="X66" i="10"/>
  <c r="L66" i="10" s="1"/>
  <c r="X115" i="10"/>
  <c r="AI115" i="10" s="1"/>
  <c r="X19" i="10"/>
  <c r="L19" i="10" s="1"/>
  <c r="Y20" i="10"/>
  <c r="M20" i="10" s="1"/>
  <c r="X111" i="10"/>
  <c r="L111" i="10" s="1"/>
  <c r="W175" i="10"/>
  <c r="AH175" i="10" s="1"/>
  <c r="Z77" i="10"/>
  <c r="N77" i="10" s="1"/>
  <c r="X77" i="10"/>
  <c r="L77" i="10" s="1"/>
  <c r="T176" i="10"/>
  <c r="AE176" i="10" s="1"/>
  <c r="T45" i="10"/>
  <c r="AE45" i="10" s="1"/>
  <c r="T32" i="10"/>
  <c r="H32" i="10" s="1"/>
  <c r="T131" i="10"/>
  <c r="H131" i="10" s="1"/>
  <c r="X95" i="10"/>
  <c r="L95" i="10" s="1"/>
  <c r="V131" i="10"/>
  <c r="J131" i="10" s="1"/>
  <c r="U43" i="10"/>
  <c r="AF43" i="10" s="1"/>
  <c r="W112" i="10"/>
  <c r="AH112" i="10" s="1"/>
  <c r="T182" i="10"/>
  <c r="AE182" i="10" s="1"/>
  <c r="T122" i="10"/>
  <c r="AE122" i="10" s="1"/>
  <c r="Z74" i="10"/>
  <c r="AK74" i="10" s="1"/>
  <c r="U20" i="10"/>
  <c r="AF20" i="10" s="1"/>
  <c r="Z174" i="10"/>
  <c r="N174" i="10" s="1"/>
  <c r="X152" i="10"/>
  <c r="L152" i="10" s="1"/>
  <c r="U12" i="10"/>
  <c r="I12" i="10" s="1"/>
  <c r="T152" i="10"/>
  <c r="H152" i="10" s="1"/>
  <c r="V112" i="10"/>
  <c r="AG112" i="10" s="1"/>
  <c r="V57" i="10"/>
  <c r="AG57" i="10" s="1"/>
  <c r="T173" i="10"/>
  <c r="H173" i="10" s="1"/>
  <c r="U61" i="10"/>
  <c r="I61" i="10" s="1"/>
  <c r="W75" i="10"/>
  <c r="K75" i="10" s="1"/>
  <c r="S95" i="10"/>
  <c r="G95" i="10" s="1"/>
  <c r="X20" i="10"/>
  <c r="L20" i="10" s="1"/>
  <c r="Z19" i="10"/>
  <c r="N19" i="10" s="1"/>
  <c r="T75" i="10"/>
  <c r="AE75" i="10" s="1"/>
  <c r="Z30" i="10"/>
  <c r="N30" i="10" s="1"/>
  <c r="S77" i="10"/>
  <c r="AD77" i="10" s="1"/>
  <c r="X75" i="10"/>
  <c r="L75" i="10" s="1"/>
  <c r="T115" i="10"/>
  <c r="AE115" i="10" s="1"/>
  <c r="S48" i="10"/>
  <c r="G48" i="10" s="1"/>
  <c r="S176" i="10"/>
  <c r="G176" i="10" s="1"/>
  <c r="Y57" i="10"/>
  <c r="M57" i="10" s="1"/>
  <c r="S74" i="10"/>
  <c r="G74" i="10" s="1"/>
  <c r="V173" i="10"/>
  <c r="J173" i="10" s="1"/>
  <c r="Y112" i="10"/>
  <c r="AJ112" i="10" s="1"/>
  <c r="Y32" i="10"/>
  <c r="AJ32" i="10" s="1"/>
  <c r="X74" i="10"/>
  <c r="AI74" i="10" s="1"/>
  <c r="S129" i="10"/>
  <c r="AD129" i="10" s="1"/>
  <c r="Z128" i="10"/>
  <c r="AK128" i="10" s="1"/>
  <c r="U32" i="10"/>
  <c r="I32" i="10" s="1"/>
  <c r="T57" i="10"/>
  <c r="AE57" i="10" s="1"/>
  <c r="W137" i="10"/>
  <c r="K137" i="10" s="1"/>
  <c r="X120" i="10"/>
  <c r="L120" i="10" s="1"/>
  <c r="T30" i="10"/>
  <c r="H30" i="10" s="1"/>
  <c r="W120" i="10"/>
  <c r="K120" i="10" s="1"/>
  <c r="X176" i="10"/>
  <c r="L176" i="10" s="1"/>
  <c r="T24" i="10"/>
  <c r="AE24" i="10" s="1"/>
  <c r="Z75" i="10"/>
  <c r="AK75" i="10" s="1"/>
  <c r="W128" i="10"/>
  <c r="K128" i="10" s="1"/>
  <c r="W174" i="10"/>
  <c r="AH174" i="10" s="1"/>
  <c r="Z152" i="10"/>
  <c r="AK152" i="10" s="1"/>
  <c r="X131" i="10"/>
  <c r="AI131" i="10" s="1"/>
  <c r="Z61" i="10"/>
  <c r="N61" i="10" s="1"/>
  <c r="Y111" i="10"/>
  <c r="M111" i="10" s="1"/>
  <c r="Y65" i="10"/>
  <c r="M65" i="10" s="1"/>
  <c r="T43" i="10"/>
  <c r="AE43" i="10" s="1"/>
  <c r="Z65" i="10"/>
  <c r="AK65" i="10" s="1"/>
  <c r="G17" i="10"/>
  <c r="G19" i="10"/>
  <c r="G20" i="10"/>
  <c r="K139" i="6"/>
  <c r="R165" i="6"/>
  <c r="AC165" i="6"/>
  <c r="S165" i="6"/>
  <c r="AD165" i="6"/>
  <c r="AD171" i="6"/>
  <c r="AE171" i="6"/>
  <c r="AF171" i="6"/>
  <c r="AG171" i="6"/>
  <c r="AH171" i="6"/>
  <c r="AI171" i="6"/>
  <c r="AJ171" i="6"/>
  <c r="AK171" i="6"/>
  <c r="AL171" i="6"/>
  <c r="AB166" i="6"/>
  <c r="AC166" i="6"/>
  <c r="AD166" i="6"/>
  <c r="AE166" i="6"/>
  <c r="AF166" i="6"/>
  <c r="AG166" i="6"/>
  <c r="AH166" i="6"/>
  <c r="AI166" i="6"/>
  <c r="AJ166" i="6"/>
  <c r="AK166" i="6"/>
  <c r="AL166" i="6"/>
  <c r="AD159" i="6"/>
  <c r="AE159" i="6"/>
  <c r="AF159" i="6"/>
  <c r="AG159" i="6"/>
  <c r="AH159" i="6"/>
  <c r="AI159" i="6"/>
  <c r="AJ159" i="6"/>
  <c r="AK159" i="6"/>
  <c r="AL159" i="6"/>
  <c r="AD118" i="6"/>
  <c r="AD108" i="6"/>
  <c r="AE108" i="6"/>
  <c r="AF108" i="6"/>
  <c r="AG108" i="6"/>
  <c r="AH108" i="6"/>
  <c r="AI108" i="6"/>
  <c r="AJ108" i="6"/>
  <c r="AK108" i="6"/>
  <c r="AL108" i="6"/>
  <c r="AD157" i="6"/>
  <c r="AE157" i="6"/>
  <c r="AF157" i="6"/>
  <c r="AG157" i="6"/>
  <c r="AH157" i="6"/>
  <c r="AI157" i="6"/>
  <c r="AJ157" i="6"/>
  <c r="AK157" i="6"/>
  <c r="AL157" i="6"/>
  <c r="AB78" i="6"/>
  <c r="AC78" i="6"/>
  <c r="AD78" i="6"/>
  <c r="AE78" i="6"/>
  <c r="AF78" i="6"/>
  <c r="AG78" i="6"/>
  <c r="AH78" i="6"/>
  <c r="AI78" i="6"/>
  <c r="AJ78" i="6"/>
  <c r="AK78" i="6"/>
  <c r="AL78" i="6"/>
  <c r="AD44" i="6"/>
  <c r="AE44" i="6"/>
  <c r="AF44" i="6"/>
  <c r="AG44" i="6"/>
  <c r="AH44" i="6"/>
  <c r="AI44" i="6"/>
  <c r="AJ44" i="6"/>
  <c r="AK44" i="6"/>
  <c r="AL44" i="6"/>
  <c r="AD39" i="6"/>
  <c r="AE39" i="6"/>
  <c r="AF39" i="6"/>
  <c r="AG39" i="6"/>
  <c r="AH39" i="6"/>
  <c r="AI39" i="6"/>
  <c r="AJ39" i="6"/>
  <c r="AK39" i="6"/>
  <c r="AL39" i="6"/>
  <c r="R21" i="6"/>
  <c r="P21" i="6"/>
  <c r="AB21" i="6"/>
  <c r="M175" i="10" l="1"/>
  <c r="AG137" i="10"/>
  <c r="AJ45" i="10"/>
  <c r="AD152" i="10"/>
  <c r="J128" i="10"/>
  <c r="H174" i="10"/>
  <c r="M66" i="10"/>
  <c r="AE17" i="10"/>
  <c r="AI12" i="10"/>
  <c r="J12" i="10"/>
  <c r="AG75" i="10"/>
  <c r="AJ137" i="10"/>
  <c r="AI30" i="10"/>
  <c r="L137" i="10"/>
  <c r="K175" i="10"/>
  <c r="K19" i="10"/>
  <c r="I111" i="10"/>
  <c r="AK32" i="10"/>
  <c r="AF58" i="10"/>
  <c r="AK174" i="10"/>
  <c r="K45" i="10"/>
  <c r="AG66" i="10"/>
  <c r="J174" i="10"/>
  <c r="N128" i="10"/>
  <c r="N74" i="10"/>
  <c r="J74" i="10"/>
  <c r="J19" i="10"/>
  <c r="AI57" i="10"/>
  <c r="AJ131" i="10"/>
  <c r="AK120" i="10"/>
  <c r="AF75" i="10"/>
  <c r="AI111" i="10"/>
  <c r="H65" i="10"/>
  <c r="AF19" i="10"/>
  <c r="AF131" i="10"/>
  <c r="AH61" i="10"/>
  <c r="AK61" i="10"/>
  <c r="I174" i="10"/>
  <c r="AK30" i="10"/>
  <c r="AK173" i="10"/>
  <c r="AJ65" i="10"/>
  <c r="H95" i="10"/>
  <c r="AK129" i="10"/>
  <c r="H75" i="10"/>
  <c r="AI128" i="10"/>
  <c r="M43" i="10"/>
  <c r="J112" i="10"/>
  <c r="K111" i="10"/>
  <c r="H57" i="10"/>
  <c r="J20" i="10"/>
  <c r="M176" i="10"/>
  <c r="K32" i="10"/>
  <c r="AK77" i="10"/>
  <c r="AG129" i="10"/>
  <c r="H20" i="10"/>
  <c r="K17" i="10"/>
  <c r="K122" i="10"/>
  <c r="AH120" i="10"/>
  <c r="AG175" i="10"/>
  <c r="AF12" i="10"/>
  <c r="AE32" i="10"/>
  <c r="AH95" i="10"/>
  <c r="N112" i="10"/>
  <c r="AF137" i="10"/>
  <c r="I45" i="10"/>
  <c r="AI122" i="10"/>
  <c r="J122" i="10"/>
  <c r="G77" i="10"/>
  <c r="J57" i="10"/>
  <c r="AI48" i="10"/>
  <c r="AJ120" i="10"/>
  <c r="H45" i="10"/>
  <c r="I41" i="10"/>
  <c r="AD48" i="10"/>
  <c r="L17" i="10"/>
  <c r="N65" i="10"/>
  <c r="AH66" i="10"/>
  <c r="AE152" i="10"/>
  <c r="AJ61" i="10"/>
  <c r="AF32" i="10"/>
  <c r="AD24" i="10"/>
  <c r="M17" i="10"/>
  <c r="M12" i="10"/>
  <c r="M74" i="10"/>
  <c r="H112" i="10"/>
  <c r="AI120" i="10"/>
  <c r="I120" i="10"/>
  <c r="N57" i="10"/>
  <c r="AH137" i="10"/>
  <c r="H175" i="10"/>
  <c r="M30" i="10"/>
  <c r="G175" i="10"/>
  <c r="AK137" i="10"/>
  <c r="AK48" i="10"/>
  <c r="AI152" i="10"/>
  <c r="AI75" i="10"/>
  <c r="G120" i="10"/>
  <c r="N75" i="10"/>
  <c r="AJ111" i="10"/>
  <c r="AF17" i="10"/>
  <c r="AE120" i="10"/>
  <c r="AI66" i="10"/>
  <c r="I182" i="10"/>
  <c r="J48" i="10"/>
  <c r="G41" i="10"/>
  <c r="H43" i="10"/>
  <c r="AF77" i="10"/>
  <c r="AI77" i="10"/>
  <c r="H129" i="10"/>
  <c r="N66" i="10"/>
  <c r="H66" i="10"/>
  <c r="AG173" i="10"/>
  <c r="AH65" i="10"/>
  <c r="M77" i="10"/>
  <c r="AJ152" i="10"/>
  <c r="AK45" i="10"/>
  <c r="N17" i="10"/>
  <c r="AI95" i="10"/>
  <c r="L112" i="10"/>
  <c r="H24" i="10"/>
  <c r="AD74" i="10"/>
  <c r="M19" i="10"/>
  <c r="AK111" i="10"/>
  <c r="J65" i="10"/>
  <c r="N43" i="10"/>
  <c r="AI65" i="10"/>
  <c r="AF24" i="10"/>
  <c r="K152" i="10"/>
  <c r="AD12" i="10"/>
  <c r="AD43" i="10"/>
  <c r="AE77" i="10"/>
  <c r="K24" i="10"/>
  <c r="AF128" i="10"/>
  <c r="AJ95" i="10"/>
  <c r="AE111" i="10"/>
  <c r="M122" i="10"/>
  <c r="AE61" i="10"/>
  <c r="AE19" i="10"/>
  <c r="N41" i="10"/>
  <c r="AE173" i="10"/>
  <c r="AJ41" i="10"/>
  <c r="AJ75" i="10"/>
  <c r="G45" i="10"/>
  <c r="AJ174" i="10"/>
  <c r="I122" i="10"/>
  <c r="AG131" i="10"/>
  <c r="AI61" i="10"/>
  <c r="H176" i="10"/>
  <c r="AE30" i="10"/>
  <c r="AD66" i="10"/>
  <c r="G174" i="10"/>
  <c r="AH48" i="10"/>
  <c r="I115" i="10"/>
  <c r="AF61" i="10"/>
  <c r="J182" i="10"/>
  <c r="AG61" i="10"/>
  <c r="AF95" i="10"/>
  <c r="K74" i="10"/>
  <c r="M112" i="10"/>
  <c r="AK175" i="10"/>
  <c r="AD75" i="10"/>
  <c r="AH176" i="10"/>
  <c r="AI173" i="10"/>
  <c r="J95" i="10"/>
  <c r="AG24" i="10"/>
  <c r="K43" i="10"/>
  <c r="AD58" i="10"/>
  <c r="AD30" i="10"/>
  <c r="K12" i="10"/>
  <c r="AF152" i="10"/>
  <c r="G182" i="10"/>
  <c r="H115" i="10"/>
  <c r="AJ20" i="10"/>
  <c r="AI43" i="10"/>
  <c r="AH173" i="10"/>
  <c r="AJ24" i="10"/>
  <c r="AJ115" i="10"/>
  <c r="J17" i="10"/>
  <c r="AE41" i="10"/>
  <c r="I20" i="10"/>
  <c r="H48" i="10"/>
  <c r="I43" i="10"/>
  <c r="L41" i="10"/>
  <c r="M48" i="10"/>
  <c r="AJ129" i="10"/>
  <c r="AK20" i="10"/>
  <c r="AH75" i="10"/>
  <c r="L129" i="10"/>
  <c r="AE12" i="10"/>
  <c r="J32" i="10"/>
  <c r="K115" i="10"/>
  <c r="AE137" i="10"/>
  <c r="AD95" i="10"/>
  <c r="L115" i="10"/>
  <c r="I175" i="10"/>
  <c r="AF173" i="10"/>
  <c r="AG115" i="10"/>
  <c r="L74" i="10"/>
  <c r="N131" i="10"/>
  <c r="AG30" i="10"/>
  <c r="AG41" i="10"/>
  <c r="AD131" i="10"/>
  <c r="AF74" i="10"/>
  <c r="AG45" i="10"/>
  <c r="AH128" i="10"/>
  <c r="G65" i="10"/>
  <c r="G173" i="10"/>
  <c r="N95" i="10"/>
  <c r="J111" i="10"/>
  <c r="AK176" i="10"/>
  <c r="AF48" i="10"/>
  <c r="AF57" i="10"/>
  <c r="M32" i="10"/>
  <c r="AI20" i="10"/>
  <c r="G122" i="10"/>
  <c r="G128" i="10"/>
  <c r="AH30" i="10"/>
  <c r="K174" i="10"/>
  <c r="J77" i="10"/>
  <c r="AI32" i="10"/>
  <c r="AI45" i="10"/>
  <c r="AH77" i="10"/>
  <c r="AK19" i="10"/>
  <c r="I176" i="10"/>
  <c r="AH20" i="10"/>
  <c r="AK122" i="10"/>
  <c r="K41" i="10"/>
  <c r="AH182" i="10"/>
  <c r="K112" i="10"/>
  <c r="H128" i="10"/>
  <c r="G112" i="10"/>
  <c r="H182" i="10"/>
  <c r="AD57" i="10"/>
  <c r="AJ128" i="10"/>
  <c r="J43" i="10"/>
  <c r="AI174" i="10"/>
  <c r="AK182" i="10"/>
  <c r="AI19" i="10"/>
  <c r="N152" i="10"/>
  <c r="AK115" i="10"/>
  <c r="K129" i="10"/>
  <c r="AI175" i="10"/>
  <c r="AJ57" i="10"/>
  <c r="AD61" i="10"/>
  <c r="AE131" i="10"/>
  <c r="H122" i="10"/>
  <c r="AH131" i="10"/>
  <c r="AF65" i="10"/>
  <c r="AI182" i="10"/>
  <c r="L131" i="10"/>
  <c r="J152" i="10"/>
  <c r="K57" i="10"/>
  <c r="AI176" i="10"/>
  <c r="AJ182" i="10"/>
  <c r="G137" i="10"/>
  <c r="G111" i="10"/>
  <c r="G115" i="10"/>
  <c r="G129" i="10"/>
  <c r="AD176" i="10"/>
  <c r="H74" i="10"/>
  <c r="J176" i="10"/>
  <c r="AF129" i="10"/>
  <c r="M173" i="10"/>
  <c r="AK12" i="10"/>
  <c r="J120" i="10"/>
  <c r="N24" i="10"/>
  <c r="I66" i="10"/>
  <c r="I112" i="10"/>
  <c r="AF30" i="10"/>
  <c r="AI24" i="10"/>
  <c r="G32" i="10"/>
  <c r="AH21" i="6"/>
  <c r="J21" i="6"/>
  <c r="K21" i="6"/>
  <c r="AI21" i="6"/>
  <c r="N21" i="6"/>
  <c r="AL21" i="6"/>
  <c r="AK21" i="6"/>
  <c r="M21" i="6"/>
  <c r="H21" i="6"/>
  <c r="AF21" i="6"/>
  <c r="G21" i="6"/>
  <c r="AE21" i="6"/>
  <c r="I21" i="6"/>
  <c r="AG21" i="6"/>
  <c r="L21" i="6"/>
  <c r="AJ21" i="6"/>
  <c r="N157" i="6" l="1"/>
  <c r="H157" i="6"/>
  <c r="I157" i="6"/>
  <c r="J157" i="6"/>
  <c r="K157" i="6"/>
  <c r="L157" i="6"/>
  <c r="M157" i="6"/>
  <c r="G157" i="6"/>
  <c r="R157" i="6"/>
  <c r="AC157" i="6"/>
  <c r="P157" i="6"/>
  <c r="AB157" i="6"/>
  <c r="N109" i="6"/>
  <c r="M109" i="6"/>
  <c r="L109" i="6"/>
  <c r="K109" i="6"/>
  <c r="J109" i="6"/>
  <c r="I109" i="6"/>
  <c r="H109" i="6"/>
  <c r="G109" i="6"/>
  <c r="AL109" i="6"/>
  <c r="AK109" i="6"/>
  <c r="AJ109" i="6"/>
  <c r="AI109" i="6"/>
  <c r="AH109" i="6"/>
  <c r="AG109" i="6"/>
  <c r="AF109" i="6"/>
  <c r="AE109" i="6"/>
  <c r="R109" i="6"/>
  <c r="AC109" i="6"/>
  <c r="P109" i="6"/>
  <c r="AB109" i="6"/>
  <c r="G44" i="6"/>
  <c r="H44" i="6"/>
  <c r="I44" i="6"/>
  <c r="J44" i="6"/>
  <c r="K44" i="6"/>
  <c r="L44" i="6"/>
  <c r="M44" i="6"/>
  <c r="N44" i="6"/>
  <c r="S44" i="6"/>
  <c r="R44" i="6"/>
  <c r="AC44" i="6"/>
  <c r="P44" i="6"/>
  <c r="AB44" i="6"/>
  <c r="G78" i="6" l="1"/>
  <c r="H78" i="6"/>
  <c r="I78" i="6"/>
  <c r="J78" i="6"/>
  <c r="K78" i="6"/>
  <c r="L78" i="6"/>
  <c r="M78" i="6"/>
  <c r="N78" i="6"/>
  <c r="P78" i="6"/>
  <c r="R78" i="6"/>
  <c r="S78" i="6"/>
  <c r="S118" i="6"/>
  <c r="R118" i="6"/>
  <c r="AC118" i="6"/>
  <c r="P118" i="6"/>
  <c r="AB118" i="6"/>
  <c r="I118" i="6" l="1"/>
  <c r="AG118" i="6"/>
  <c r="K118" i="6"/>
  <c r="AI118" i="6"/>
  <c r="N118" i="6"/>
  <c r="AL118" i="6"/>
  <c r="G118" i="6"/>
  <c r="AE118" i="6"/>
  <c r="AH118" i="6"/>
  <c r="J118" i="6"/>
  <c r="M118" i="6"/>
  <c r="AK118" i="6"/>
  <c r="H118" i="6"/>
  <c r="AF118" i="6"/>
  <c r="L118" i="6"/>
  <c r="AJ118" i="6"/>
  <c r="G39" i="6" l="1"/>
  <c r="H39" i="6"/>
  <c r="I39" i="6"/>
  <c r="J39" i="6"/>
  <c r="K39" i="6"/>
  <c r="L39" i="6"/>
  <c r="M39" i="6"/>
  <c r="N39" i="6"/>
  <c r="G108" i="6" l="1"/>
  <c r="H108" i="6"/>
  <c r="I108" i="6"/>
  <c r="J108" i="6"/>
  <c r="K108" i="6"/>
  <c r="L108" i="6"/>
  <c r="M108" i="6"/>
  <c r="N108" i="6"/>
  <c r="P108" i="6"/>
  <c r="AB108" i="6"/>
  <c r="S108" i="6"/>
  <c r="R108" i="6"/>
  <c r="AC108" i="6"/>
  <c r="S39" i="6"/>
  <c r="AB39" i="6"/>
  <c r="P39" i="6"/>
  <c r="R39" i="6"/>
  <c r="AC39" i="6"/>
  <c r="G171" i="6"/>
  <c r="H171" i="6"/>
  <c r="I171" i="6"/>
  <c r="J171" i="6"/>
  <c r="K171" i="6"/>
  <c r="L171" i="6"/>
  <c r="M171" i="6"/>
  <c r="N171" i="6"/>
  <c r="P171" i="6"/>
  <c r="AB171" i="6"/>
  <c r="S171" i="6"/>
  <c r="R171" i="6"/>
  <c r="AC171" i="6"/>
  <c r="G156" i="6"/>
  <c r="H156" i="6"/>
  <c r="I156" i="6"/>
  <c r="J156" i="6"/>
  <c r="K156" i="6"/>
  <c r="L156" i="6"/>
  <c r="M156" i="6"/>
  <c r="N156" i="6"/>
  <c r="G166" i="6"/>
  <c r="H166" i="6"/>
  <c r="I166" i="6"/>
  <c r="J166" i="6"/>
  <c r="K166" i="6"/>
  <c r="L166" i="6"/>
  <c r="M166" i="6"/>
  <c r="N166" i="6"/>
  <c r="S166" i="6"/>
  <c r="P166" i="6" l="1"/>
  <c r="R166" i="6"/>
  <c r="S159" i="6"/>
  <c r="P159" i="6"/>
  <c r="R159" i="6"/>
  <c r="AC159" i="6"/>
  <c r="AD156" i="6"/>
  <c r="AE156" i="6"/>
  <c r="AF156" i="6"/>
  <c r="AG156" i="6"/>
  <c r="AH156" i="6"/>
  <c r="AI156" i="6"/>
  <c r="AJ156" i="6"/>
  <c r="AK156" i="6"/>
  <c r="AL156" i="6"/>
  <c r="AB156" i="6"/>
  <c r="P156" i="6"/>
  <c r="R156" i="6"/>
  <c r="AC156" i="6"/>
  <c r="P27" i="6"/>
  <c r="R27" i="6"/>
  <c r="S27" i="6"/>
  <c r="AB27" i="6"/>
  <c r="AC27" i="6"/>
  <c r="AD27" i="6"/>
  <c r="AE148" i="5"/>
  <c r="AG148" i="5"/>
  <c r="AH148" i="5"/>
  <c r="AI148" i="5"/>
  <c r="AJ148" i="5"/>
  <c r="AK148" i="5"/>
  <c r="AL148" i="5"/>
  <c r="AM148" i="5"/>
  <c r="AN148" i="5"/>
  <c r="AG20" i="5"/>
  <c r="AH20" i="5"/>
  <c r="AI20" i="5"/>
  <c r="AJ20" i="5"/>
  <c r="AK20" i="5"/>
  <c r="AL20" i="5"/>
  <c r="AM20" i="5"/>
  <c r="AN20" i="5"/>
  <c r="AG38" i="5"/>
  <c r="AH38" i="5"/>
  <c r="AI38" i="5"/>
  <c r="AJ38" i="5"/>
  <c r="AK38" i="5"/>
  <c r="AL38" i="5"/>
  <c r="AM38" i="5"/>
  <c r="AN38" i="5"/>
  <c r="AG39" i="5"/>
  <c r="AH39" i="5"/>
  <c r="AI39" i="5"/>
  <c r="AJ39" i="5"/>
  <c r="AK39" i="5"/>
  <c r="AL39" i="5"/>
  <c r="AM39" i="5"/>
  <c r="AN39" i="5"/>
  <c r="AG36" i="5"/>
  <c r="AH36" i="5"/>
  <c r="AI36" i="5"/>
  <c r="AJ36" i="5"/>
  <c r="AK36" i="5"/>
  <c r="AL36" i="5"/>
  <c r="AM36" i="5"/>
  <c r="AN36" i="5"/>
  <c r="AD38" i="5"/>
  <c r="AE38" i="5"/>
  <c r="AE39" i="5"/>
  <c r="AE36" i="5"/>
  <c r="AN33" i="5"/>
  <c r="AM33" i="5"/>
  <c r="AL33" i="5"/>
  <c r="AK33" i="5"/>
  <c r="AJ33" i="5"/>
  <c r="AI33" i="5"/>
  <c r="AH33" i="5"/>
  <c r="AG33" i="5"/>
  <c r="AF33" i="5"/>
  <c r="AE33" i="5"/>
  <c r="AD33" i="5"/>
  <c r="S33" i="5"/>
  <c r="T33" i="5"/>
  <c r="G33" i="5"/>
  <c r="H33" i="5"/>
  <c r="I33" i="5"/>
  <c r="J33" i="5"/>
  <c r="K33" i="5"/>
  <c r="L33" i="5"/>
  <c r="M33" i="5"/>
  <c r="N33" i="5"/>
  <c r="G28" i="5"/>
  <c r="H28" i="5"/>
  <c r="I28" i="5"/>
  <c r="J28" i="5"/>
  <c r="K28" i="5"/>
  <c r="L28" i="5"/>
  <c r="M28" i="5"/>
  <c r="N28" i="5"/>
  <c r="U33" i="5"/>
  <c r="G47" i="5" l="1"/>
  <c r="H47" i="5"/>
  <c r="I47" i="5"/>
  <c r="J47" i="5"/>
  <c r="K47" i="5"/>
  <c r="L47" i="5"/>
  <c r="M47" i="5"/>
  <c r="N47" i="5"/>
  <c r="AB7" i="6"/>
  <c r="AC7" i="6"/>
  <c r="AD7" i="6"/>
  <c r="P7" i="6"/>
  <c r="R7" i="6"/>
  <c r="S7" i="6"/>
  <c r="G7" i="5"/>
  <c r="H7" i="5"/>
  <c r="I7" i="5"/>
  <c r="J7" i="5"/>
  <c r="K7" i="5"/>
  <c r="L7" i="5"/>
  <c r="M7" i="5"/>
  <c r="N7" i="5"/>
  <c r="S7" i="5"/>
  <c r="T7" i="5"/>
  <c r="U7" i="5"/>
  <c r="AB59" i="6"/>
  <c r="AD59" i="6"/>
  <c r="AC59" i="6"/>
  <c r="AB10" i="6"/>
  <c r="AD10" i="6"/>
  <c r="AC10" i="6"/>
  <c r="AB17" i="6"/>
  <c r="AD17" i="6"/>
  <c r="AC17" i="6"/>
  <c r="AB11" i="6"/>
  <c r="AD11" i="6"/>
  <c r="AC11" i="6"/>
  <c r="AB12" i="6"/>
  <c r="AD12" i="6"/>
  <c r="AC12" i="6"/>
  <c r="AB139" i="6"/>
  <c r="AD139" i="6"/>
  <c r="AC139" i="6"/>
  <c r="AB20" i="6"/>
  <c r="AD20" i="6"/>
  <c r="AC20" i="6"/>
  <c r="AB22" i="6"/>
  <c r="AD22" i="6"/>
  <c r="AC22" i="6"/>
  <c r="AD100" i="6"/>
  <c r="AC100" i="6"/>
  <c r="AB13" i="6"/>
  <c r="AD13" i="6"/>
  <c r="AC13" i="6"/>
  <c r="AB14" i="6"/>
  <c r="AD14" i="6"/>
  <c r="AC14" i="6"/>
  <c r="AB15" i="6"/>
  <c r="AD15" i="6"/>
  <c r="AC15" i="6"/>
  <c r="AB16" i="6"/>
  <c r="AD16" i="6"/>
  <c r="AC16" i="6"/>
  <c r="AB18" i="6"/>
  <c r="AD18" i="6"/>
  <c r="AC18" i="6"/>
  <c r="AB19" i="6"/>
  <c r="AD19" i="6"/>
  <c r="AC19" i="6"/>
  <c r="AB138" i="6"/>
  <c r="AD138" i="6"/>
  <c r="AC138" i="6"/>
  <c r="AB158" i="6"/>
  <c r="AD158" i="6"/>
  <c r="AC158" i="6"/>
  <c r="AB23" i="6"/>
  <c r="AD23" i="6"/>
  <c r="AC23" i="6"/>
  <c r="AB24" i="6"/>
  <c r="AD24" i="6"/>
  <c r="AC24" i="6"/>
  <c r="AB25" i="6"/>
  <c r="AD25" i="6"/>
  <c r="AC25" i="6"/>
  <c r="AB26" i="6"/>
  <c r="AD26" i="6"/>
  <c r="AC26" i="6"/>
  <c r="AB28" i="6"/>
  <c r="AD28" i="6"/>
  <c r="AC28" i="6"/>
  <c r="AB29" i="6"/>
  <c r="AD29" i="6"/>
  <c r="AC29" i="6"/>
  <c r="AB30" i="6"/>
  <c r="AD30" i="6"/>
  <c r="AC30" i="6"/>
  <c r="AB31" i="6"/>
  <c r="AD31" i="6"/>
  <c r="AC31" i="6"/>
  <c r="AB33" i="6"/>
  <c r="AD33" i="6"/>
  <c r="AC33" i="6"/>
  <c r="AB34" i="6"/>
  <c r="AD34" i="6"/>
  <c r="AC34" i="6"/>
  <c r="AB35" i="6"/>
  <c r="AD35" i="6"/>
  <c r="AC35" i="6"/>
  <c r="AB36" i="6"/>
  <c r="AD36" i="6"/>
  <c r="AC36" i="6"/>
  <c r="AB37" i="6"/>
  <c r="AD37" i="6"/>
  <c r="AC37" i="6"/>
  <c r="AB38" i="6"/>
  <c r="AD38" i="6"/>
  <c r="AC38" i="6"/>
  <c r="AB54" i="6"/>
  <c r="AD54" i="6"/>
  <c r="AC54" i="6"/>
  <c r="AB53" i="6"/>
  <c r="AD53" i="6"/>
  <c r="AC53" i="6"/>
  <c r="AB48" i="6"/>
  <c r="AD48" i="6"/>
  <c r="AC48" i="6"/>
  <c r="AB42" i="6"/>
  <c r="AD42" i="6"/>
  <c r="AC42" i="6"/>
  <c r="AB43" i="6"/>
  <c r="AD43" i="6"/>
  <c r="AC43" i="6"/>
  <c r="AB45" i="6"/>
  <c r="AD45" i="6"/>
  <c r="AC45" i="6"/>
  <c r="AB46" i="6"/>
  <c r="AD46" i="6"/>
  <c r="AC46" i="6"/>
  <c r="AB47" i="6"/>
  <c r="AD47" i="6"/>
  <c r="AC47" i="6"/>
  <c r="AB49" i="6"/>
  <c r="AD49" i="6"/>
  <c r="AC49" i="6"/>
  <c r="AB51" i="6"/>
  <c r="AD51" i="6"/>
  <c r="AC51" i="6"/>
  <c r="AB52" i="6"/>
  <c r="AD52" i="6"/>
  <c r="AC52" i="6"/>
  <c r="AB56" i="6"/>
  <c r="AD56" i="6"/>
  <c r="AC56" i="6"/>
  <c r="AB57" i="6"/>
  <c r="AD57" i="6"/>
  <c r="AC57" i="6"/>
  <c r="AB58" i="6"/>
  <c r="AD58" i="6"/>
  <c r="AC58" i="6"/>
  <c r="AB60" i="6"/>
  <c r="AD60" i="6"/>
  <c r="AC60" i="6"/>
  <c r="AB41" i="6"/>
  <c r="AD41" i="6"/>
  <c r="AC41" i="6"/>
  <c r="AB61" i="6"/>
  <c r="AD61" i="6"/>
  <c r="AC61" i="6"/>
  <c r="AB62" i="6"/>
  <c r="AD62" i="6"/>
  <c r="AC62" i="6"/>
  <c r="AB63" i="6"/>
  <c r="AD63" i="6"/>
  <c r="AC63" i="6"/>
  <c r="AB64" i="6"/>
  <c r="AD64" i="6"/>
  <c r="AC64" i="6"/>
  <c r="AB65" i="6"/>
  <c r="AD65" i="6"/>
  <c r="AC65" i="6"/>
  <c r="AB66" i="6"/>
  <c r="AD66" i="6"/>
  <c r="AC66" i="6"/>
  <c r="AB67" i="6"/>
  <c r="AD67" i="6"/>
  <c r="AC67" i="6"/>
  <c r="AB69" i="6"/>
  <c r="AD69" i="6"/>
  <c r="AC69" i="6"/>
  <c r="AB70" i="6"/>
  <c r="AD70" i="6"/>
  <c r="AC70" i="6"/>
  <c r="AB71" i="6"/>
  <c r="AD71" i="6"/>
  <c r="AC71" i="6"/>
  <c r="AB72" i="6"/>
  <c r="AD72" i="6"/>
  <c r="AC72" i="6"/>
  <c r="AB73" i="6"/>
  <c r="AD73" i="6"/>
  <c r="AC73" i="6"/>
  <c r="AB74" i="6"/>
  <c r="AD74" i="6"/>
  <c r="AC74" i="6"/>
  <c r="AB40" i="6"/>
  <c r="AD40" i="6"/>
  <c r="AC40" i="6"/>
  <c r="AB75" i="6"/>
  <c r="AD75" i="6"/>
  <c r="AC75" i="6"/>
  <c r="AB76" i="6"/>
  <c r="AD76" i="6"/>
  <c r="AC76" i="6"/>
  <c r="AB77" i="6"/>
  <c r="AD77" i="6"/>
  <c r="AC77" i="6"/>
  <c r="AB79" i="6"/>
  <c r="AD79" i="6"/>
  <c r="AC79" i="6"/>
  <c r="AB80" i="6"/>
  <c r="AD80" i="6"/>
  <c r="AC80" i="6"/>
  <c r="AB81" i="6"/>
  <c r="AD81" i="6"/>
  <c r="AC81" i="6"/>
  <c r="AB82" i="6"/>
  <c r="AD82" i="6"/>
  <c r="AC82" i="6"/>
  <c r="AB83" i="6"/>
  <c r="AD83" i="6"/>
  <c r="AC83" i="6"/>
  <c r="AB84" i="6"/>
  <c r="AD84" i="6"/>
  <c r="AC84" i="6"/>
  <c r="AB85" i="6"/>
  <c r="AD85" i="6"/>
  <c r="AC85" i="6"/>
  <c r="AB86" i="6"/>
  <c r="AD86" i="6"/>
  <c r="AC86" i="6"/>
  <c r="AB87" i="6"/>
  <c r="AD87" i="6"/>
  <c r="AC87" i="6"/>
  <c r="AB88" i="6"/>
  <c r="AD88" i="6"/>
  <c r="AC88" i="6"/>
  <c r="AB89" i="6"/>
  <c r="AD89" i="6"/>
  <c r="AC89" i="6"/>
  <c r="AB90" i="6"/>
  <c r="AD90" i="6"/>
  <c r="AC90" i="6"/>
  <c r="AB91" i="6"/>
  <c r="AD91" i="6"/>
  <c r="AC91" i="6"/>
  <c r="AB92" i="6"/>
  <c r="AD92" i="6"/>
  <c r="AC92" i="6"/>
  <c r="AB93" i="6"/>
  <c r="AD93" i="6"/>
  <c r="AC93" i="6"/>
  <c r="AB94" i="6"/>
  <c r="AD94" i="6"/>
  <c r="AC94" i="6"/>
  <c r="AB95" i="6"/>
  <c r="AD95" i="6"/>
  <c r="AC95" i="6"/>
  <c r="AB96" i="6"/>
  <c r="AD96" i="6"/>
  <c r="AC96" i="6"/>
  <c r="AB97" i="6"/>
  <c r="AD97" i="6"/>
  <c r="AC97" i="6"/>
  <c r="AB98" i="6"/>
  <c r="AD98" i="6"/>
  <c r="AC98" i="6"/>
  <c r="AB99" i="6"/>
  <c r="AD99" i="6"/>
  <c r="AC99" i="6"/>
  <c r="AB103" i="6"/>
  <c r="AD103" i="6"/>
  <c r="AC103" i="6"/>
  <c r="AB104" i="6"/>
  <c r="AD104" i="6"/>
  <c r="AC104" i="6"/>
  <c r="AB105" i="6"/>
  <c r="AD105" i="6"/>
  <c r="AC105" i="6"/>
  <c r="AB106" i="6"/>
  <c r="AD106" i="6"/>
  <c r="AC106" i="6"/>
  <c r="AB107" i="6"/>
  <c r="AD107" i="6"/>
  <c r="AC107" i="6"/>
  <c r="AB110" i="6"/>
  <c r="AD110" i="6"/>
  <c r="AC110" i="6"/>
  <c r="AB111" i="6"/>
  <c r="AD111" i="6"/>
  <c r="AC111" i="6"/>
  <c r="AB112" i="6"/>
  <c r="AD112" i="6"/>
  <c r="AC112" i="6"/>
  <c r="AB113" i="6"/>
  <c r="AD113" i="6"/>
  <c r="AC113" i="6"/>
  <c r="AB114" i="6"/>
  <c r="AD114" i="6"/>
  <c r="AC114" i="6"/>
  <c r="AB115" i="6"/>
  <c r="AD115" i="6"/>
  <c r="AC115" i="6"/>
  <c r="AB116" i="6"/>
  <c r="AD116" i="6"/>
  <c r="AC116" i="6"/>
  <c r="AB117" i="6"/>
  <c r="AD117" i="6"/>
  <c r="AC117" i="6"/>
  <c r="AB119" i="6"/>
  <c r="AD119" i="6"/>
  <c r="AC119" i="6"/>
  <c r="AB120" i="6"/>
  <c r="AD120" i="6"/>
  <c r="AC120" i="6"/>
  <c r="AB121" i="6"/>
  <c r="AD121" i="6"/>
  <c r="AC121" i="6"/>
  <c r="AB122" i="6"/>
  <c r="AD122" i="6"/>
  <c r="AC122" i="6"/>
  <c r="AB123" i="6"/>
  <c r="AD123" i="6"/>
  <c r="AC123" i="6"/>
  <c r="AB124" i="6"/>
  <c r="AD124" i="6"/>
  <c r="AC124" i="6"/>
  <c r="AB125" i="6"/>
  <c r="AD125" i="6"/>
  <c r="AC125" i="6"/>
  <c r="AB126" i="6"/>
  <c r="AD126" i="6"/>
  <c r="AC126" i="6"/>
  <c r="AB127" i="6"/>
  <c r="AD127" i="6"/>
  <c r="AC127" i="6"/>
  <c r="AB128" i="6"/>
  <c r="AD128" i="6"/>
  <c r="AC128" i="6"/>
  <c r="AB129" i="6"/>
  <c r="AD129" i="6"/>
  <c r="AC129" i="6"/>
  <c r="AB130" i="6"/>
  <c r="AD130" i="6"/>
  <c r="AC130" i="6"/>
  <c r="AB131" i="6"/>
  <c r="AD131" i="6"/>
  <c r="AC131" i="6"/>
  <c r="AB132" i="6"/>
  <c r="AD132" i="6"/>
  <c r="AC132" i="6"/>
  <c r="AB133" i="6"/>
  <c r="AD133" i="6"/>
  <c r="AC133" i="6"/>
  <c r="AB134" i="6"/>
  <c r="AD134" i="6"/>
  <c r="AC134" i="6"/>
  <c r="AB135" i="6"/>
  <c r="AD135" i="6"/>
  <c r="AC135" i="6"/>
  <c r="AB102" i="6"/>
  <c r="AD102" i="6"/>
  <c r="AC102" i="6"/>
  <c r="AB136" i="6"/>
  <c r="AD136" i="6"/>
  <c r="AC136" i="6"/>
  <c r="AB137" i="6"/>
  <c r="AD137" i="6"/>
  <c r="AC137" i="6"/>
  <c r="AB140" i="6"/>
  <c r="AD140" i="6"/>
  <c r="AC140" i="6"/>
  <c r="AB141" i="6"/>
  <c r="AD141" i="6"/>
  <c r="AC141" i="6"/>
  <c r="AB142" i="6"/>
  <c r="AD142" i="6"/>
  <c r="AC142" i="6"/>
  <c r="AB143" i="6"/>
  <c r="AD143" i="6"/>
  <c r="AC143" i="6"/>
  <c r="AB144" i="6"/>
  <c r="AD144" i="6"/>
  <c r="AC144" i="6"/>
  <c r="AB145" i="6"/>
  <c r="AD145" i="6"/>
  <c r="AC145" i="6"/>
  <c r="AB146" i="6"/>
  <c r="AD146" i="6"/>
  <c r="AC146" i="6"/>
  <c r="AB147" i="6"/>
  <c r="AD147" i="6"/>
  <c r="AC147" i="6"/>
  <c r="AB148" i="6"/>
  <c r="AD148" i="6"/>
  <c r="AC148" i="6"/>
  <c r="AB149" i="6"/>
  <c r="AD149" i="6"/>
  <c r="AC149" i="6"/>
  <c r="AB150" i="6"/>
  <c r="AD150" i="6"/>
  <c r="AC150" i="6"/>
  <c r="AB151" i="6"/>
  <c r="AD151" i="6"/>
  <c r="AC151" i="6"/>
  <c r="AB152" i="6"/>
  <c r="AD152" i="6"/>
  <c r="AC152" i="6"/>
  <c r="AB153" i="6"/>
  <c r="AD153" i="6"/>
  <c r="AC153" i="6"/>
  <c r="AB154" i="6"/>
  <c r="AD154" i="6"/>
  <c r="AC154" i="6"/>
  <c r="AB155" i="6"/>
  <c r="AD155" i="6"/>
  <c r="AC155" i="6"/>
  <c r="AB101" i="6"/>
  <c r="AD101" i="6"/>
  <c r="AC101" i="6"/>
  <c r="AB160" i="6"/>
  <c r="AD160" i="6"/>
  <c r="AC160" i="6"/>
  <c r="AB161" i="6"/>
  <c r="AD161" i="6"/>
  <c r="AC161" i="6"/>
  <c r="AB162" i="6"/>
  <c r="AD162" i="6"/>
  <c r="AC162" i="6"/>
  <c r="AB163" i="6"/>
  <c r="AD163" i="6"/>
  <c r="AC163" i="6"/>
  <c r="AB164" i="6"/>
  <c r="AD164" i="6"/>
  <c r="AC164" i="6"/>
  <c r="AB32" i="6"/>
  <c r="AD32" i="6"/>
  <c r="AC32" i="6"/>
  <c r="AB167" i="6"/>
  <c r="AD167" i="6"/>
  <c r="AC167" i="6"/>
  <c r="AB168" i="6"/>
  <c r="AD168" i="6"/>
  <c r="AC168" i="6"/>
  <c r="AB169" i="6"/>
  <c r="AD169" i="6"/>
  <c r="AC169" i="6"/>
  <c r="AB170" i="6"/>
  <c r="AD170" i="6"/>
  <c r="AC170" i="6"/>
  <c r="P33" i="6" l="1"/>
  <c r="S33" i="6"/>
  <c r="R33" i="6"/>
  <c r="G38" i="5"/>
  <c r="H38" i="5"/>
  <c r="I38" i="5"/>
  <c r="J38" i="5"/>
  <c r="K38" i="5"/>
  <c r="L38" i="5"/>
  <c r="M38" i="5"/>
  <c r="N38" i="5"/>
  <c r="S38" i="5"/>
  <c r="T38" i="5"/>
  <c r="U38" i="5"/>
  <c r="AF38" i="5"/>
  <c r="P101" i="6" l="1"/>
  <c r="S101" i="6"/>
  <c r="R101" i="6"/>
  <c r="G148" i="5"/>
  <c r="H148" i="5"/>
  <c r="I148" i="5"/>
  <c r="J148" i="5"/>
  <c r="K148" i="5"/>
  <c r="L148" i="5"/>
  <c r="M148" i="5"/>
  <c r="N148" i="5"/>
  <c r="T148" i="5"/>
  <c r="S148" i="5" l="1"/>
  <c r="AD148" i="5"/>
  <c r="U148" i="5"/>
  <c r="AF148" i="5"/>
  <c r="S30" i="6"/>
  <c r="T36" i="5"/>
  <c r="S36" i="5"/>
  <c r="AF20" i="5"/>
  <c r="AD20" i="5"/>
  <c r="AE10" i="5"/>
  <c r="AF10" i="5"/>
  <c r="AD10" i="5"/>
  <c r="P30" i="6"/>
  <c r="Q1" i="6"/>
  <c r="T7" i="6" a="1"/>
  <c r="T7" i="6" l="1"/>
  <c r="R170" i="6"/>
  <c r="S170" i="6"/>
  <c r="P170" i="6"/>
  <c r="R169" i="6"/>
  <c r="S169" i="6"/>
  <c r="P169" i="6"/>
  <c r="R168" i="6"/>
  <c r="S168" i="6"/>
  <c r="P168" i="6"/>
  <c r="R167" i="6"/>
  <c r="S167" i="6"/>
  <c r="P167" i="6"/>
  <c r="R32" i="6"/>
  <c r="S32" i="6"/>
  <c r="P32" i="6"/>
  <c r="R164" i="6"/>
  <c r="S164" i="6"/>
  <c r="P164" i="6"/>
  <c r="R163" i="6"/>
  <c r="S163" i="6"/>
  <c r="P163" i="6"/>
  <c r="R162" i="6"/>
  <c r="S162" i="6"/>
  <c r="P162" i="6"/>
  <c r="R161" i="6"/>
  <c r="S161" i="6"/>
  <c r="P161" i="6"/>
  <c r="R160" i="6"/>
  <c r="S160" i="6"/>
  <c r="P160" i="6"/>
  <c r="R155" i="6"/>
  <c r="S155" i="6"/>
  <c r="P155" i="6"/>
  <c r="R154" i="6"/>
  <c r="S154" i="6"/>
  <c r="P154" i="6"/>
  <c r="R153" i="6"/>
  <c r="S153" i="6"/>
  <c r="P153" i="6"/>
  <c r="R152" i="6"/>
  <c r="S152" i="6"/>
  <c r="P152" i="6"/>
  <c r="R151" i="6"/>
  <c r="S151" i="6"/>
  <c r="P151" i="6"/>
  <c r="R150" i="6"/>
  <c r="S150" i="6"/>
  <c r="P150" i="6"/>
  <c r="R149" i="6"/>
  <c r="S149" i="6"/>
  <c r="P149" i="6"/>
  <c r="R148" i="6"/>
  <c r="S148" i="6"/>
  <c r="P148" i="6"/>
  <c r="R147" i="6"/>
  <c r="S147" i="6"/>
  <c r="P147" i="6"/>
  <c r="R146" i="6"/>
  <c r="S146" i="6"/>
  <c r="P146" i="6"/>
  <c r="R145" i="6"/>
  <c r="S145" i="6"/>
  <c r="P145" i="6"/>
  <c r="R144" i="6"/>
  <c r="S144" i="6"/>
  <c r="P144" i="6"/>
  <c r="R143" i="6"/>
  <c r="S143" i="6"/>
  <c r="P143" i="6"/>
  <c r="R142" i="6"/>
  <c r="S142" i="6"/>
  <c r="P142" i="6"/>
  <c r="R141" i="6"/>
  <c r="S141" i="6"/>
  <c r="P141" i="6"/>
  <c r="R140" i="6"/>
  <c r="S140" i="6"/>
  <c r="P140" i="6"/>
  <c r="R137" i="6"/>
  <c r="S137" i="6"/>
  <c r="P137" i="6"/>
  <c r="R136" i="6"/>
  <c r="S136" i="6"/>
  <c r="P136" i="6"/>
  <c r="R102" i="6"/>
  <c r="S102" i="6"/>
  <c r="P102" i="6"/>
  <c r="R135" i="6"/>
  <c r="S135" i="6"/>
  <c r="P135" i="6"/>
  <c r="R134" i="6"/>
  <c r="S134" i="6"/>
  <c r="P134" i="6"/>
  <c r="R133" i="6"/>
  <c r="S133" i="6"/>
  <c r="P133" i="6"/>
  <c r="R132" i="6"/>
  <c r="S132" i="6"/>
  <c r="P132" i="6"/>
  <c r="R131" i="6"/>
  <c r="S131" i="6"/>
  <c r="P131" i="6"/>
  <c r="R130" i="6"/>
  <c r="S130" i="6"/>
  <c r="P130" i="6"/>
  <c r="R129" i="6"/>
  <c r="S129" i="6"/>
  <c r="P129" i="6"/>
  <c r="R128" i="6"/>
  <c r="S128" i="6"/>
  <c r="P128" i="6"/>
  <c r="R127" i="6"/>
  <c r="S127" i="6"/>
  <c r="P127" i="6"/>
  <c r="R126" i="6"/>
  <c r="S126" i="6"/>
  <c r="P126" i="6"/>
  <c r="R125" i="6"/>
  <c r="S125" i="6"/>
  <c r="P125" i="6"/>
  <c r="R124" i="6"/>
  <c r="S124" i="6"/>
  <c r="P124" i="6"/>
  <c r="R123" i="6"/>
  <c r="S123" i="6"/>
  <c r="P123" i="6"/>
  <c r="R122" i="6"/>
  <c r="S122" i="6"/>
  <c r="P122" i="6"/>
  <c r="R121" i="6"/>
  <c r="S121" i="6"/>
  <c r="P121" i="6"/>
  <c r="R120" i="6"/>
  <c r="S120" i="6"/>
  <c r="P120" i="6"/>
  <c r="R119" i="6"/>
  <c r="S119" i="6"/>
  <c r="P119" i="6"/>
  <c r="R117" i="6"/>
  <c r="S117" i="6"/>
  <c r="P117" i="6"/>
  <c r="R116" i="6"/>
  <c r="S116" i="6"/>
  <c r="P116" i="6"/>
  <c r="R115" i="6"/>
  <c r="S115" i="6"/>
  <c r="P115" i="6"/>
  <c r="R114" i="6"/>
  <c r="S114" i="6"/>
  <c r="P114" i="6"/>
  <c r="R113" i="6"/>
  <c r="S113" i="6"/>
  <c r="P113" i="6"/>
  <c r="R112" i="6"/>
  <c r="S112" i="6"/>
  <c r="P112" i="6"/>
  <c r="R111" i="6"/>
  <c r="S111" i="6"/>
  <c r="P111" i="6"/>
  <c r="R110" i="6"/>
  <c r="S110" i="6"/>
  <c r="P110" i="6"/>
  <c r="R107" i="6"/>
  <c r="S107" i="6"/>
  <c r="P107" i="6"/>
  <c r="R106" i="6"/>
  <c r="S106" i="6"/>
  <c r="P106" i="6"/>
  <c r="R105" i="6"/>
  <c r="S105" i="6"/>
  <c r="P105" i="6"/>
  <c r="R104" i="6"/>
  <c r="S104" i="6"/>
  <c r="P104" i="6"/>
  <c r="R103" i="6"/>
  <c r="S103" i="6"/>
  <c r="P103" i="6"/>
  <c r="R99" i="6"/>
  <c r="S99" i="6"/>
  <c r="P99" i="6"/>
  <c r="R98" i="6"/>
  <c r="S98" i="6"/>
  <c r="P98" i="6"/>
  <c r="R97" i="6"/>
  <c r="S97" i="6"/>
  <c r="P97" i="6"/>
  <c r="R96" i="6"/>
  <c r="S96" i="6"/>
  <c r="P96" i="6"/>
  <c r="R95" i="6"/>
  <c r="S95" i="6"/>
  <c r="P95" i="6"/>
  <c r="R94" i="6"/>
  <c r="S94" i="6"/>
  <c r="P94" i="6"/>
  <c r="R93" i="6"/>
  <c r="S93" i="6"/>
  <c r="P93" i="6"/>
  <c r="R92" i="6"/>
  <c r="S92" i="6"/>
  <c r="P92" i="6"/>
  <c r="R91" i="6"/>
  <c r="S91" i="6"/>
  <c r="P91" i="6"/>
  <c r="R90" i="6"/>
  <c r="S90" i="6"/>
  <c r="P90" i="6"/>
  <c r="R89" i="6"/>
  <c r="S89" i="6"/>
  <c r="P89" i="6"/>
  <c r="R88" i="6"/>
  <c r="S88" i="6"/>
  <c r="P88" i="6"/>
  <c r="R87" i="6"/>
  <c r="S87" i="6"/>
  <c r="P87" i="6"/>
  <c r="R86" i="6"/>
  <c r="S86" i="6"/>
  <c r="P86" i="6"/>
  <c r="R85" i="6"/>
  <c r="S85" i="6"/>
  <c r="P85" i="6"/>
  <c r="R84" i="6"/>
  <c r="S84" i="6"/>
  <c r="P84" i="6"/>
  <c r="R83" i="6"/>
  <c r="S83" i="6"/>
  <c r="P83" i="6"/>
  <c r="R82" i="6"/>
  <c r="S82" i="6"/>
  <c r="P82" i="6"/>
  <c r="R81" i="6"/>
  <c r="S81" i="6"/>
  <c r="P81" i="6"/>
  <c r="R80" i="6"/>
  <c r="S80" i="6"/>
  <c r="P80" i="6"/>
  <c r="R79" i="6"/>
  <c r="S79" i="6"/>
  <c r="P79" i="6"/>
  <c r="R77" i="6"/>
  <c r="S77" i="6"/>
  <c r="P77" i="6"/>
  <c r="R76" i="6"/>
  <c r="S76" i="6"/>
  <c r="P76" i="6"/>
  <c r="R75" i="6"/>
  <c r="S75" i="6"/>
  <c r="P75" i="6"/>
  <c r="R40" i="6"/>
  <c r="S40" i="6"/>
  <c r="P40" i="6"/>
  <c r="R74" i="6"/>
  <c r="S74" i="6"/>
  <c r="P74" i="6"/>
  <c r="R73" i="6"/>
  <c r="S73" i="6"/>
  <c r="P73" i="6"/>
  <c r="R72" i="6"/>
  <c r="S72" i="6"/>
  <c r="P72" i="6"/>
  <c r="R71" i="6"/>
  <c r="S71" i="6"/>
  <c r="P71" i="6"/>
  <c r="R70" i="6"/>
  <c r="S70" i="6"/>
  <c r="P70" i="6"/>
  <c r="R69" i="6"/>
  <c r="P69" i="6"/>
  <c r="R67" i="6"/>
  <c r="S67" i="6"/>
  <c r="P67" i="6"/>
  <c r="R66" i="6"/>
  <c r="S66" i="6"/>
  <c r="P66" i="6"/>
  <c r="R65" i="6"/>
  <c r="S65" i="6"/>
  <c r="P65" i="6"/>
  <c r="R64" i="6"/>
  <c r="S64" i="6"/>
  <c r="P64" i="6"/>
  <c r="R63" i="6"/>
  <c r="S63" i="6"/>
  <c r="P63" i="6"/>
  <c r="R62" i="6"/>
  <c r="S62" i="6"/>
  <c r="P62" i="6"/>
  <c r="R61" i="6"/>
  <c r="S61" i="6"/>
  <c r="P61" i="6"/>
  <c r="R41" i="6"/>
  <c r="S41" i="6"/>
  <c r="P41" i="6"/>
  <c r="R60" i="6"/>
  <c r="S60" i="6"/>
  <c r="P60" i="6"/>
  <c r="R58" i="6"/>
  <c r="S58" i="6"/>
  <c r="P58" i="6"/>
  <c r="R57" i="6"/>
  <c r="S57" i="6"/>
  <c r="P57" i="6"/>
  <c r="R56" i="6"/>
  <c r="S56" i="6"/>
  <c r="P56" i="6"/>
  <c r="R52" i="6"/>
  <c r="S52" i="6"/>
  <c r="P52" i="6"/>
  <c r="R51" i="6"/>
  <c r="S51" i="6"/>
  <c r="P51" i="6"/>
  <c r="R49" i="6"/>
  <c r="S49" i="6"/>
  <c r="P49" i="6"/>
  <c r="R47" i="6"/>
  <c r="S47" i="6"/>
  <c r="P47" i="6"/>
  <c r="R46" i="6"/>
  <c r="S46" i="6"/>
  <c r="P46" i="6"/>
  <c r="R45" i="6"/>
  <c r="S45" i="6"/>
  <c r="P45" i="6"/>
  <c r="R43" i="6"/>
  <c r="S43" i="6"/>
  <c r="P43" i="6"/>
  <c r="R42" i="6"/>
  <c r="S42" i="6"/>
  <c r="P42" i="6"/>
  <c r="R48" i="6"/>
  <c r="S48" i="6"/>
  <c r="P48" i="6"/>
  <c r="R53" i="6"/>
  <c r="S53" i="6"/>
  <c r="P53" i="6"/>
  <c r="R54" i="6"/>
  <c r="S54" i="6"/>
  <c r="P54" i="6"/>
  <c r="R38" i="6"/>
  <c r="S38" i="6"/>
  <c r="P38" i="6"/>
  <c r="R37" i="6"/>
  <c r="S37" i="6"/>
  <c r="P37" i="6"/>
  <c r="R36" i="6"/>
  <c r="S36" i="6"/>
  <c r="P36" i="6"/>
  <c r="R35" i="6"/>
  <c r="S35" i="6"/>
  <c r="P35" i="6"/>
  <c r="R34" i="6"/>
  <c r="S34" i="6"/>
  <c r="P34" i="6"/>
  <c r="R31" i="6"/>
  <c r="S31" i="6"/>
  <c r="P31" i="6"/>
  <c r="R30" i="6"/>
  <c r="R29" i="6"/>
  <c r="S29" i="6"/>
  <c r="P29" i="6"/>
  <c r="R28" i="6"/>
  <c r="S28" i="6"/>
  <c r="P28" i="6"/>
  <c r="R26" i="6"/>
  <c r="S26" i="6"/>
  <c r="P26" i="6"/>
  <c r="R25" i="6"/>
  <c r="S25" i="6"/>
  <c r="P25" i="6"/>
  <c r="R24" i="6"/>
  <c r="S24" i="6"/>
  <c r="P24" i="6"/>
  <c r="R23" i="6"/>
  <c r="S23" i="6"/>
  <c r="P23" i="6"/>
  <c r="R158" i="6"/>
  <c r="S158" i="6"/>
  <c r="P158" i="6"/>
  <c r="R138" i="6"/>
  <c r="S138" i="6"/>
  <c r="P138" i="6"/>
  <c r="R19" i="6"/>
  <c r="S19" i="6"/>
  <c r="P19" i="6"/>
  <c r="R18" i="6"/>
  <c r="S18" i="6"/>
  <c r="P18" i="6"/>
  <c r="R16" i="6"/>
  <c r="S16" i="6"/>
  <c r="P16" i="6"/>
  <c r="R15" i="6"/>
  <c r="S15" i="6"/>
  <c r="P15" i="6"/>
  <c r="R14" i="6"/>
  <c r="S14" i="6"/>
  <c r="P14" i="6"/>
  <c r="R13" i="6"/>
  <c r="S13" i="6"/>
  <c r="P13" i="6"/>
  <c r="R100" i="6"/>
  <c r="S100" i="6"/>
  <c r="P100" i="6"/>
  <c r="R22" i="6"/>
  <c r="S22" i="6"/>
  <c r="P22" i="6"/>
  <c r="R20" i="6"/>
  <c r="S20" i="6"/>
  <c r="P20" i="6"/>
  <c r="R139" i="6"/>
  <c r="S139" i="6"/>
  <c r="P139" i="6"/>
  <c r="R12" i="6"/>
  <c r="S12" i="6"/>
  <c r="P12" i="6"/>
  <c r="R11" i="6"/>
  <c r="S11" i="6"/>
  <c r="P11" i="6"/>
  <c r="R17" i="6"/>
  <c r="S17" i="6"/>
  <c r="P17" i="6"/>
  <c r="R10" i="6"/>
  <c r="S10" i="6"/>
  <c r="P10" i="6"/>
  <c r="R59" i="6"/>
  <c r="S59" i="6"/>
  <c r="P59" i="6"/>
  <c r="AC9" i="6"/>
  <c r="AD9" i="6"/>
  <c r="AB9" i="6"/>
  <c r="R9" i="6"/>
  <c r="S9" i="6"/>
  <c r="P9" i="6"/>
  <c r="AC8" i="6"/>
  <c r="AD8" i="6"/>
  <c r="AB8" i="6"/>
  <c r="R8" i="6"/>
  <c r="S8" i="6"/>
  <c r="P8" i="6"/>
  <c r="U5" i="6"/>
  <c r="G154" i="5"/>
  <c r="H154" i="5"/>
  <c r="I154" i="5"/>
  <c r="J154" i="5"/>
  <c r="K154" i="5"/>
  <c r="L154" i="5"/>
  <c r="M154" i="5"/>
  <c r="N154" i="5"/>
  <c r="AA121" i="8" a="1"/>
  <c r="Y86" i="8" a="1"/>
  <c r="Y128" i="8" a="1"/>
  <c r="Y112" i="8" a="1"/>
  <c r="Y156" i="8" a="1"/>
  <c r="U121" i="8" a="1"/>
  <c r="Y155" i="8" a="1"/>
  <c r="V112" i="8" a="1"/>
  <c r="Y32" i="8" a="1"/>
  <c r="U91" i="8" a="1"/>
  <c r="Z178" i="8" a="1"/>
  <c r="Y91" i="8" a="1"/>
  <c r="T92" i="8" a="1"/>
  <c r="Z173" i="8" a="1"/>
  <c r="X155" i="8" a="1"/>
  <c r="AA155" i="8" a="1"/>
  <c r="V93" i="8" a="1"/>
  <c r="Y93" i="8" a="1"/>
  <c r="U38" i="8" a="1"/>
  <c r="T154" i="8" a="1"/>
  <c r="AA46" i="8" a="1"/>
  <c r="AA173" i="8" a="1"/>
  <c r="W156" i="8" a="1"/>
  <c r="U171" i="8" a="1"/>
  <c r="W171" i="8" a="1"/>
  <c r="U89" i="8" a="1"/>
  <c r="Y178" i="8" a="1"/>
  <c r="U46" i="8" a="1"/>
  <c r="V89" i="8" a="1"/>
  <c r="T155" i="8" a="1"/>
  <c r="T23" i="8" a="1"/>
  <c r="V178" i="8" a="1"/>
  <c r="W46" i="8" a="1"/>
  <c r="X46" i="8" a="1"/>
  <c r="Z155" i="8" a="1"/>
  <c r="Z53" i="8" a="1"/>
  <c r="AA128" i="8" a="1"/>
  <c r="T173" i="8" a="1"/>
  <c r="U128" i="8" a="1"/>
  <c r="X94" i="8" a="1"/>
  <c r="AA89" i="8" a="1"/>
  <c r="Z46" i="8" a="1"/>
  <c r="T74" i="8" a="1"/>
  <c r="Y85" i="8" a="1"/>
  <c r="AA156" i="8" a="1"/>
  <c r="Y53" i="8" a="1"/>
  <c r="X178" i="8" a="1"/>
  <c r="X93" i="8" a="1"/>
  <c r="U93" i="8" a="1"/>
  <c r="Z23" i="8" a="1"/>
  <c r="U173" i="8" a="1"/>
  <c r="Z38" i="8" a="1"/>
  <c r="X112" i="8" a="1"/>
  <c r="Z112" i="8" a="1"/>
  <c r="U112" i="8" a="1"/>
  <c r="U92" i="8" a="1"/>
  <c r="Y46" i="8" a="1"/>
  <c r="U32" i="8" a="1"/>
  <c r="X53" i="8" a="1"/>
  <c r="X171" i="8" a="1"/>
  <c r="W23" i="8" a="1"/>
  <c r="T112" i="8" a="1"/>
  <c r="W74" i="8" a="1"/>
  <c r="T178" i="8" a="1"/>
  <c r="Z86" i="8" a="1"/>
  <c r="T130" i="8" a="1"/>
  <c r="X91" i="8" a="1"/>
  <c r="AA86" i="8" a="1"/>
  <c r="Z128" i="8" a="1"/>
  <c r="W173" i="8" a="1"/>
  <c r="U94" i="8" a="1"/>
  <c r="T93" i="8" a="1"/>
  <c r="W94" i="8" a="1"/>
  <c r="Y130" i="8" a="1"/>
  <c r="Z93" i="8" a="1"/>
  <c r="Y121" i="8" a="1"/>
  <c r="AA93" i="8" a="1"/>
  <c r="U86" i="8" a="1"/>
  <c r="Z74" i="8" a="1"/>
  <c r="V121" i="8" a="1"/>
  <c r="AA172" i="8" a="1"/>
  <c r="Z94" i="8" a="1"/>
  <c r="X173" i="8" a="1"/>
  <c r="W112" i="8" a="1"/>
  <c r="W85" i="8" a="1"/>
  <c r="W91" i="8" a="1"/>
  <c r="W128" i="8" a="1"/>
  <c r="X172" i="8" a="1"/>
  <c r="U155" i="8" a="1"/>
  <c r="W178" i="8" a="1"/>
  <c r="X38" i="8" a="1"/>
  <c r="Z32" i="8" a="1"/>
  <c r="Y89" i="8" a="1"/>
  <c r="AA154" i="8" a="1"/>
  <c r="AA85" i="8" a="1"/>
  <c r="X130" i="8" a="1"/>
  <c r="U85" i="8" a="1"/>
  <c r="X23" i="8" a="1"/>
  <c r="U21" i="8" a="1"/>
  <c r="AA92" i="8" a="1"/>
  <c r="U130" i="8" a="1"/>
  <c r="V171" i="8" a="1"/>
  <c r="U74" i="8" a="1"/>
  <c r="X74" i="8" a="1"/>
  <c r="Z92" i="8" a="1"/>
  <c r="Y23" i="8" a="1"/>
  <c r="AA38" i="8" a="1"/>
  <c r="Y92" i="8" a="1"/>
  <c r="W93" i="8" a="1"/>
  <c r="Y38" i="8" a="1"/>
  <c r="W92" i="8" a="1"/>
  <c r="W155" i="8" a="1"/>
  <c r="W121" i="8" a="1"/>
  <c r="Z172" i="8" a="1"/>
  <c r="V92" i="8" a="1"/>
  <c r="V23" i="8" a="1"/>
  <c r="V156" i="8" a="1"/>
  <c r="Z130" i="8" a="1"/>
  <c r="V128" i="8" a="1"/>
  <c r="T156" i="8" a="1"/>
  <c r="T46" i="8" a="1"/>
  <c r="V130" i="8" a="1"/>
  <c r="Y154" i="8" a="1"/>
  <c r="Y21" i="8" a="1"/>
  <c r="T121" i="8" a="1"/>
  <c r="AA171" i="8" a="1"/>
  <c r="AA23" i="8" a="1"/>
  <c r="U156" i="8" a="1"/>
  <c r="AA53" i="8" a="1"/>
  <c r="V74" i="8" a="1"/>
  <c r="Z156" i="8" a="1"/>
  <c r="Z85" i="8" a="1"/>
  <c r="X85" i="8" a="1"/>
  <c r="T85" i="8" a="1"/>
  <c r="Z171" i="8" a="1"/>
  <c r="W32" i="8" a="1"/>
  <c r="AA94" i="8" a="1"/>
  <c r="AA130" i="8" a="1"/>
  <c r="W38" i="8" a="1"/>
  <c r="Y172" i="8" a="1"/>
  <c r="V86" i="8" a="1"/>
  <c r="Z89" i="8" a="1"/>
  <c r="T32" i="8" a="1"/>
  <c r="Z154" i="8" a="1"/>
  <c r="W172" i="8" a="1"/>
  <c r="W21" i="8" a="1"/>
  <c r="AA32" i="8" a="1"/>
  <c r="W86" i="8" a="1"/>
  <c r="U7" i="6" a="1"/>
  <c r="AA74" i="8" a="1"/>
  <c r="X151" i="8" a="1"/>
  <c r="X89" i="8" a="1"/>
  <c r="X86" i="8" a="1"/>
  <c r="W89" i="8" a="1"/>
  <c r="Y171" i="8" a="1"/>
  <c r="T89" i="8" a="1"/>
  <c r="Z21" i="8" a="1"/>
  <c r="X128" i="8" a="1"/>
  <c r="Z91" i="8" a="1"/>
  <c r="T128" i="8" a="1"/>
  <c r="AA178" i="8" a="1"/>
  <c r="V155" i="8" a="1"/>
  <c r="T91" i="8" a="1"/>
  <c r="V32" i="8" a="1"/>
  <c r="W53" i="8" a="1"/>
  <c r="V154" i="8" a="1"/>
  <c r="V38" i="8" a="1"/>
  <c r="Y94" i="8" a="1"/>
  <c r="T171" i="8" a="1"/>
  <c r="W154" i="8" a="1"/>
  <c r="U23" i="8" a="1"/>
  <c r="T7" i="8" a="1"/>
  <c r="W130" i="8" a="1"/>
  <c r="T172" i="8" a="1"/>
  <c r="V94" i="8" a="1"/>
  <c r="U172" i="8" a="1"/>
  <c r="V172" i="8" a="1"/>
  <c r="U154" i="8" a="1"/>
  <c r="V85" i="8" a="1"/>
  <c r="AA112" i="8" a="1"/>
  <c r="X92" i="8" a="1"/>
  <c r="T21" i="8" a="1"/>
  <c r="V91" i="8" a="1"/>
  <c r="Y74" i="8" a="1"/>
  <c r="V173" i="8" a="1"/>
  <c r="AA91" i="8" a="1"/>
  <c r="X32" i="8" a="1"/>
  <c r="T94" i="8" a="1"/>
  <c r="Y173" i="8" a="1"/>
  <c r="X121" i="8" a="1"/>
  <c r="U53" i="8" a="1"/>
  <c r="T38" i="8" a="1"/>
  <c r="AA21" i="8" a="1"/>
  <c r="U178" i="8" a="1"/>
  <c r="Z121" i="8" a="1"/>
  <c r="X21" i="8" a="1"/>
  <c r="X154" i="8" a="1"/>
  <c r="T86" i="8" a="1"/>
  <c r="V46" i="8" a="1"/>
  <c r="V21" i="8" a="1"/>
  <c r="X156" i="8" a="1"/>
  <c r="V171" i="8" l="1"/>
  <c r="X171" i="8"/>
  <c r="Z171" i="8"/>
  <c r="Y171" i="8"/>
  <c r="W171" i="8"/>
  <c r="U171" i="8"/>
  <c r="AA171" i="8"/>
  <c r="T171" i="8"/>
  <c r="Z130" i="8"/>
  <c r="V130" i="8"/>
  <c r="AA130" i="8"/>
  <c r="U130" i="8"/>
  <c r="T128" i="8"/>
  <c r="U128" i="8"/>
  <c r="Y128" i="8"/>
  <c r="AA128" i="8"/>
  <c r="W130" i="8"/>
  <c r="Z128" i="8"/>
  <c r="Y130" i="8"/>
  <c r="X128" i="8"/>
  <c r="V128" i="8"/>
  <c r="W128" i="8"/>
  <c r="T130" i="8"/>
  <c r="X130" i="8"/>
  <c r="AA85" i="8"/>
  <c r="T173" i="8"/>
  <c r="U92" i="8"/>
  <c r="Z93" i="8"/>
  <c r="T86" i="8"/>
  <c r="AA154" i="8"/>
  <c r="X32" i="8"/>
  <c r="W156" i="8"/>
  <c r="U23" i="8"/>
  <c r="W154" i="8"/>
  <c r="T21" i="8"/>
  <c r="X89" i="8"/>
  <c r="Z46" i="8"/>
  <c r="X154" i="8"/>
  <c r="AA93" i="8"/>
  <c r="V38" i="8"/>
  <c r="W178" i="8"/>
  <c r="V121" i="8"/>
  <c r="W89" i="8"/>
  <c r="Z155" i="8"/>
  <c r="W38" i="8"/>
  <c r="U53" i="8"/>
  <c r="W173" i="8"/>
  <c r="V32" i="8"/>
  <c r="Z121" i="8"/>
  <c r="AA53" i="8"/>
  <c r="V172" i="8"/>
  <c r="U89" i="8"/>
  <c r="Y173" i="8"/>
  <c r="T121" i="8"/>
  <c r="Z85" i="8"/>
  <c r="X91" i="8"/>
  <c r="V94" i="8"/>
  <c r="W155" i="8"/>
  <c r="G90" i="8"/>
  <c r="Y32" i="8"/>
  <c r="AA156" i="8"/>
  <c r="Z32" i="8"/>
  <c r="Y86" i="8"/>
  <c r="X155" i="8"/>
  <c r="V112" i="8"/>
  <c r="U154" i="8"/>
  <c r="T23" i="8"/>
  <c r="AA94" i="8"/>
  <c r="Y91" i="8"/>
  <c r="W23" i="8"/>
  <c r="AA112" i="8"/>
  <c r="X172" i="8"/>
  <c r="U94" i="8"/>
  <c r="Z178" i="8"/>
  <c r="W94" i="8"/>
  <c r="T94" i="8"/>
  <c r="W121" i="8"/>
  <c r="T172" i="8"/>
  <c r="W91" i="8"/>
  <c r="Z91" i="8"/>
  <c r="Y46" i="8"/>
  <c r="U172" i="8"/>
  <c r="W112" i="8"/>
  <c r="X93" i="8"/>
  <c r="T38" i="8"/>
  <c r="X38" i="8"/>
  <c r="Y121" i="8"/>
  <c r="V154" i="8"/>
  <c r="X53" i="8"/>
  <c r="U93" i="8"/>
  <c r="U121" i="8"/>
  <c r="W93" i="8"/>
  <c r="Z172" i="8"/>
  <c r="Z173" i="8"/>
  <c r="X151" i="8"/>
  <c r="AA46" i="8"/>
  <c r="V23" i="8"/>
  <c r="AA91" i="8"/>
  <c r="AA23" i="8"/>
  <c r="V85" i="8"/>
  <c r="X86" i="8"/>
  <c r="U112" i="8"/>
  <c r="V92" i="8"/>
  <c r="W21" i="8"/>
  <c r="V178" i="8"/>
  <c r="Z156" i="8"/>
  <c r="W85" i="8"/>
  <c r="X121" i="8"/>
  <c r="AA121" i="8"/>
  <c r="Y89" i="8"/>
  <c r="X173" i="8"/>
  <c r="AA92" i="8"/>
  <c r="Y156" i="8"/>
  <c r="V93" i="8"/>
  <c r="Y154" i="8"/>
  <c r="L90" i="8"/>
  <c r="T91" i="8"/>
  <c r="V86" i="8"/>
  <c r="Z86" i="8"/>
  <c r="V21" i="8"/>
  <c r="X23" i="8"/>
  <c r="Z92" i="8"/>
  <c r="X85" i="8"/>
  <c r="W32" i="8"/>
  <c r="Y92" i="8"/>
  <c r="Y172" i="8"/>
  <c r="Z89" i="8"/>
  <c r="U178" i="8"/>
  <c r="H90" i="8"/>
  <c r="V173" i="8"/>
  <c r="T156" i="8"/>
  <c r="T32" i="8"/>
  <c r="X112" i="8"/>
  <c r="T92" i="8"/>
  <c r="Y53" i="8"/>
  <c r="AA173" i="8"/>
  <c r="Z112" i="8"/>
  <c r="X156" i="8"/>
  <c r="V156" i="8"/>
  <c r="M90" i="8"/>
  <c r="V91" i="8"/>
  <c r="T178" i="8"/>
  <c r="U156" i="8"/>
  <c r="X74" i="8"/>
  <c r="Y94" i="8"/>
  <c r="W172" i="8"/>
  <c r="V74" i="8"/>
  <c r="T46" i="8"/>
  <c r="W92" i="8"/>
  <c r="U155" i="8"/>
  <c r="AA172" i="8"/>
  <c r="X178" i="8"/>
  <c r="V155" i="8"/>
  <c r="W86" i="8"/>
  <c r="K90" i="8"/>
  <c r="V46" i="8"/>
  <c r="X21" i="8"/>
  <c r="T93" i="8"/>
  <c r="AA21" i="8"/>
  <c r="Y23" i="8"/>
  <c r="X46" i="8"/>
  <c r="AA32" i="8"/>
  <c r="Y21" i="8"/>
  <c r="V89" i="8"/>
  <c r="U173" i="8"/>
  <c r="J90" i="8"/>
  <c r="T74" i="8"/>
  <c r="U85" i="8"/>
  <c r="Y112" i="8"/>
  <c r="Y85" i="8"/>
  <c r="U38" i="8"/>
  <c r="Y155" i="8"/>
  <c r="U91" i="8"/>
  <c r="Y178" i="8"/>
  <c r="AA74" i="8"/>
  <c r="AA155" i="8"/>
  <c r="Z94" i="8"/>
  <c r="Z21" i="8"/>
  <c r="X94" i="8"/>
  <c r="U32" i="8"/>
  <c r="Z38" i="8"/>
  <c r="X92" i="8"/>
  <c r="U74" i="8"/>
  <c r="W53" i="8"/>
  <c r="T89" i="8"/>
  <c r="Z154" i="8"/>
  <c r="W74" i="8"/>
  <c r="Y74" i="8"/>
  <c r="T154" i="8"/>
  <c r="AA38" i="8"/>
  <c r="Y38" i="8"/>
  <c r="Z53" i="8"/>
  <c r="I90" i="8"/>
  <c r="N90" i="8"/>
  <c r="T85" i="8"/>
  <c r="AA178" i="8"/>
  <c r="U86" i="8"/>
  <c r="U46" i="8"/>
  <c r="Y93" i="8"/>
  <c r="Z74" i="8"/>
  <c r="AA86" i="8"/>
  <c r="U21" i="8"/>
  <c r="T155" i="8"/>
  <c r="Z23" i="8"/>
  <c r="T112" i="8"/>
  <c r="W46" i="8"/>
  <c r="AA89" i="8"/>
  <c r="T7" i="8"/>
  <c r="U7" i="6"/>
  <c r="G7" i="6"/>
  <c r="AE7" i="6"/>
  <c r="V5" i="6"/>
  <c r="AD36" i="5"/>
  <c r="G36" i="5"/>
  <c r="H36" i="5"/>
  <c r="I36" i="5"/>
  <c r="J36" i="5"/>
  <c r="K36" i="5"/>
  <c r="L36" i="5"/>
  <c r="M36" i="5"/>
  <c r="N36" i="5"/>
  <c r="T39" i="5"/>
  <c r="T94" i="9" a="1"/>
  <c r="X42" i="9" a="1"/>
  <c r="T51" i="9" a="1"/>
  <c r="T36" i="9" a="1"/>
  <c r="W176" i="9" a="1"/>
  <c r="AA98" i="9" a="1"/>
  <c r="Z177" i="9" a="1"/>
  <c r="X177" i="9" a="1"/>
  <c r="Z114" i="9" a="1"/>
  <c r="W161" i="9" a="1"/>
  <c r="AA91" i="9" a="1"/>
  <c r="Y97" i="9" a="1"/>
  <c r="T134" i="9" a="1"/>
  <c r="U7" i="8" a="1"/>
  <c r="AA159" i="9" a="1"/>
  <c r="T114" i="9" a="1"/>
  <c r="AA94" i="9" a="1"/>
  <c r="AA123" i="9" a="1"/>
  <c r="Y98" i="9" a="1"/>
  <c r="W51" i="9" a="1"/>
  <c r="Y99" i="9" a="1"/>
  <c r="X99" i="9" a="1"/>
  <c r="X134" i="9" a="1"/>
  <c r="W36" i="9" a="1"/>
  <c r="T178" i="9" a="1"/>
  <c r="AA161" i="9" a="1"/>
  <c r="T96" i="9" a="1"/>
  <c r="AA36" i="9" a="1"/>
  <c r="X36" i="9" a="1"/>
  <c r="Z97" i="9" a="1"/>
  <c r="X97" i="9" a="1"/>
  <c r="W160" i="9" a="1"/>
  <c r="U90" i="9" a="1"/>
  <c r="T176" i="9" a="1"/>
  <c r="X178" i="9" a="1"/>
  <c r="Z160" i="9" a="1"/>
  <c r="W91" i="9" a="1"/>
  <c r="AA96" i="9" a="1"/>
  <c r="Y134" i="9" a="1"/>
  <c r="AA79" i="9" a="1"/>
  <c r="Z178" i="9" a="1"/>
  <c r="U176" i="9" a="1"/>
  <c r="Y176" i="9" a="1"/>
  <c r="W178" i="9" a="1"/>
  <c r="Y79" i="9" a="1"/>
  <c r="V134" i="9" a="1"/>
  <c r="X91" i="9" a="1"/>
  <c r="V183" i="9" a="1"/>
  <c r="U161" i="9" a="1"/>
  <c r="V114" i="9" a="1"/>
  <c r="T161" i="9" a="1"/>
  <c r="V123" i="9" a="1"/>
  <c r="AA42" i="9" a="1"/>
  <c r="V7" i="6" a="1"/>
  <c r="W183" i="9" a="1"/>
  <c r="Z161" i="9" a="1"/>
  <c r="U97" i="9" a="1"/>
  <c r="U96" i="9" a="1"/>
  <c r="Y178" i="9" a="1"/>
  <c r="Y91" i="9" a="1"/>
  <c r="T183" i="9" a="1"/>
  <c r="T123" i="9" a="1"/>
  <c r="W114" i="9" a="1"/>
  <c r="V79" i="9" a="1"/>
  <c r="T7" i="9" a="1"/>
  <c r="V159" i="9" a="1"/>
  <c r="T132" i="9" a="1"/>
  <c r="X58" i="9" a="1"/>
  <c r="U177" i="9" a="1"/>
  <c r="V98" i="9" a="1"/>
  <c r="V42" i="9" a="1"/>
  <c r="V96" i="9" a="1"/>
  <c r="Y160" i="9" a="1"/>
  <c r="U178" i="9" a="1"/>
  <c r="Y177" i="9" a="1"/>
  <c r="T159" i="9" a="1"/>
  <c r="W79" i="9" a="1"/>
  <c r="AA134" i="9" a="1"/>
  <c r="AA58" i="9" a="1"/>
  <c r="T42" i="9" a="1"/>
  <c r="X114" i="9" a="1"/>
  <c r="V91" i="9" a="1"/>
  <c r="U183" i="9" a="1"/>
  <c r="Z91" i="9" a="1"/>
  <c r="W132" i="9" a="1"/>
  <c r="V94" i="9" a="1"/>
  <c r="Y96" i="9" a="1"/>
  <c r="Y183" i="9" a="1"/>
  <c r="U160" i="9" a="1"/>
  <c r="X161" i="9" a="1"/>
  <c r="Y159" i="9" a="1"/>
  <c r="X160" i="9" a="1"/>
  <c r="X96" i="9" a="1"/>
  <c r="U159" i="9" a="1"/>
  <c r="Z183" i="9" a="1"/>
  <c r="Y51" i="9" a="1"/>
  <c r="W42" i="9" a="1"/>
  <c r="U134" i="9" a="1"/>
  <c r="AA176" i="9" a="1"/>
  <c r="T79" i="9" a="1"/>
  <c r="Y42" i="9" a="1"/>
  <c r="AA177" i="9" a="1"/>
  <c r="Z94" i="9" a="1"/>
  <c r="U123" i="9" a="1"/>
  <c r="X90" i="9" a="1"/>
  <c r="X183" i="9" a="1"/>
  <c r="W58" i="9" a="1"/>
  <c r="W134" i="9" a="1"/>
  <c r="U99" i="9" a="1"/>
  <c r="AA183" i="9" a="1"/>
  <c r="X123" i="9" a="1"/>
  <c r="Z99" i="9" a="1"/>
  <c r="U79" i="9" a="1"/>
  <c r="V161" i="9" a="1"/>
  <c r="AA97" i="9" a="1"/>
  <c r="Z42" i="9" a="1"/>
  <c r="Y161" i="9" a="1"/>
  <c r="Z134" i="9" a="1"/>
  <c r="Z96" i="9" a="1"/>
  <c r="AA160" i="9" a="1"/>
  <c r="T160" i="9" a="1"/>
  <c r="V176" i="9" a="1"/>
  <c r="V90" i="9" a="1"/>
  <c r="V178" i="9" a="1"/>
  <c r="X176" i="9" a="1"/>
  <c r="X98" i="9" a="1"/>
  <c r="T177" i="9" a="1"/>
  <c r="Z132" i="9" a="1"/>
  <c r="Y58" i="9" a="1"/>
  <c r="X94" i="9" a="1"/>
  <c r="U98" i="9" a="1"/>
  <c r="Z98" i="9" a="1"/>
  <c r="Y114" i="9" a="1"/>
  <c r="Y132" i="9" a="1"/>
  <c r="W94" i="9" a="1"/>
  <c r="U36" i="9" a="1"/>
  <c r="Z176" i="9" a="1"/>
  <c r="X159" i="9" a="1"/>
  <c r="X51" i="9" a="1"/>
  <c r="U51" i="9" a="1"/>
  <c r="W97" i="9" a="1"/>
  <c r="Y36" i="9" a="1"/>
  <c r="T99" i="9" a="1"/>
  <c r="AA178" i="9" a="1"/>
  <c r="T91" i="9" a="1"/>
  <c r="Z51" i="9" a="1"/>
  <c r="AA99" i="9" a="1"/>
  <c r="U132" i="9" a="1"/>
  <c r="V132" i="9" a="1"/>
  <c r="W90" i="9" a="1"/>
  <c r="AA114" i="9" a="1"/>
  <c r="AA51" i="9" a="1"/>
  <c r="Y123" i="9" a="1"/>
  <c r="Z123" i="9" a="1"/>
  <c r="V99" i="9" a="1"/>
  <c r="X132" i="9" a="1"/>
  <c r="U91" i="9" a="1"/>
  <c r="W159" i="9" a="1"/>
  <c r="Z90" i="9" a="1"/>
  <c r="X156" i="9" a="1"/>
  <c r="V160" i="9" a="1"/>
  <c r="Y94" i="9" a="1"/>
  <c r="Z79" i="9" a="1"/>
  <c r="AA90" i="9" a="1"/>
  <c r="Z159" i="9" a="1"/>
  <c r="U114" i="9" a="1"/>
  <c r="V177" i="9" a="1"/>
  <c r="Z36" i="9" a="1"/>
  <c r="W99" i="9" a="1"/>
  <c r="U94" i="9" a="1"/>
  <c r="W98" i="9" a="1"/>
  <c r="Z58" i="9" a="1"/>
  <c r="T97" i="9" a="1"/>
  <c r="Y90" i="9" a="1"/>
  <c r="T90" i="9" a="1"/>
  <c r="V97" i="9" a="1"/>
  <c r="W177" i="9" a="1"/>
  <c r="AA132" i="9" a="1"/>
  <c r="U42" i="9" a="1"/>
  <c r="V51" i="9" a="1"/>
  <c r="W123" i="9" a="1"/>
  <c r="U58" i="9" a="1"/>
  <c r="W96" i="9" a="1"/>
  <c r="V36" i="9" a="1"/>
  <c r="T98" i="9" a="1"/>
  <c r="X79" i="9" a="1"/>
  <c r="AI151" i="8" l="1"/>
  <c r="X156" i="9"/>
  <c r="AI156" i="9" s="1"/>
  <c r="U91" i="9"/>
  <c r="AF91" i="9" s="1"/>
  <c r="AA114" i="9"/>
  <c r="AL114" i="9" s="1"/>
  <c r="Y132" i="9"/>
  <c r="AJ132" i="9" s="1"/>
  <c r="X97" i="9"/>
  <c r="AI97" i="9" s="1"/>
  <c r="Y177" i="9"/>
  <c r="AJ177" i="9" s="1"/>
  <c r="AA96" i="9"/>
  <c r="AL96" i="9" s="1"/>
  <c r="X98" i="9"/>
  <c r="AI98" i="9" s="1"/>
  <c r="X96" i="9"/>
  <c r="AI96" i="9" s="1"/>
  <c r="Z98" i="9"/>
  <c r="AK98" i="9" s="1"/>
  <c r="T79" i="9"/>
  <c r="AE79" i="9" s="1"/>
  <c r="X178" i="9"/>
  <c r="AI178" i="9" s="1"/>
  <c r="W114" i="9"/>
  <c r="AH114" i="9" s="1"/>
  <c r="W183" i="9"/>
  <c r="AH183" i="9" s="1"/>
  <c r="U97" i="9"/>
  <c r="AF97" i="9" s="1"/>
  <c r="T132" i="9"/>
  <c r="AE132" i="9" s="1"/>
  <c r="U79" i="9"/>
  <c r="AF79" i="9" s="1"/>
  <c r="V99" i="9"/>
  <c r="AG99" i="9" s="1"/>
  <c r="U90" i="9"/>
  <c r="AF90" i="9" s="1"/>
  <c r="V123" i="9"/>
  <c r="AG123" i="9" s="1"/>
  <c r="V161" i="9"/>
  <c r="AG161" i="9" s="1"/>
  <c r="Z90" i="9"/>
  <c r="AK90" i="9" s="1"/>
  <c r="X183" i="9"/>
  <c r="AI183" i="9" s="1"/>
  <c r="X161" i="9"/>
  <c r="AI161" i="9" s="1"/>
  <c r="W36" i="9"/>
  <c r="AH36" i="9" s="1"/>
  <c r="AA51" i="9"/>
  <c r="AL51" i="9" s="1"/>
  <c r="U177" i="9"/>
  <c r="AF177" i="9" s="1"/>
  <c r="AA99" i="9"/>
  <c r="AL99" i="9" s="1"/>
  <c r="T123" i="9"/>
  <c r="AE123" i="9" s="1"/>
  <c r="V42" i="9"/>
  <c r="AG42" i="9" s="1"/>
  <c r="T178" i="9"/>
  <c r="AE178" i="9" s="1"/>
  <c r="U134" i="9"/>
  <c r="AF134" i="9" s="1"/>
  <c r="Y114" i="9"/>
  <c r="AJ114" i="9" s="1"/>
  <c r="Y161" i="9"/>
  <c r="AJ161" i="9" s="1"/>
  <c r="T42" i="9"/>
  <c r="AE42" i="9" s="1"/>
  <c r="W94" i="9"/>
  <c r="AH94" i="9" s="1"/>
  <c r="T91" i="9"/>
  <c r="AE91" i="9" s="1"/>
  <c r="AA183" i="9"/>
  <c r="AL183" i="9" s="1"/>
  <c r="W91" i="9"/>
  <c r="AH91" i="9" s="1"/>
  <c r="AA97" i="9"/>
  <c r="AL97" i="9" s="1"/>
  <c r="U132" i="9"/>
  <c r="AF132" i="9" s="1"/>
  <c r="T90" i="9"/>
  <c r="AE90" i="9" s="1"/>
  <c r="Z42" i="9"/>
  <c r="AK42" i="9" s="1"/>
  <c r="V160" i="9"/>
  <c r="AG160" i="9" s="1"/>
  <c r="Y97" i="9"/>
  <c r="AJ97" i="9" s="1"/>
  <c r="Y96" i="9"/>
  <c r="AJ96" i="9" s="1"/>
  <c r="U36" i="9"/>
  <c r="AF36" i="9" s="1"/>
  <c r="Y94" i="9"/>
  <c r="AJ94" i="9" s="1"/>
  <c r="AA94" i="9"/>
  <c r="AL94" i="9" s="1"/>
  <c r="X99" i="9"/>
  <c r="AI99" i="9" s="1"/>
  <c r="U178" i="9"/>
  <c r="AF178" i="9" s="1"/>
  <c r="AA177" i="9"/>
  <c r="AL177" i="9" s="1"/>
  <c r="Z114" i="9"/>
  <c r="AK114" i="9" s="1"/>
  <c r="X90" i="9"/>
  <c r="AI90" i="9" s="1"/>
  <c r="AA123" i="9"/>
  <c r="AL123" i="9" s="1"/>
  <c r="Y51" i="9"/>
  <c r="AJ51" i="9" s="1"/>
  <c r="Y178" i="9"/>
  <c r="AJ178" i="9" s="1"/>
  <c r="AA98" i="9"/>
  <c r="AL98" i="9" s="1"/>
  <c r="AA90" i="9"/>
  <c r="AL90" i="9" s="1"/>
  <c r="AA134" i="9"/>
  <c r="AL134" i="9" s="1"/>
  <c r="X159" i="9"/>
  <c r="AI159" i="9" s="1"/>
  <c r="X134" i="9"/>
  <c r="AI134" i="9" s="1"/>
  <c r="V134" i="9"/>
  <c r="AG134" i="9" s="1"/>
  <c r="Z99" i="9"/>
  <c r="AK99" i="9" s="1"/>
  <c r="Z177" i="9"/>
  <c r="AK177" i="9" s="1"/>
  <c r="V114" i="9"/>
  <c r="AG114" i="9" s="1"/>
  <c r="V177" i="9"/>
  <c r="AG177" i="9" s="1"/>
  <c r="Z51" i="9"/>
  <c r="AK51" i="9" s="1"/>
  <c r="T134" i="9"/>
  <c r="AE134" i="9" s="1"/>
  <c r="Z134" i="9"/>
  <c r="AK134" i="9" s="1"/>
  <c r="U94" i="9"/>
  <c r="AF94" i="9" s="1"/>
  <c r="AA36" i="9"/>
  <c r="AL36" i="9" s="1"/>
  <c r="T51" i="9"/>
  <c r="AE51" i="9" s="1"/>
  <c r="T97" i="9"/>
  <c r="AE97" i="9" s="1"/>
  <c r="AG26" i="9"/>
  <c r="Z161" i="9"/>
  <c r="AK161" i="9" s="1"/>
  <c r="W98" i="9"/>
  <c r="AH98" i="9" s="1"/>
  <c r="T177" i="9"/>
  <c r="AE177" i="9" s="1"/>
  <c r="X160" i="9"/>
  <c r="AI160" i="9" s="1"/>
  <c r="AA58" i="9"/>
  <c r="AL58" i="9" s="1"/>
  <c r="X94" i="9"/>
  <c r="AI94" i="9" s="1"/>
  <c r="W132" i="9"/>
  <c r="AH132" i="9" s="1"/>
  <c r="T176" i="9"/>
  <c r="AE176" i="9" s="1"/>
  <c r="AA176" i="9"/>
  <c r="AL176" i="9" s="1"/>
  <c r="W51" i="9"/>
  <c r="AH51" i="9" s="1"/>
  <c r="Z178" i="9"/>
  <c r="AK178" i="9" s="1"/>
  <c r="T114" i="9"/>
  <c r="AE114" i="9" s="1"/>
  <c r="AH26" i="9"/>
  <c r="V36" i="9"/>
  <c r="AG36" i="9" s="1"/>
  <c r="W159" i="9"/>
  <c r="AH159" i="9" s="1"/>
  <c r="X132" i="9"/>
  <c r="AI132" i="9" s="1"/>
  <c r="U176" i="9"/>
  <c r="AF176" i="9" s="1"/>
  <c r="W176" i="9"/>
  <c r="AH176" i="9" s="1"/>
  <c r="Z94" i="9"/>
  <c r="AK94" i="9" s="1"/>
  <c r="V94" i="9"/>
  <c r="AG94" i="9" s="1"/>
  <c r="X123" i="9"/>
  <c r="AI123" i="9" s="1"/>
  <c r="Y58" i="9"/>
  <c r="AJ58" i="9" s="1"/>
  <c r="W90" i="9"/>
  <c r="AH90" i="9" s="1"/>
  <c r="AA42" i="9"/>
  <c r="AL42" i="9" s="1"/>
  <c r="T160" i="9"/>
  <c r="AE160" i="9" s="1"/>
  <c r="V79" i="9"/>
  <c r="AG79" i="9" s="1"/>
  <c r="U123" i="9"/>
  <c r="AF123" i="9" s="1"/>
  <c r="AE26" i="9"/>
  <c r="AF26" i="9"/>
  <c r="V91" i="9"/>
  <c r="AG91" i="9" s="1"/>
  <c r="U98" i="9"/>
  <c r="AF98" i="9" s="1"/>
  <c r="U96" i="9"/>
  <c r="AF96" i="9" s="1"/>
  <c r="V97" i="9"/>
  <c r="AG97" i="9" s="1"/>
  <c r="Y134" i="9"/>
  <c r="AJ134" i="9" s="1"/>
  <c r="Z79" i="9"/>
  <c r="AK79" i="9" s="1"/>
  <c r="Z159" i="9"/>
  <c r="AK159" i="9" s="1"/>
  <c r="Y160" i="9"/>
  <c r="AJ160" i="9" s="1"/>
  <c r="T98" i="9"/>
  <c r="AE98" i="9" s="1"/>
  <c r="X79" i="9"/>
  <c r="AI79" i="9" s="1"/>
  <c r="V178" i="9"/>
  <c r="AG178" i="9" s="1"/>
  <c r="U114" i="9"/>
  <c r="AF114" i="9" s="1"/>
  <c r="V159" i="9"/>
  <c r="AG159" i="9" s="1"/>
  <c r="Z183" i="9"/>
  <c r="AK183" i="9" s="1"/>
  <c r="Y36" i="9"/>
  <c r="AJ36" i="9" s="1"/>
  <c r="U58" i="9"/>
  <c r="AF58" i="9" s="1"/>
  <c r="W161" i="9"/>
  <c r="AH161" i="9" s="1"/>
  <c r="Z132" i="9"/>
  <c r="AK132" i="9" s="1"/>
  <c r="Y176" i="9"/>
  <c r="AJ176" i="9" s="1"/>
  <c r="V96" i="9"/>
  <c r="AG96" i="9" s="1"/>
  <c r="AK26" i="9"/>
  <c r="U160" i="9"/>
  <c r="AF160" i="9" s="1"/>
  <c r="Z97" i="9"/>
  <c r="AK97" i="9" s="1"/>
  <c r="Z96" i="9"/>
  <c r="AK96" i="9" s="1"/>
  <c r="AJ26" i="9"/>
  <c r="W96" i="9"/>
  <c r="AH96" i="9" s="1"/>
  <c r="X51" i="9"/>
  <c r="AI51" i="9" s="1"/>
  <c r="V183" i="9"/>
  <c r="AG183" i="9" s="1"/>
  <c r="V132" i="9"/>
  <c r="AG132" i="9" s="1"/>
  <c r="Y79" i="9"/>
  <c r="AJ79" i="9" s="1"/>
  <c r="W177" i="9"/>
  <c r="AH177" i="9" s="1"/>
  <c r="Z36" i="9"/>
  <c r="AK36" i="9" s="1"/>
  <c r="W79" i="9"/>
  <c r="AH79" i="9" s="1"/>
  <c r="Y99" i="9"/>
  <c r="AJ99" i="9" s="1"/>
  <c r="T161" i="9"/>
  <c r="AE161" i="9" s="1"/>
  <c r="X58" i="9"/>
  <c r="AI58" i="9" s="1"/>
  <c r="Y98" i="9"/>
  <c r="AJ98" i="9" s="1"/>
  <c r="T94" i="9"/>
  <c r="AE94" i="9" s="1"/>
  <c r="U42" i="9"/>
  <c r="AF42" i="9" s="1"/>
  <c r="AI26" i="9"/>
  <c r="U161" i="9"/>
  <c r="AF161" i="9" s="1"/>
  <c r="Y159" i="9"/>
  <c r="AJ159" i="9" s="1"/>
  <c r="X91" i="9"/>
  <c r="AI91" i="9" s="1"/>
  <c r="Y123" i="9"/>
  <c r="AJ123" i="9" s="1"/>
  <c r="U99" i="9"/>
  <c r="AF99" i="9" s="1"/>
  <c r="W42" i="9"/>
  <c r="AH42" i="9" s="1"/>
  <c r="X36" i="9"/>
  <c r="AI36" i="9" s="1"/>
  <c r="W134" i="9"/>
  <c r="AH134" i="9" s="1"/>
  <c r="Z176" i="9"/>
  <c r="AK176" i="9" s="1"/>
  <c r="Z58" i="9"/>
  <c r="AK58" i="9" s="1"/>
  <c r="AA178" i="9"/>
  <c r="AL178" i="9" s="1"/>
  <c r="U159" i="9"/>
  <c r="AF159" i="9" s="1"/>
  <c r="Y42" i="9"/>
  <c r="AJ42" i="9" s="1"/>
  <c r="W97" i="9"/>
  <c r="AH97" i="9" s="1"/>
  <c r="AA160" i="9"/>
  <c r="AL160" i="9" s="1"/>
  <c r="T159" i="9"/>
  <c r="AE159" i="9" s="1"/>
  <c r="AA79" i="9"/>
  <c r="AL79" i="9" s="1"/>
  <c r="X114" i="9"/>
  <c r="AI114" i="9" s="1"/>
  <c r="Z91" i="9"/>
  <c r="AK91" i="9" s="1"/>
  <c r="W123" i="9"/>
  <c r="AH123" i="9" s="1"/>
  <c r="Y91" i="9"/>
  <c r="AJ91" i="9" s="1"/>
  <c r="Z123" i="9"/>
  <c r="AK123" i="9" s="1"/>
  <c r="Y183" i="9"/>
  <c r="AJ183" i="9" s="1"/>
  <c r="T36" i="9"/>
  <c r="AE36" i="9" s="1"/>
  <c r="T99" i="9"/>
  <c r="AE99" i="9" s="1"/>
  <c r="AA91" i="9"/>
  <c r="AL91" i="9" s="1"/>
  <c r="AL26" i="9"/>
  <c r="T96" i="9"/>
  <c r="AE96" i="9" s="1"/>
  <c r="W99" i="9"/>
  <c r="AH99" i="9" s="1"/>
  <c r="AA161" i="9"/>
  <c r="AL161" i="9" s="1"/>
  <c r="W178" i="9"/>
  <c r="AH178" i="9" s="1"/>
  <c r="U51" i="9"/>
  <c r="AF51" i="9" s="1"/>
  <c r="W58" i="9"/>
  <c r="AH58" i="9" s="1"/>
  <c r="Y90" i="9"/>
  <c r="AJ90" i="9" s="1"/>
  <c r="V51" i="9"/>
  <c r="AG51" i="9" s="1"/>
  <c r="T183" i="9"/>
  <c r="AE183" i="9" s="1"/>
  <c r="U183" i="9"/>
  <c r="AF183" i="9" s="1"/>
  <c r="V98" i="9"/>
  <c r="AG98" i="9" s="1"/>
  <c r="V90" i="9"/>
  <c r="AG90" i="9" s="1"/>
  <c r="X42" i="9"/>
  <c r="AI42" i="9" s="1"/>
  <c r="X177" i="9"/>
  <c r="AI177" i="9" s="1"/>
  <c r="W160" i="9"/>
  <c r="AH160" i="9" s="1"/>
  <c r="Z160" i="9"/>
  <c r="AK160" i="9" s="1"/>
  <c r="AA159" i="9"/>
  <c r="AL159" i="9" s="1"/>
  <c r="AA132" i="9"/>
  <c r="AL132" i="9" s="1"/>
  <c r="X176" i="9"/>
  <c r="AI176" i="9" s="1"/>
  <c r="V176" i="9"/>
  <c r="AG176" i="9" s="1"/>
  <c r="T7" i="9"/>
  <c r="G7" i="9" s="1"/>
  <c r="G7" i="8"/>
  <c r="K151" i="8"/>
  <c r="AE171" i="8"/>
  <c r="G171" i="8"/>
  <c r="AL171" i="8"/>
  <c r="N171" i="8"/>
  <c r="AF171" i="8"/>
  <c r="H171" i="8"/>
  <c r="AH171" i="8"/>
  <c r="J171" i="8"/>
  <c r="L171" i="8"/>
  <c r="AJ171" i="8"/>
  <c r="M171" i="8"/>
  <c r="AK171" i="8"/>
  <c r="AI171" i="8"/>
  <c r="K171" i="8"/>
  <c r="AG171" i="8"/>
  <c r="I171" i="8"/>
  <c r="N32" i="8"/>
  <c r="AL32" i="8"/>
  <c r="H178" i="8"/>
  <c r="AF178" i="8"/>
  <c r="M86" i="8"/>
  <c r="AK86" i="8"/>
  <c r="L156" i="8"/>
  <c r="AJ156" i="8"/>
  <c r="H112" i="8"/>
  <c r="AF112" i="8"/>
  <c r="M172" i="8"/>
  <c r="AK172" i="8"/>
  <c r="L121" i="8"/>
  <c r="AJ121" i="8"/>
  <c r="G94" i="8"/>
  <c r="AE94" i="8"/>
  <c r="N94" i="8"/>
  <c r="AL94" i="8"/>
  <c r="K154" i="8"/>
  <c r="AI154" i="8"/>
  <c r="I169" i="8"/>
  <c r="AG169" i="8"/>
  <c r="G53" i="8"/>
  <c r="AE53" i="8"/>
  <c r="G23" i="8"/>
  <c r="AE23" i="8"/>
  <c r="AE90" i="8"/>
  <c r="J38" i="8"/>
  <c r="AH38" i="8"/>
  <c r="K32" i="8"/>
  <c r="AI32" i="8"/>
  <c r="N130" i="8"/>
  <c r="AL130" i="8"/>
  <c r="G89" i="8"/>
  <c r="AE89" i="8"/>
  <c r="N92" i="8"/>
  <c r="AL92" i="8"/>
  <c r="K169" i="8"/>
  <c r="AI169" i="8"/>
  <c r="K46" i="8"/>
  <c r="AI46" i="8"/>
  <c r="K74" i="8"/>
  <c r="AI74" i="8"/>
  <c r="L172" i="8"/>
  <c r="AJ172" i="8"/>
  <c r="K173" i="8"/>
  <c r="AI173" i="8"/>
  <c r="J94" i="8"/>
  <c r="AH94" i="8"/>
  <c r="H154" i="8"/>
  <c r="AF154" i="8"/>
  <c r="J155" i="8"/>
  <c r="AH155" i="8"/>
  <c r="M155" i="8"/>
  <c r="AK155" i="8"/>
  <c r="M46" i="8"/>
  <c r="AK46" i="8"/>
  <c r="L128" i="8"/>
  <c r="AJ128" i="8"/>
  <c r="M94" i="8"/>
  <c r="AK94" i="8"/>
  <c r="G112" i="8"/>
  <c r="AE112" i="8"/>
  <c r="K112" i="8"/>
  <c r="AI112" i="8"/>
  <c r="N154" i="8"/>
  <c r="AL154" i="8"/>
  <c r="M169" i="8"/>
  <c r="AK169" i="8"/>
  <c r="L94" i="8"/>
  <c r="AJ94" i="8"/>
  <c r="I130" i="8"/>
  <c r="AG130" i="8"/>
  <c r="H46" i="8"/>
  <c r="AF46" i="8"/>
  <c r="G92" i="8"/>
  <c r="AE92" i="8"/>
  <c r="L38" i="8"/>
  <c r="AJ38" i="8"/>
  <c r="H156" i="8"/>
  <c r="AF156" i="8"/>
  <c r="L89" i="8"/>
  <c r="AJ89" i="8"/>
  <c r="G38" i="8"/>
  <c r="AE38" i="8"/>
  <c r="L46" i="8"/>
  <c r="AJ46" i="8"/>
  <c r="G128" i="8"/>
  <c r="AE128" i="8"/>
  <c r="G130" i="8"/>
  <c r="AE130" i="8"/>
  <c r="L23" i="8"/>
  <c r="AJ23" i="8"/>
  <c r="H155" i="8"/>
  <c r="AF155" i="8"/>
  <c r="G178" i="8"/>
  <c r="AE178" i="8"/>
  <c r="L92" i="8"/>
  <c r="AJ92" i="8"/>
  <c r="G91" i="8"/>
  <c r="AE91" i="8"/>
  <c r="N121" i="8"/>
  <c r="AL121" i="8"/>
  <c r="I85" i="8"/>
  <c r="AG85" i="8"/>
  <c r="H121" i="8"/>
  <c r="AF121" i="8"/>
  <c r="L169" i="8"/>
  <c r="AJ169" i="8"/>
  <c r="I112" i="8"/>
  <c r="AG112" i="8"/>
  <c r="I94" i="8"/>
  <c r="AG94" i="8"/>
  <c r="I128" i="8"/>
  <c r="AG128" i="8"/>
  <c r="K128" i="8"/>
  <c r="AI128" i="8"/>
  <c r="G86" i="8"/>
  <c r="AE86" i="8"/>
  <c r="M53" i="8"/>
  <c r="AK53" i="8"/>
  <c r="L53" i="8"/>
  <c r="AJ53" i="8"/>
  <c r="K178" i="8"/>
  <c r="AI178" i="8"/>
  <c r="M89" i="8"/>
  <c r="AK89" i="8"/>
  <c r="M130" i="8"/>
  <c r="AK130" i="8"/>
  <c r="N155" i="8"/>
  <c r="AL155" i="8"/>
  <c r="N172" i="8"/>
  <c r="AL172" i="8"/>
  <c r="J93" i="8"/>
  <c r="AH93" i="8"/>
  <c r="G155" i="8"/>
  <c r="AE155" i="8"/>
  <c r="J53" i="8"/>
  <c r="AH53" i="8"/>
  <c r="AL74" i="8"/>
  <c r="N74" i="8"/>
  <c r="H85" i="8"/>
  <c r="AF85" i="8"/>
  <c r="H130" i="8"/>
  <c r="AF130" i="8"/>
  <c r="I86" i="8"/>
  <c r="AG86" i="8"/>
  <c r="M178" i="8"/>
  <c r="AK178" i="8"/>
  <c r="H86" i="8"/>
  <c r="AF86" i="8"/>
  <c r="H74" i="8"/>
  <c r="AF74" i="8"/>
  <c r="N86" i="8"/>
  <c r="AL86" i="8"/>
  <c r="K92" i="8"/>
  <c r="AI92" i="8"/>
  <c r="G74" i="8"/>
  <c r="AE74" i="8"/>
  <c r="N21" i="8"/>
  <c r="AL21" i="8"/>
  <c r="J92" i="8"/>
  <c r="AH92" i="8"/>
  <c r="I91" i="8"/>
  <c r="AG91" i="8"/>
  <c r="N169" i="8"/>
  <c r="AL169" i="8"/>
  <c r="J32" i="8"/>
  <c r="AH32" i="8"/>
  <c r="K121" i="8"/>
  <c r="AI121" i="8"/>
  <c r="N23" i="8"/>
  <c r="AL23" i="8"/>
  <c r="K93" i="8"/>
  <c r="AI93" i="8"/>
  <c r="M91" i="8"/>
  <c r="AK91" i="8"/>
  <c r="H94" i="8"/>
  <c r="AF94" i="8"/>
  <c r="K155" i="8"/>
  <c r="AI155" i="8"/>
  <c r="I172" i="8"/>
  <c r="AG172" i="8"/>
  <c r="J89" i="8"/>
  <c r="AH89" i="8"/>
  <c r="K89" i="8"/>
  <c r="AI89" i="8"/>
  <c r="H21" i="8"/>
  <c r="AF21" i="8"/>
  <c r="G167" i="8"/>
  <c r="AE167" i="8"/>
  <c r="N178" i="8"/>
  <c r="AL178" i="8"/>
  <c r="M38" i="8"/>
  <c r="AK38" i="8"/>
  <c r="L178" i="8"/>
  <c r="AJ178" i="8"/>
  <c r="AH90" i="8"/>
  <c r="H169" i="8"/>
  <c r="AF169" i="8"/>
  <c r="G32" i="8"/>
  <c r="AE32" i="8"/>
  <c r="K85" i="8"/>
  <c r="AI85" i="8"/>
  <c r="AJ90" i="8"/>
  <c r="J85" i="8"/>
  <c r="AH85" i="8"/>
  <c r="N91" i="8"/>
  <c r="AL91" i="8"/>
  <c r="H93" i="8"/>
  <c r="AF93" i="8"/>
  <c r="J112" i="8"/>
  <c r="AH112" i="8"/>
  <c r="K91" i="8"/>
  <c r="AI91" i="8"/>
  <c r="N53" i="8"/>
  <c r="AL53" i="8"/>
  <c r="J167" i="8"/>
  <c r="AH167" i="8"/>
  <c r="H32" i="8"/>
  <c r="AF32" i="8"/>
  <c r="AK90" i="8"/>
  <c r="H91" i="8"/>
  <c r="AF91" i="8"/>
  <c r="L130" i="8"/>
  <c r="AJ130" i="8"/>
  <c r="I156" i="8"/>
  <c r="AG156" i="8"/>
  <c r="I178" i="8"/>
  <c r="AG178" i="8"/>
  <c r="N46" i="8"/>
  <c r="AL46" i="8"/>
  <c r="K53" i="8"/>
  <c r="AI53" i="8"/>
  <c r="G172" i="8"/>
  <c r="AE172" i="8"/>
  <c r="M32" i="8"/>
  <c r="AK32" i="8"/>
  <c r="I32" i="8"/>
  <c r="AG32" i="8"/>
  <c r="I121" i="8"/>
  <c r="AG121" i="8"/>
  <c r="I167" i="8"/>
  <c r="AG167" i="8"/>
  <c r="M93" i="8"/>
  <c r="AK93" i="8"/>
  <c r="N38" i="8"/>
  <c r="AL38" i="8"/>
  <c r="G46" i="8"/>
  <c r="AE46" i="8"/>
  <c r="G21" i="8"/>
  <c r="AE21" i="8"/>
  <c r="I46" i="8"/>
  <c r="AG46" i="8"/>
  <c r="K156" i="8"/>
  <c r="AI156" i="8"/>
  <c r="K23" i="8"/>
  <c r="AI23" i="8"/>
  <c r="J21" i="8"/>
  <c r="AH21" i="8"/>
  <c r="I154" i="8"/>
  <c r="AG154" i="8"/>
  <c r="N112" i="8"/>
  <c r="AL112" i="8"/>
  <c r="N156" i="8"/>
  <c r="AL156" i="8"/>
  <c r="G121" i="8"/>
  <c r="AE121" i="8"/>
  <c r="J173" i="8"/>
  <c r="AH173" i="8"/>
  <c r="J178" i="8"/>
  <c r="AH178" i="8"/>
  <c r="J154" i="8"/>
  <c r="AH154" i="8"/>
  <c r="H92" i="8"/>
  <c r="AF92" i="8"/>
  <c r="J46" i="8"/>
  <c r="AH46" i="8"/>
  <c r="H128" i="8"/>
  <c r="AF128" i="8"/>
  <c r="K38" i="8"/>
  <c r="AI38" i="8"/>
  <c r="H167" i="8"/>
  <c r="AF167" i="8"/>
  <c r="G85" i="8"/>
  <c r="AE85" i="8"/>
  <c r="K94" i="8"/>
  <c r="AI94" i="8"/>
  <c r="H173" i="8"/>
  <c r="AF173" i="8"/>
  <c r="J169" i="8"/>
  <c r="AH169" i="8"/>
  <c r="K167" i="8"/>
  <c r="AI167" i="8"/>
  <c r="AG90" i="8"/>
  <c r="J74" i="8"/>
  <c r="AH74" i="8"/>
  <c r="M21" i="8"/>
  <c r="AK21" i="8"/>
  <c r="H38" i="8"/>
  <c r="AF38" i="8"/>
  <c r="L21" i="8"/>
  <c r="AJ21" i="8"/>
  <c r="AI90" i="8"/>
  <c r="J128" i="8"/>
  <c r="AH128" i="8"/>
  <c r="M112" i="8"/>
  <c r="AK112" i="8"/>
  <c r="I173" i="8"/>
  <c r="AG173" i="8"/>
  <c r="N167" i="8"/>
  <c r="AL167" i="8"/>
  <c r="L154" i="8"/>
  <c r="AJ154" i="8"/>
  <c r="M167" i="8"/>
  <c r="AK167" i="8"/>
  <c r="I53" i="8"/>
  <c r="AG53" i="8"/>
  <c r="J121" i="8"/>
  <c r="AH121" i="8"/>
  <c r="J23" i="8"/>
  <c r="AH23" i="8"/>
  <c r="L32" i="8"/>
  <c r="AJ32" i="8"/>
  <c r="L173" i="8"/>
  <c r="AJ173" i="8"/>
  <c r="K130" i="8"/>
  <c r="AI130" i="8"/>
  <c r="I38" i="8"/>
  <c r="AG38" i="8"/>
  <c r="H23" i="8"/>
  <c r="AF23" i="8"/>
  <c r="G173" i="8"/>
  <c r="AE173" i="8"/>
  <c r="I155" i="8"/>
  <c r="AG155" i="8"/>
  <c r="L112" i="8"/>
  <c r="AJ112" i="8"/>
  <c r="K86" i="8"/>
  <c r="AI86" i="8"/>
  <c r="M23" i="8"/>
  <c r="AK23" i="8"/>
  <c r="M74" i="8"/>
  <c r="AK74" i="8"/>
  <c r="G93" i="8"/>
  <c r="AE93" i="8"/>
  <c r="G156" i="8"/>
  <c r="AE156" i="8"/>
  <c r="M156" i="8"/>
  <c r="AK156" i="8"/>
  <c r="I23" i="8"/>
  <c r="AG23" i="8"/>
  <c r="H172" i="8"/>
  <c r="AF172" i="8"/>
  <c r="J91" i="8"/>
  <c r="AH91" i="8"/>
  <c r="K172" i="8"/>
  <c r="AI172" i="8"/>
  <c r="L86" i="8"/>
  <c r="AJ86" i="8"/>
  <c r="M85" i="8"/>
  <c r="AK85" i="8"/>
  <c r="M121" i="8"/>
  <c r="AK121" i="8"/>
  <c r="M128" i="8"/>
  <c r="AK128" i="8"/>
  <c r="G154" i="8"/>
  <c r="AE154" i="8"/>
  <c r="K21" i="8"/>
  <c r="AI21" i="8"/>
  <c r="M92" i="8"/>
  <c r="AK92" i="8"/>
  <c r="AL90" i="8"/>
  <c r="L74" i="8"/>
  <c r="AJ74" i="8"/>
  <c r="L155" i="8"/>
  <c r="AJ155" i="8"/>
  <c r="I89" i="8"/>
  <c r="AG89" i="8"/>
  <c r="I74" i="8"/>
  <c r="AG74" i="8"/>
  <c r="N89" i="8"/>
  <c r="AL89" i="8"/>
  <c r="L93" i="8"/>
  <c r="AJ93" i="8"/>
  <c r="G169" i="8"/>
  <c r="AE169" i="8"/>
  <c r="M154" i="8"/>
  <c r="AK154" i="8"/>
  <c r="L85" i="8"/>
  <c r="AJ85" i="8"/>
  <c r="J86" i="8"/>
  <c r="AH86" i="8"/>
  <c r="J172" i="8"/>
  <c r="AH172" i="8"/>
  <c r="N173" i="8"/>
  <c r="AL173" i="8"/>
  <c r="AF90" i="8"/>
  <c r="I21" i="8"/>
  <c r="AG21" i="8"/>
  <c r="I93" i="8"/>
  <c r="AG93" i="8"/>
  <c r="I92" i="8"/>
  <c r="AG92" i="8"/>
  <c r="M173" i="8"/>
  <c r="AK173" i="8"/>
  <c r="J130" i="8"/>
  <c r="AH130" i="8"/>
  <c r="L167" i="8"/>
  <c r="AJ167" i="8"/>
  <c r="L91" i="8"/>
  <c r="AJ91" i="8"/>
  <c r="N128" i="8"/>
  <c r="AL128" i="8"/>
  <c r="H89" i="8"/>
  <c r="AF89" i="8"/>
  <c r="H53" i="8"/>
  <c r="AF53" i="8"/>
  <c r="N93" i="8"/>
  <c r="AL93" i="8"/>
  <c r="J156" i="8"/>
  <c r="AH156" i="8"/>
  <c r="N85" i="8"/>
  <c r="AL85" i="8"/>
  <c r="U7" i="8"/>
  <c r="AE7" i="8"/>
  <c r="V7" i="6"/>
  <c r="H7" i="6"/>
  <c r="AF7" i="6"/>
  <c r="W5" i="6"/>
  <c r="U36" i="5"/>
  <c r="AF36" i="5"/>
  <c r="S39" i="5"/>
  <c r="AD39" i="5"/>
  <c r="U39" i="5"/>
  <c r="AF39" i="5"/>
  <c r="G20" i="5"/>
  <c r="H20" i="5"/>
  <c r="I20" i="5"/>
  <c r="J20" i="5"/>
  <c r="K20" i="5"/>
  <c r="L20" i="5"/>
  <c r="M20" i="5"/>
  <c r="N20" i="5"/>
  <c r="U20" i="5"/>
  <c r="S20" i="5"/>
  <c r="T20" i="5"/>
  <c r="AE20" i="5"/>
  <c r="N9" i="4"/>
  <c r="M9" i="4"/>
  <c r="L9" i="4"/>
  <c r="K9" i="4"/>
  <c r="J9" i="4"/>
  <c r="I9" i="4"/>
  <c r="H9" i="4"/>
  <c r="G9" i="4"/>
  <c r="U9" i="4"/>
  <c r="T9" i="4"/>
  <c r="S9" i="4"/>
  <c r="V7" i="8" a="1"/>
  <c r="S7" i="10" a="1"/>
  <c r="U7" i="9" a="1"/>
  <c r="W7" i="6" a="1"/>
  <c r="S7" i="10" l="1"/>
  <c r="K156" i="9"/>
  <c r="AE7" i="9"/>
  <c r="U7" i="9"/>
  <c r="AF7" i="9" s="1"/>
  <c r="I99" i="9"/>
  <c r="J160" i="9"/>
  <c r="L123" i="9"/>
  <c r="M176" i="9"/>
  <c r="K51" i="9"/>
  <c r="M51" i="9"/>
  <c r="H94" i="9"/>
  <c r="N51" i="9"/>
  <c r="N97" i="9"/>
  <c r="J178" i="9"/>
  <c r="J98" i="9"/>
  <c r="N123" i="9"/>
  <c r="K183" i="9"/>
  <c r="N114" i="9"/>
  <c r="K177" i="9"/>
  <c r="K91" i="9"/>
  <c r="L176" i="9"/>
  <c r="L183" i="9"/>
  <c r="G159" i="9"/>
  <c r="I177" i="9"/>
  <c r="H159" i="9"/>
  <c r="H97" i="9"/>
  <c r="L177" i="9"/>
  <c r="N161" i="9"/>
  <c r="G97" i="9"/>
  <c r="K90" i="9"/>
  <c r="H36" i="9"/>
  <c r="G42" i="9"/>
  <c r="K42" i="9"/>
  <c r="L159" i="9"/>
  <c r="J176" i="9"/>
  <c r="L79" i="9"/>
  <c r="I114" i="9"/>
  <c r="M96" i="9"/>
  <c r="M90" i="9"/>
  <c r="J91" i="9"/>
  <c r="J99" i="9"/>
  <c r="G51" i="9"/>
  <c r="M114" i="9"/>
  <c r="I90" i="9"/>
  <c r="H161" i="9"/>
  <c r="H176" i="9"/>
  <c r="N176" i="9"/>
  <c r="J96" i="9"/>
  <c r="M178" i="9"/>
  <c r="H90" i="9"/>
  <c r="K58" i="9"/>
  <c r="N160" i="9"/>
  <c r="N177" i="9"/>
  <c r="G132" i="9"/>
  <c r="L161" i="9"/>
  <c r="I98" i="9"/>
  <c r="K132" i="9"/>
  <c r="I132" i="9"/>
  <c r="G176" i="9"/>
  <c r="M177" i="9"/>
  <c r="K123" i="9"/>
  <c r="I161" i="9"/>
  <c r="K97" i="9"/>
  <c r="I97" i="9"/>
  <c r="H178" i="9"/>
  <c r="J183" i="9"/>
  <c r="M94" i="9"/>
  <c r="H183" i="9"/>
  <c r="H42" i="9"/>
  <c r="J159" i="9"/>
  <c r="J132" i="9"/>
  <c r="J90" i="9"/>
  <c r="M97" i="9"/>
  <c r="G79" i="9"/>
  <c r="N183" i="9"/>
  <c r="G96" i="9"/>
  <c r="L42" i="9"/>
  <c r="K99" i="9"/>
  <c r="L96" i="9"/>
  <c r="I96" i="9"/>
  <c r="I51" i="9"/>
  <c r="G94" i="9"/>
  <c r="I36" i="9"/>
  <c r="M123" i="9"/>
  <c r="K94" i="9"/>
  <c r="N178" i="9"/>
  <c r="G90" i="9"/>
  <c r="J161" i="9"/>
  <c r="G161" i="9"/>
  <c r="G114" i="9"/>
  <c r="N94" i="9"/>
  <c r="J114" i="9"/>
  <c r="L114" i="9"/>
  <c r="L90" i="9"/>
  <c r="L98" i="9"/>
  <c r="M36" i="9"/>
  <c r="L91" i="9"/>
  <c r="N58" i="9"/>
  <c r="L58" i="9"/>
  <c r="H160" i="9"/>
  <c r="H132" i="9"/>
  <c r="M183" i="9"/>
  <c r="L99" i="9"/>
  <c r="N134" i="9"/>
  <c r="H134" i="9"/>
  <c r="K178" i="9"/>
  <c r="H79" i="9"/>
  <c r="J58" i="9"/>
  <c r="M132" i="9"/>
  <c r="G99" i="9"/>
  <c r="J123" i="9"/>
  <c r="K160" i="9"/>
  <c r="J97" i="9"/>
  <c r="I94" i="9"/>
  <c r="M98" i="9"/>
  <c r="I159" i="9"/>
  <c r="N90" i="9"/>
  <c r="I42" i="9"/>
  <c r="L97" i="9"/>
  <c r="H91" i="9"/>
  <c r="H51" i="9"/>
  <c r="H58" i="9"/>
  <c r="H98" i="9"/>
  <c r="H123" i="9"/>
  <c r="G177" i="9"/>
  <c r="I123" i="9"/>
  <c r="I178" i="9"/>
  <c r="H96" i="9"/>
  <c r="N98" i="9"/>
  <c r="N99" i="9"/>
  <c r="I160" i="9"/>
  <c r="I176" i="9"/>
  <c r="K176" i="9"/>
  <c r="J134" i="9"/>
  <c r="L36" i="9"/>
  <c r="I183" i="9"/>
  <c r="M161" i="9"/>
  <c r="M99" i="9"/>
  <c r="M58" i="9"/>
  <c r="K96" i="9"/>
  <c r="K79" i="9"/>
  <c r="J79" i="9"/>
  <c r="L178" i="9"/>
  <c r="H177" i="9"/>
  <c r="M42" i="9"/>
  <c r="L132" i="9"/>
  <c r="N132" i="9"/>
  <c r="K36" i="9"/>
  <c r="G98" i="9"/>
  <c r="I91" i="9"/>
  <c r="M91" i="9"/>
  <c r="N36" i="9"/>
  <c r="I134" i="9"/>
  <c r="J51" i="9"/>
  <c r="L160" i="9"/>
  <c r="N91" i="9"/>
  <c r="L94" i="9"/>
  <c r="M159" i="9"/>
  <c r="G91" i="9"/>
  <c r="N159" i="9"/>
  <c r="J42" i="9"/>
  <c r="G36" i="9"/>
  <c r="K114" i="9"/>
  <c r="M134" i="9"/>
  <c r="K134" i="9"/>
  <c r="G178" i="9"/>
  <c r="K98" i="9"/>
  <c r="M79" i="9"/>
  <c r="N79" i="9"/>
  <c r="L51" i="9"/>
  <c r="J36" i="9"/>
  <c r="G183" i="9"/>
  <c r="H7" i="8"/>
  <c r="J94" i="9"/>
  <c r="M160" i="9"/>
  <c r="H99" i="9"/>
  <c r="N42" i="9"/>
  <c r="J177" i="9"/>
  <c r="I79" i="9"/>
  <c r="G134" i="9"/>
  <c r="K159" i="9"/>
  <c r="G123" i="9"/>
  <c r="N96" i="9"/>
  <c r="L134" i="9"/>
  <c r="G160" i="9"/>
  <c r="K161" i="9"/>
  <c r="H114" i="9"/>
  <c r="AF7" i="8"/>
  <c r="V7" i="8"/>
  <c r="W7" i="6"/>
  <c r="AG7" i="6"/>
  <c r="I7" i="6"/>
  <c r="X5" i="6"/>
  <c r="G10" i="5"/>
  <c r="H10" i="5"/>
  <c r="I10" i="5"/>
  <c r="J10" i="5"/>
  <c r="K10" i="5"/>
  <c r="L10" i="5"/>
  <c r="M10" i="5"/>
  <c r="N10" i="5"/>
  <c r="S10" i="5"/>
  <c r="T10" i="5"/>
  <c r="U10" i="5"/>
  <c r="G104" i="5"/>
  <c r="H104" i="5"/>
  <c r="I104" i="5"/>
  <c r="J104" i="5"/>
  <c r="K104" i="5"/>
  <c r="L104" i="5"/>
  <c r="M104" i="5"/>
  <c r="N104" i="5"/>
  <c r="AN104" i="5"/>
  <c r="AM104" i="5"/>
  <c r="AL104" i="5"/>
  <c r="AK104" i="5"/>
  <c r="AJ104" i="5"/>
  <c r="AI104" i="5"/>
  <c r="AH104" i="5"/>
  <c r="AG104" i="5"/>
  <c r="AE104" i="5"/>
  <c r="T104" i="5"/>
  <c r="U104" i="5"/>
  <c r="AF104" i="5"/>
  <c r="S104" i="5"/>
  <c r="AD104" i="5"/>
  <c r="W96" i="10" a="1"/>
  <c r="Y161" i="10" a="1"/>
  <c r="X98" i="10" a="1"/>
  <c r="Z123" i="10" a="1"/>
  <c r="Z90" i="10" a="1"/>
  <c r="V7" i="9" a="1"/>
  <c r="U163" i="10" a="1"/>
  <c r="U79" i="10" a="1"/>
  <c r="Y180" i="10" a="1"/>
  <c r="S42" i="10" a="1"/>
  <c r="Y96" i="10" a="1"/>
  <c r="X123" i="10" a="1"/>
  <c r="S94" i="10" a="1"/>
  <c r="T99" i="10" a="1"/>
  <c r="S180" i="10" a="1"/>
  <c r="U98" i="10" a="1"/>
  <c r="Y162" i="10" a="1"/>
  <c r="Z79" i="10" a="1"/>
  <c r="Z99" i="10" a="1"/>
  <c r="S90" i="10" a="1"/>
  <c r="V185" i="10" a="1"/>
  <c r="Y133" i="10" a="1"/>
  <c r="V133" i="10" a="1"/>
  <c r="U135" i="10" a="1"/>
  <c r="T179" i="10" a="1"/>
  <c r="U97" i="10" a="1"/>
  <c r="Z96" i="10" a="1"/>
  <c r="S161" i="10" a="1"/>
  <c r="S99" i="10" a="1"/>
  <c r="T58" i="10" a="1"/>
  <c r="Z58" i="10" a="1"/>
  <c r="T123" i="10" a="1"/>
  <c r="W179" i="10" a="1"/>
  <c r="W98" i="10" a="1"/>
  <c r="X133" i="10" a="1"/>
  <c r="S51" i="10" a="1"/>
  <c r="X99" i="10" a="1"/>
  <c r="X94" i="10" a="1"/>
  <c r="Y79" i="10" a="1"/>
  <c r="V163" i="10" a="1"/>
  <c r="U178" i="10" a="1"/>
  <c r="Y94" i="10" a="1"/>
  <c r="S179" i="10" a="1"/>
  <c r="X135" i="10" a="1"/>
  <c r="T163" i="10" a="1"/>
  <c r="Z98" i="10" a="1"/>
  <c r="V90" i="10" a="1"/>
  <c r="T94" i="10" a="1"/>
  <c r="V178" i="10" a="1"/>
  <c r="Z114" i="10" a="1"/>
  <c r="S98" i="10" a="1"/>
  <c r="U94" i="10" a="1"/>
  <c r="U123" i="10" a="1"/>
  <c r="U51" i="10" a="1"/>
  <c r="Z133" i="10" a="1"/>
  <c r="Z185" i="10" a="1"/>
  <c r="W162" i="10" a="1"/>
  <c r="Y123" i="10" a="1"/>
  <c r="Y185" i="10" a="1"/>
  <c r="V179" i="10" a="1"/>
  <c r="X96" i="10" a="1"/>
  <c r="S162" i="10" a="1"/>
  <c r="T98" i="10" a="1"/>
  <c r="U162" i="10" a="1"/>
  <c r="W42" i="10" a="1"/>
  <c r="W90" i="10" a="1"/>
  <c r="U179" i="10" a="1"/>
  <c r="W161" i="10" a="1"/>
  <c r="X114" i="10" a="1"/>
  <c r="S36" i="10" a="1"/>
  <c r="S178" i="10" a="1"/>
  <c r="Z36" i="10" a="1"/>
  <c r="V114" i="10" a="1"/>
  <c r="T180" i="10" a="1"/>
  <c r="X185" i="10" a="1"/>
  <c r="Y178" i="10" a="1"/>
  <c r="U91" i="10" a="1"/>
  <c r="X163" i="10" a="1"/>
  <c r="W135" i="10" a="1"/>
  <c r="T42" i="10" a="1"/>
  <c r="S123" i="10" a="1"/>
  <c r="W36" i="10" a="1"/>
  <c r="U99" i="10" a="1"/>
  <c r="W99" i="10" a="1"/>
  <c r="Y91" i="10" a="1"/>
  <c r="T185" i="10" a="1"/>
  <c r="W51" i="10" a="1"/>
  <c r="W180" i="10" a="1"/>
  <c r="Y97" i="10" a="1"/>
  <c r="W185" i="10" a="1"/>
  <c r="U90" i="10" a="1"/>
  <c r="W58" i="10" a="1"/>
  <c r="T178" i="10" a="1"/>
  <c r="X97" i="10" a="1"/>
  <c r="V58" i="10" a="1"/>
  <c r="Y58" i="10" a="1"/>
  <c r="X178" i="10" a="1"/>
  <c r="X91" i="10" a="1"/>
  <c r="T162" i="10" a="1"/>
  <c r="Z179" i="10" a="1"/>
  <c r="T91" i="10" a="1"/>
  <c r="T161" i="10" a="1"/>
  <c r="Z162" i="10" a="1"/>
  <c r="S97" i="10" a="1"/>
  <c r="S96" i="10" a="1"/>
  <c r="Z51" i="10" a="1"/>
  <c r="U133" i="10" a="1"/>
  <c r="Z180" i="10" a="1"/>
  <c r="W97" i="10" a="1"/>
  <c r="W123" i="10" a="1"/>
  <c r="T133" i="10" a="1"/>
  <c r="W163" i="10" a="1"/>
  <c r="X42" i="10" a="1"/>
  <c r="Z135" i="10" a="1"/>
  <c r="T90" i="10" a="1"/>
  <c r="X7" i="6" a="1"/>
  <c r="V96" i="10" a="1"/>
  <c r="Z163" i="10" a="1"/>
  <c r="V123" i="10" a="1"/>
  <c r="V161" i="10" a="1"/>
  <c r="T96" i="10" a="1"/>
  <c r="Y98" i="10" a="1"/>
  <c r="X79" i="10" a="1"/>
  <c r="V79" i="10" a="1"/>
  <c r="Y179" i="10" a="1"/>
  <c r="X90" i="10" a="1"/>
  <c r="S91" i="10" a="1"/>
  <c r="V36" i="10" a="1"/>
  <c r="U114" i="10" a="1"/>
  <c r="Z161" i="10" a="1"/>
  <c r="W178" i="10" a="1"/>
  <c r="X36" i="10" a="1"/>
  <c r="V51" i="10" a="1"/>
  <c r="S135" i="10" a="1"/>
  <c r="Y99" i="10" a="1"/>
  <c r="U161" i="10" a="1"/>
  <c r="Z91" i="10" a="1"/>
  <c r="Z94" i="10" a="1"/>
  <c r="Y135" i="10" a="1"/>
  <c r="T36" i="10" a="1"/>
  <c r="X51" i="10" a="1"/>
  <c r="W94" i="10" a="1"/>
  <c r="Z42" i="10" a="1"/>
  <c r="T51" i="10" a="1"/>
  <c r="W133" i="10" a="1"/>
  <c r="S79" i="10" a="1"/>
  <c r="S133" i="10" a="1"/>
  <c r="U180" i="10" a="1"/>
  <c r="V42" i="10" a="1"/>
  <c r="X179" i="10" a="1"/>
  <c r="U42" i="10" a="1"/>
  <c r="T97" i="10" a="1"/>
  <c r="S163" i="10" a="1"/>
  <c r="S114" i="10" a="1"/>
  <c r="V99" i="10" a="1"/>
  <c r="Y36" i="10" a="1"/>
  <c r="Y42" i="10" a="1"/>
  <c r="W158" i="10" a="1"/>
  <c r="Y51" i="10" a="1"/>
  <c r="X58" i="10" a="1"/>
  <c r="V135" i="10" a="1"/>
  <c r="X161" i="10" a="1"/>
  <c r="X162" i="10" a="1"/>
  <c r="U185" i="10" a="1"/>
  <c r="V162" i="10" a="1"/>
  <c r="U36" i="10" a="1"/>
  <c r="W7" i="8" a="1"/>
  <c r="Y163" i="10" a="1"/>
  <c r="U96" i="10" a="1"/>
  <c r="V94" i="10" a="1"/>
  <c r="V97" i="10" a="1"/>
  <c r="W79" i="10" a="1"/>
  <c r="T135" i="10" a="1"/>
  <c r="S185" i="10" a="1"/>
  <c r="V98" i="10" a="1"/>
  <c r="Y114" i="10" a="1"/>
  <c r="V180" i="10" a="1"/>
  <c r="T79" i="10" a="1"/>
  <c r="W114" i="10" a="1"/>
  <c r="T114" i="10" a="1"/>
  <c r="Z97" i="10" a="1"/>
  <c r="V91" i="10" a="1"/>
  <c r="Y90" i="10" a="1"/>
  <c r="W91" i="10" a="1"/>
  <c r="X180" i="10" a="1"/>
  <c r="Z178" i="10" a="1"/>
  <c r="G7" i="10" l="1"/>
  <c r="U161" i="10"/>
  <c r="Y51" i="10"/>
  <c r="X135" i="10"/>
  <c r="U96" i="10"/>
  <c r="X133" i="10"/>
  <c r="W99" i="10"/>
  <c r="Y42" i="10"/>
  <c r="T133" i="10"/>
  <c r="X42" i="10"/>
  <c r="V185" i="10"/>
  <c r="X163" i="10"/>
  <c r="U90" i="10"/>
  <c r="W42" i="10"/>
  <c r="X178" i="10"/>
  <c r="W51" i="10"/>
  <c r="U185" i="10"/>
  <c r="W133" i="10"/>
  <c r="Y98" i="10"/>
  <c r="V178" i="10"/>
  <c r="U94" i="10"/>
  <c r="X185" i="10"/>
  <c r="V97" i="10"/>
  <c r="Y79" i="10"/>
  <c r="Z91" i="10"/>
  <c r="T179" i="10"/>
  <c r="W178" i="10"/>
  <c r="T98" i="10"/>
  <c r="W162" i="10"/>
  <c r="T162" i="10"/>
  <c r="V163" i="10"/>
  <c r="T180" i="10"/>
  <c r="Y114" i="10"/>
  <c r="W91" i="10"/>
  <c r="Y178" i="10"/>
  <c r="U179" i="10"/>
  <c r="T185" i="10"/>
  <c r="X51" i="10"/>
  <c r="X94" i="10"/>
  <c r="X162" i="10"/>
  <c r="X180" i="10"/>
  <c r="U178" i="10"/>
  <c r="T58" i="10"/>
  <c r="V123" i="10"/>
  <c r="X58" i="10"/>
  <c r="Z185" i="10"/>
  <c r="U97" i="10"/>
  <c r="Z179" i="10"/>
  <c r="T36" i="10"/>
  <c r="W179" i="10"/>
  <c r="X123" i="10"/>
  <c r="Z135" i="10"/>
  <c r="T94" i="10"/>
  <c r="Y185" i="10"/>
  <c r="V135" i="10"/>
  <c r="U79" i="10"/>
  <c r="V179" i="10"/>
  <c r="V51" i="10"/>
  <c r="V79" i="10"/>
  <c r="U162" i="10"/>
  <c r="T51" i="10"/>
  <c r="Z58" i="10"/>
  <c r="Z180" i="10"/>
  <c r="W97" i="10"/>
  <c r="Z162" i="10"/>
  <c r="V99" i="10"/>
  <c r="W90" i="10"/>
  <c r="Z114" i="10"/>
  <c r="V162" i="10"/>
  <c r="V114" i="10"/>
  <c r="Z96" i="10"/>
  <c r="T178" i="10"/>
  <c r="U98" i="10"/>
  <c r="T123" i="10"/>
  <c r="W98" i="10"/>
  <c r="Z42" i="10"/>
  <c r="W135" i="10"/>
  <c r="U135" i="10"/>
  <c r="W79" i="10"/>
  <c r="Z99" i="10"/>
  <c r="T91" i="10"/>
  <c r="Y133" i="10"/>
  <c r="X91" i="10"/>
  <c r="W94" i="10"/>
  <c r="Y97" i="10"/>
  <c r="U163" i="10"/>
  <c r="W58" i="10"/>
  <c r="V91" i="10"/>
  <c r="W185" i="10"/>
  <c r="U99" i="10"/>
  <c r="Z161" i="10"/>
  <c r="T42" i="10"/>
  <c r="V36" i="10"/>
  <c r="X99" i="10"/>
  <c r="X36" i="10"/>
  <c r="T163" i="10"/>
  <c r="W161" i="10"/>
  <c r="T99" i="10"/>
  <c r="W96" i="10"/>
  <c r="V58" i="10"/>
  <c r="W123" i="10"/>
  <c r="T114" i="10"/>
  <c r="Y162" i="10"/>
  <c r="W114" i="10"/>
  <c r="Y91" i="10"/>
  <c r="Y58" i="10"/>
  <c r="T96" i="10"/>
  <c r="U42" i="10"/>
  <c r="T79" i="10"/>
  <c r="X98" i="10"/>
  <c r="U36" i="10"/>
  <c r="V133" i="10"/>
  <c r="Y179" i="10"/>
  <c r="Y180" i="10"/>
  <c r="Y96" i="10"/>
  <c r="X179" i="10"/>
  <c r="V98" i="10"/>
  <c r="X79" i="10"/>
  <c r="Z133" i="10"/>
  <c r="X96" i="10"/>
  <c r="Y161" i="10"/>
  <c r="X161" i="10"/>
  <c r="Z79" i="10"/>
  <c r="Y135" i="10"/>
  <c r="Z98" i="10"/>
  <c r="Y123" i="10"/>
  <c r="T90" i="10"/>
  <c r="Z123" i="10"/>
  <c r="W163" i="10"/>
  <c r="V94" i="10"/>
  <c r="U91" i="10"/>
  <c r="Y99" i="10"/>
  <c r="U180" i="10"/>
  <c r="Z90" i="10"/>
  <c r="W180" i="10"/>
  <c r="X90" i="10"/>
  <c r="V96" i="10"/>
  <c r="U114" i="10"/>
  <c r="T97" i="10"/>
  <c r="V180" i="10"/>
  <c r="W158" i="10"/>
  <c r="W36" i="10"/>
  <c r="Z51" i="10"/>
  <c r="Z94" i="10"/>
  <c r="Y94" i="10"/>
  <c r="Z36" i="10"/>
  <c r="X97" i="10"/>
  <c r="Y36" i="10"/>
  <c r="V90" i="10"/>
  <c r="Y90" i="10"/>
  <c r="Z163" i="10"/>
  <c r="V42" i="10"/>
  <c r="Y163" i="10"/>
  <c r="U123" i="10"/>
  <c r="T135" i="10"/>
  <c r="X114" i="10"/>
  <c r="U51" i="10"/>
  <c r="V161" i="10"/>
  <c r="U133" i="10"/>
  <c r="Z178" i="10"/>
  <c r="T161" i="10"/>
  <c r="Z97" i="10"/>
  <c r="S185" i="10"/>
  <c r="S91" i="10"/>
  <c r="S161" i="10"/>
  <c r="S179" i="10"/>
  <c r="S114" i="10"/>
  <c r="S163" i="10"/>
  <c r="S135" i="10"/>
  <c r="S96" i="10"/>
  <c r="S133" i="10"/>
  <c r="S42" i="10"/>
  <c r="S123" i="10"/>
  <c r="S90" i="10"/>
  <c r="S51" i="10"/>
  <c r="S79" i="10"/>
  <c r="S97" i="10"/>
  <c r="S180" i="10"/>
  <c r="S36" i="10"/>
  <c r="S94" i="10"/>
  <c r="S178" i="10"/>
  <c r="S99" i="10"/>
  <c r="S162" i="10"/>
  <c r="S98" i="10"/>
  <c r="AD7" i="10"/>
  <c r="H7" i="9"/>
  <c r="V7" i="9"/>
  <c r="I7" i="9" s="1"/>
  <c r="I7" i="8"/>
  <c r="AG7" i="8"/>
  <c r="W7" i="8"/>
  <c r="X7" i="6"/>
  <c r="AH7" i="6"/>
  <c r="J7" i="6"/>
  <c r="Y5" i="6"/>
  <c r="AN79" i="5"/>
  <c r="AM79" i="5"/>
  <c r="AL79" i="5"/>
  <c r="AK79" i="5"/>
  <c r="AJ79" i="5"/>
  <c r="AI79" i="5"/>
  <c r="AH79" i="5"/>
  <c r="AG79" i="5"/>
  <c r="T79" i="5"/>
  <c r="N79" i="5"/>
  <c r="M79" i="5"/>
  <c r="L79" i="5"/>
  <c r="K79" i="5"/>
  <c r="J79" i="5"/>
  <c r="I79" i="5"/>
  <c r="H79" i="5"/>
  <c r="G79" i="5"/>
  <c r="S79" i="5"/>
  <c r="AD79" i="5"/>
  <c r="U79" i="5"/>
  <c r="AF79" i="5"/>
  <c r="N73" i="4"/>
  <c r="M73" i="4"/>
  <c r="L73" i="4"/>
  <c r="K73" i="4"/>
  <c r="J73" i="4"/>
  <c r="I73" i="4"/>
  <c r="H73" i="4"/>
  <c r="G73" i="4"/>
  <c r="AN73" i="4"/>
  <c r="AM73" i="4"/>
  <c r="AL73" i="4"/>
  <c r="AK73" i="4"/>
  <c r="AJ73" i="4"/>
  <c r="AI73" i="4"/>
  <c r="AH73" i="4"/>
  <c r="AG73" i="4"/>
  <c r="S73" i="4"/>
  <c r="AD73" i="4"/>
  <c r="U73" i="4"/>
  <c r="AF73" i="4"/>
  <c r="T73" i="4"/>
  <c r="AE73" i="4"/>
  <c r="Y7" i="6" a="1"/>
  <c r="X7" i="8" a="1"/>
  <c r="W7" i="9" a="1"/>
  <c r="U7" i="10" a="1"/>
  <c r="T7" i="10" a="1"/>
  <c r="AH26" i="10" l="1"/>
  <c r="AE26" i="10"/>
  <c r="AF26" i="10"/>
  <c r="AK26" i="10"/>
  <c r="AI26" i="10"/>
  <c r="AJ26" i="10"/>
  <c r="AG26" i="10"/>
  <c r="T7" i="10"/>
  <c r="U7" i="10"/>
  <c r="AE97" i="10"/>
  <c r="H97" i="10"/>
  <c r="AH58" i="10"/>
  <c r="K58" i="10"/>
  <c r="AD133" i="10"/>
  <c r="G133" i="10"/>
  <c r="AD161" i="10"/>
  <c r="G161" i="10"/>
  <c r="AD123" i="10"/>
  <c r="G123" i="10"/>
  <c r="AE94" i="10"/>
  <c r="H94" i="10"/>
  <c r="H79" i="10"/>
  <c r="AE79" i="10"/>
  <c r="AE123" i="10"/>
  <c r="H123" i="10"/>
  <c r="AE98" i="10"/>
  <c r="H98" i="10"/>
  <c r="AD162" i="10"/>
  <c r="G162" i="10"/>
  <c r="AD97" i="10"/>
  <c r="G97" i="10"/>
  <c r="AD178" i="10"/>
  <c r="G178" i="10"/>
  <c r="G90" i="10"/>
  <c r="AD90" i="10"/>
  <c r="AE96" i="10"/>
  <c r="H96" i="10"/>
  <c r="AD79" i="10"/>
  <c r="G79" i="10"/>
  <c r="H179" i="10"/>
  <c r="AE179" i="10"/>
  <c r="H42" i="10"/>
  <c r="AE42" i="10"/>
  <c r="AD42" i="10"/>
  <c r="G42" i="10"/>
  <c r="AE91" i="10"/>
  <c r="H91" i="10"/>
  <c r="G94" i="10"/>
  <c r="AD94" i="10"/>
  <c r="H162" i="10"/>
  <c r="AE162" i="10"/>
  <c r="H114" i="10"/>
  <c r="AE114" i="10"/>
  <c r="AD99" i="10"/>
  <c r="G99" i="10"/>
  <c r="AD135" i="10"/>
  <c r="G135" i="10"/>
  <c r="G185" i="10"/>
  <c r="AD185" i="10"/>
  <c r="G51" i="10"/>
  <c r="AD51" i="10"/>
  <c r="AE178" i="10"/>
  <c r="H178" i="10"/>
  <c r="AD96" i="10"/>
  <c r="G96" i="10"/>
  <c r="G36" i="10"/>
  <c r="AD36" i="10"/>
  <c r="H133" i="10"/>
  <c r="AE133" i="10"/>
  <c r="H51" i="10"/>
  <c r="AE51" i="10"/>
  <c r="AE163" i="10"/>
  <c r="H163" i="10"/>
  <c r="H161" i="10"/>
  <c r="AE161" i="10"/>
  <c r="H180" i="10"/>
  <c r="AE180" i="10"/>
  <c r="AE36" i="10"/>
  <c r="H36" i="10"/>
  <c r="AD91" i="10"/>
  <c r="G91" i="10"/>
  <c r="H90" i="10"/>
  <c r="AE90" i="10"/>
  <c r="AD180" i="10"/>
  <c r="G180" i="10"/>
  <c r="G114" i="10"/>
  <c r="AD114" i="10"/>
  <c r="H135" i="10"/>
  <c r="AE135" i="10"/>
  <c r="AD163" i="10"/>
  <c r="G163" i="10"/>
  <c r="H185" i="10"/>
  <c r="AE185" i="10"/>
  <c r="H99" i="10"/>
  <c r="AE99" i="10"/>
  <c r="AE58" i="10"/>
  <c r="H58" i="10"/>
  <c r="AD179" i="10"/>
  <c r="G179" i="10"/>
  <c r="G98" i="10"/>
  <c r="AD98" i="10"/>
  <c r="AH135" i="10"/>
  <c r="K135" i="10"/>
  <c r="L135" i="10"/>
  <c r="AI135" i="10"/>
  <c r="L36" i="10"/>
  <c r="AI36" i="10"/>
  <c r="M36" i="10"/>
  <c r="AJ36" i="10"/>
  <c r="L94" i="10"/>
  <c r="AI94" i="10"/>
  <c r="AG96" i="10"/>
  <c r="J96" i="10"/>
  <c r="AJ185" i="10"/>
  <c r="M185" i="10"/>
  <c r="AH185" i="10"/>
  <c r="K185" i="10"/>
  <c r="J90" i="10"/>
  <c r="AG90" i="10"/>
  <c r="AI99" i="10"/>
  <c r="L99" i="10"/>
  <c r="AK162" i="10"/>
  <c r="N162" i="10"/>
  <c r="K90" i="10"/>
  <c r="AH90" i="10"/>
  <c r="AF185" i="10"/>
  <c r="I185" i="10"/>
  <c r="M91" i="10"/>
  <c r="AJ91" i="10"/>
  <c r="M58" i="10"/>
  <c r="AJ58" i="10"/>
  <c r="I79" i="10"/>
  <c r="AF79" i="10"/>
  <c r="AG162" i="10"/>
  <c r="J162" i="10"/>
  <c r="L185" i="10"/>
  <c r="AI185" i="10"/>
  <c r="L178" i="10"/>
  <c r="AI178" i="10"/>
  <c r="K51" i="10"/>
  <c r="AH51" i="10"/>
  <c r="AI163" i="10"/>
  <c r="L163" i="10"/>
  <c r="AI42" i="10"/>
  <c r="L42" i="10"/>
  <c r="AJ162" i="10"/>
  <c r="M162" i="10"/>
  <c r="N179" i="10"/>
  <c r="AK179" i="10"/>
  <c r="AI58" i="10"/>
  <c r="L58" i="10"/>
  <c r="K163" i="10"/>
  <c r="AH163" i="10"/>
  <c r="I99" i="10"/>
  <c r="AF99" i="10"/>
  <c r="M178" i="10"/>
  <c r="AJ178" i="10"/>
  <c r="N42" i="10"/>
  <c r="AK42" i="10"/>
  <c r="AG178" i="10"/>
  <c r="J178" i="10"/>
  <c r="AK114" i="10"/>
  <c r="N114" i="10"/>
  <c r="AH179" i="10"/>
  <c r="K179" i="10"/>
  <c r="AF162" i="10"/>
  <c r="I162" i="10"/>
  <c r="I135" i="10"/>
  <c r="AF135" i="10"/>
  <c r="AI133" i="10"/>
  <c r="L133" i="10"/>
  <c r="AK97" i="10"/>
  <c r="N97" i="10"/>
  <c r="AF180" i="10"/>
  <c r="I180" i="10"/>
  <c r="M90" i="10"/>
  <c r="AJ90" i="10"/>
  <c r="M94" i="10"/>
  <c r="AJ94" i="10"/>
  <c r="AG51" i="10"/>
  <c r="J51" i="10"/>
  <c r="AK58" i="10"/>
  <c r="N58" i="10"/>
  <c r="I163" i="10"/>
  <c r="AF163" i="10"/>
  <c r="J185" i="10"/>
  <c r="AG185" i="10"/>
  <c r="I98" i="10"/>
  <c r="AF98" i="10"/>
  <c r="AK79" i="10"/>
  <c r="N79" i="10"/>
  <c r="L96" i="10"/>
  <c r="AI96" i="10"/>
  <c r="AK185" i="10"/>
  <c r="N185" i="10"/>
  <c r="M96" i="10"/>
  <c r="AJ96" i="10"/>
  <c r="N91" i="10"/>
  <c r="AK91" i="10"/>
  <c r="AH162" i="10"/>
  <c r="K162" i="10"/>
  <c r="AG180" i="10"/>
  <c r="J180" i="10"/>
  <c r="J133" i="10"/>
  <c r="AG133" i="10"/>
  <c r="N96" i="10"/>
  <c r="AK96" i="10"/>
  <c r="AI180" i="10"/>
  <c r="L180" i="10"/>
  <c r="M133" i="10"/>
  <c r="AJ133" i="10"/>
  <c r="AK90" i="10"/>
  <c r="N90" i="10"/>
  <c r="J97" i="10"/>
  <c r="AG97" i="10"/>
  <c r="AK98" i="10"/>
  <c r="N98" i="10"/>
  <c r="AG99" i="10"/>
  <c r="J99" i="10"/>
  <c r="J91" i="10"/>
  <c r="AG91" i="10"/>
  <c r="L79" i="10"/>
  <c r="AI79" i="10"/>
  <c r="N133" i="10"/>
  <c r="AK133" i="10"/>
  <c r="L97" i="10"/>
  <c r="AI97" i="10"/>
  <c r="AK99" i="10"/>
  <c r="N99" i="10"/>
  <c r="K114" i="10"/>
  <c r="AH114" i="10"/>
  <c r="AH96" i="10"/>
  <c r="K96" i="10"/>
  <c r="AH180" i="10"/>
  <c r="K180" i="10"/>
  <c r="J179" i="10"/>
  <c r="AG179" i="10"/>
  <c r="AG79" i="10"/>
  <c r="J79" i="10"/>
  <c r="AJ179" i="10"/>
  <c r="M179" i="10"/>
  <c r="AF42" i="10"/>
  <c r="I42" i="10"/>
  <c r="AI123" i="10"/>
  <c r="L123" i="10"/>
  <c r="AJ42" i="10"/>
  <c r="M42" i="10"/>
  <c r="AK161" i="10"/>
  <c r="N161" i="10"/>
  <c r="M163" i="10"/>
  <c r="AJ163" i="10"/>
  <c r="AI161" i="10"/>
  <c r="L161" i="10"/>
  <c r="K79" i="10"/>
  <c r="AH79" i="10"/>
  <c r="AK36" i="10"/>
  <c r="N36" i="10"/>
  <c r="K98" i="10"/>
  <c r="AH98" i="10"/>
  <c r="AF97" i="10"/>
  <c r="I97" i="10"/>
  <c r="I51" i="10"/>
  <c r="AF51" i="10"/>
  <c r="AI91" i="10"/>
  <c r="L91" i="10"/>
  <c r="M97" i="10"/>
  <c r="AJ97" i="10"/>
  <c r="I133" i="10"/>
  <c r="AF133" i="10"/>
  <c r="N163" i="10"/>
  <c r="AK163" i="10"/>
  <c r="AF161" i="10"/>
  <c r="I161" i="10"/>
  <c r="K133" i="10"/>
  <c r="AH133" i="10"/>
  <c r="AK180" i="10"/>
  <c r="N180" i="10"/>
  <c r="AH123" i="10"/>
  <c r="K123" i="10"/>
  <c r="AF96" i="10"/>
  <c r="I96" i="10"/>
  <c r="L98" i="10"/>
  <c r="AI98" i="10"/>
  <c r="L90" i="10"/>
  <c r="AI90" i="10"/>
  <c r="AH36" i="10"/>
  <c r="K36" i="10"/>
  <c r="AJ79" i="10"/>
  <c r="M79" i="10"/>
  <c r="AI51" i="10"/>
  <c r="L51" i="10"/>
  <c r="I90" i="10"/>
  <c r="AF90" i="10"/>
  <c r="J123" i="10"/>
  <c r="AG123" i="10"/>
  <c r="AF91" i="10"/>
  <c r="I91" i="10"/>
  <c r="I178" i="10"/>
  <c r="AF178" i="10"/>
  <c r="AH161" i="10"/>
  <c r="K161" i="10"/>
  <c r="AH91" i="10"/>
  <c r="K91" i="10"/>
  <c r="AG163" i="10"/>
  <c r="J163" i="10"/>
  <c r="AH42" i="10"/>
  <c r="K42" i="10"/>
  <c r="AH97" i="10"/>
  <c r="K97" i="10"/>
  <c r="AG58" i="10"/>
  <c r="J58" i="10"/>
  <c r="M99" i="10"/>
  <c r="AJ99" i="10"/>
  <c r="AJ135" i="10"/>
  <c r="M135" i="10"/>
  <c r="AI179" i="10"/>
  <c r="L179" i="10"/>
  <c r="AJ51" i="10"/>
  <c r="M51" i="10"/>
  <c r="AK94" i="10"/>
  <c r="N94" i="10"/>
  <c r="AG42" i="10"/>
  <c r="J42" i="10"/>
  <c r="AJ180" i="10"/>
  <c r="M180" i="10"/>
  <c r="N135" i="10"/>
  <c r="AK135" i="10"/>
  <c r="AG36" i="10"/>
  <c r="J36" i="10"/>
  <c r="AF114" i="10"/>
  <c r="I114" i="10"/>
  <c r="M114" i="10"/>
  <c r="AJ114" i="10"/>
  <c r="M98" i="10"/>
  <c r="AJ98" i="10"/>
  <c r="AH99" i="10"/>
  <c r="K99" i="10"/>
  <c r="AI162" i="10"/>
  <c r="L162" i="10"/>
  <c r="N123" i="10"/>
  <c r="AK123" i="10"/>
  <c r="N178" i="10"/>
  <c r="AK178" i="10"/>
  <c r="M161" i="10"/>
  <c r="AJ161" i="10"/>
  <c r="L114" i="10"/>
  <c r="AI114" i="10"/>
  <c r="I36" i="10"/>
  <c r="AF36" i="10"/>
  <c r="J161" i="10"/>
  <c r="AG161" i="10"/>
  <c r="K178" i="10"/>
  <c r="AH178" i="10"/>
  <c r="K94" i="10"/>
  <c r="AH94" i="10"/>
  <c r="AG114" i="10"/>
  <c r="J114" i="10"/>
  <c r="J98" i="10"/>
  <c r="AG98" i="10"/>
  <c r="AG94" i="10"/>
  <c r="J94" i="10"/>
  <c r="J135" i="10"/>
  <c r="AG135" i="10"/>
  <c r="AK51" i="10"/>
  <c r="N51" i="10"/>
  <c r="AJ123" i="10"/>
  <c r="M123" i="10"/>
  <c r="AF179" i="10"/>
  <c r="I179" i="10"/>
  <c r="AF94" i="10"/>
  <c r="I94" i="10"/>
  <c r="I123" i="10"/>
  <c r="AF123" i="10"/>
  <c r="AG7" i="9"/>
  <c r="W7" i="9"/>
  <c r="AH7" i="9" s="1"/>
  <c r="AH7" i="8"/>
  <c r="J7" i="8"/>
  <c r="X7" i="8"/>
  <c r="Y7" i="6"/>
  <c r="K7" i="6"/>
  <c r="AI7" i="6"/>
  <c r="Z5" i="6"/>
  <c r="AD9" i="5"/>
  <c r="AE9" i="5"/>
  <c r="AF9" i="5"/>
  <c r="AD11" i="5"/>
  <c r="AE11" i="5"/>
  <c r="AF11" i="5"/>
  <c r="AD12" i="5"/>
  <c r="AE12" i="5"/>
  <c r="AF12" i="5"/>
  <c r="AD13" i="5"/>
  <c r="AE13" i="5"/>
  <c r="AF13" i="5"/>
  <c r="AD14" i="5"/>
  <c r="AE14" i="5"/>
  <c r="AF14" i="5"/>
  <c r="AD15" i="5"/>
  <c r="AE15" i="5"/>
  <c r="AF15" i="5"/>
  <c r="AD16" i="5"/>
  <c r="AE16" i="5"/>
  <c r="AF16" i="5"/>
  <c r="AD17" i="5"/>
  <c r="AE17" i="5"/>
  <c r="AF17" i="5"/>
  <c r="AD18" i="5"/>
  <c r="AE18" i="5"/>
  <c r="AF18" i="5"/>
  <c r="AD19" i="5"/>
  <c r="AE19" i="5"/>
  <c r="AF19" i="5"/>
  <c r="AD21" i="5"/>
  <c r="AE21" i="5"/>
  <c r="AF21" i="5"/>
  <c r="AD22" i="5"/>
  <c r="AE22" i="5"/>
  <c r="AF22" i="5"/>
  <c r="AD23" i="5"/>
  <c r="AE23" i="5"/>
  <c r="AF23" i="5"/>
  <c r="AD24" i="5"/>
  <c r="AE24" i="5"/>
  <c r="AF24" i="5"/>
  <c r="AD25" i="5"/>
  <c r="AE25" i="5"/>
  <c r="AF25" i="5"/>
  <c r="AD26" i="5"/>
  <c r="AE26" i="5"/>
  <c r="AF26" i="5"/>
  <c r="AD27" i="5"/>
  <c r="AE27" i="5"/>
  <c r="AF27" i="5"/>
  <c r="AD28" i="5"/>
  <c r="AE28" i="5"/>
  <c r="AF28" i="5"/>
  <c r="AD29" i="5"/>
  <c r="AE29" i="5"/>
  <c r="AF29" i="5"/>
  <c r="AD30" i="5"/>
  <c r="AE30" i="5"/>
  <c r="AF30" i="5"/>
  <c r="AD31" i="5"/>
  <c r="AE31" i="5"/>
  <c r="AF31" i="5"/>
  <c r="AD32" i="5"/>
  <c r="AE32" i="5"/>
  <c r="AF32" i="5"/>
  <c r="AD34" i="5"/>
  <c r="AE34" i="5"/>
  <c r="AF34" i="5"/>
  <c r="AD35" i="5"/>
  <c r="AE35" i="5"/>
  <c r="AF35" i="5"/>
  <c r="AD37" i="5"/>
  <c r="AE37" i="5"/>
  <c r="AF37" i="5"/>
  <c r="AD40" i="5"/>
  <c r="AE40" i="5"/>
  <c r="AF40" i="5"/>
  <c r="AD41" i="5"/>
  <c r="AE41" i="5"/>
  <c r="AF41" i="5"/>
  <c r="AD42" i="5"/>
  <c r="AE42" i="5"/>
  <c r="AF42" i="5"/>
  <c r="AD43" i="5"/>
  <c r="AE43" i="5"/>
  <c r="AF43" i="5"/>
  <c r="AD44" i="5"/>
  <c r="AE44" i="5"/>
  <c r="AF44" i="5"/>
  <c r="AD45" i="5"/>
  <c r="AE45" i="5"/>
  <c r="AF45" i="5"/>
  <c r="AD46" i="5"/>
  <c r="AE46" i="5"/>
  <c r="AF46" i="5"/>
  <c r="AD48" i="5"/>
  <c r="AE48" i="5"/>
  <c r="AF48" i="5"/>
  <c r="AD49" i="5"/>
  <c r="AE49" i="5"/>
  <c r="AF49" i="5"/>
  <c r="AD50" i="5"/>
  <c r="AE50" i="5"/>
  <c r="AF50" i="5"/>
  <c r="AD51" i="5"/>
  <c r="AE51" i="5"/>
  <c r="AF51" i="5"/>
  <c r="AD52" i="5"/>
  <c r="AE52" i="5"/>
  <c r="AF52" i="5"/>
  <c r="AD53" i="5"/>
  <c r="AE53" i="5"/>
  <c r="AF53" i="5"/>
  <c r="AD54" i="5"/>
  <c r="AE54" i="5"/>
  <c r="AF54" i="5"/>
  <c r="AD55" i="5"/>
  <c r="AE55" i="5"/>
  <c r="AF55" i="5"/>
  <c r="AD56" i="5"/>
  <c r="AE56" i="5"/>
  <c r="AF56" i="5"/>
  <c r="AD57" i="5"/>
  <c r="AE57" i="5"/>
  <c r="AF57" i="5"/>
  <c r="AD58" i="5"/>
  <c r="AE58" i="5"/>
  <c r="AF58" i="5"/>
  <c r="AD59" i="5"/>
  <c r="AE59" i="5"/>
  <c r="AF59" i="5"/>
  <c r="AD60" i="5"/>
  <c r="AE60" i="5"/>
  <c r="AF60" i="5"/>
  <c r="AD61" i="5"/>
  <c r="AE61" i="5"/>
  <c r="AF61" i="5"/>
  <c r="AD62" i="5"/>
  <c r="AE62" i="5"/>
  <c r="AF62" i="5"/>
  <c r="AD63" i="5"/>
  <c r="AE63" i="5"/>
  <c r="AF63" i="5"/>
  <c r="AD64" i="5"/>
  <c r="AE64" i="5"/>
  <c r="AF64" i="5"/>
  <c r="AD65" i="5"/>
  <c r="AE65" i="5"/>
  <c r="AF65" i="5"/>
  <c r="AD66" i="5"/>
  <c r="AE66" i="5"/>
  <c r="AF66" i="5"/>
  <c r="AD67" i="5"/>
  <c r="AE67" i="5"/>
  <c r="AF67" i="5"/>
  <c r="AD68" i="5"/>
  <c r="AE68" i="5"/>
  <c r="AF68" i="5"/>
  <c r="AD69" i="5"/>
  <c r="AE69" i="5"/>
  <c r="AF69" i="5"/>
  <c r="AD70" i="5"/>
  <c r="AE70" i="5"/>
  <c r="AF70" i="5"/>
  <c r="AD71" i="5"/>
  <c r="AE71" i="5"/>
  <c r="AF71" i="5"/>
  <c r="AD72" i="5"/>
  <c r="AE72" i="5"/>
  <c r="AF72" i="5"/>
  <c r="AD73" i="5"/>
  <c r="AE73" i="5"/>
  <c r="AF73" i="5"/>
  <c r="AD74" i="5"/>
  <c r="AE74" i="5"/>
  <c r="AF74" i="5"/>
  <c r="AD47" i="5"/>
  <c r="AE47" i="5"/>
  <c r="AF47" i="5"/>
  <c r="AD75" i="5"/>
  <c r="AE75" i="5"/>
  <c r="AF75" i="5"/>
  <c r="AD76" i="5"/>
  <c r="AE76" i="5"/>
  <c r="AF76" i="5"/>
  <c r="AD77" i="5"/>
  <c r="AE77" i="5"/>
  <c r="AF77" i="5"/>
  <c r="AD78" i="5"/>
  <c r="AE78" i="5"/>
  <c r="AF78" i="5"/>
  <c r="AD80" i="5"/>
  <c r="AE80" i="5"/>
  <c r="AF80" i="5"/>
  <c r="AD81" i="5"/>
  <c r="AE81" i="5"/>
  <c r="AF81" i="5"/>
  <c r="AD82" i="5"/>
  <c r="AE82" i="5"/>
  <c r="AF82" i="5"/>
  <c r="AD83" i="5"/>
  <c r="AE83" i="5"/>
  <c r="AF83" i="5"/>
  <c r="AD84" i="5"/>
  <c r="AE84" i="5"/>
  <c r="AF84" i="5"/>
  <c r="AD85" i="5"/>
  <c r="AE85" i="5"/>
  <c r="AF85" i="5"/>
  <c r="AD86" i="5"/>
  <c r="AE86" i="5"/>
  <c r="AF86" i="5"/>
  <c r="AD87" i="5"/>
  <c r="AE87" i="5"/>
  <c r="AF87" i="5"/>
  <c r="AD88" i="5"/>
  <c r="AE88" i="5"/>
  <c r="AF88" i="5"/>
  <c r="AD89" i="5"/>
  <c r="AE89" i="5"/>
  <c r="AF89" i="5"/>
  <c r="AD90" i="5"/>
  <c r="AE90" i="5"/>
  <c r="AF90" i="5"/>
  <c r="AD91" i="5"/>
  <c r="AE91" i="5"/>
  <c r="AF91" i="5"/>
  <c r="AD92" i="5"/>
  <c r="AE92" i="5"/>
  <c r="AF92" i="5"/>
  <c r="AD93" i="5"/>
  <c r="AE93" i="5"/>
  <c r="AF93" i="5"/>
  <c r="AD94" i="5"/>
  <c r="AE94" i="5"/>
  <c r="AF94" i="5"/>
  <c r="AD95" i="5"/>
  <c r="AE95" i="5"/>
  <c r="AF95" i="5"/>
  <c r="AD96" i="5"/>
  <c r="AE96" i="5"/>
  <c r="AF96" i="5"/>
  <c r="AD97" i="5"/>
  <c r="AE97" i="5"/>
  <c r="AF97" i="5"/>
  <c r="AD98" i="5"/>
  <c r="AE98" i="5"/>
  <c r="AF98" i="5"/>
  <c r="AD99" i="5"/>
  <c r="AE99" i="5"/>
  <c r="AF99" i="5"/>
  <c r="AD100" i="5"/>
  <c r="AE100" i="5"/>
  <c r="AF100" i="5"/>
  <c r="AD101" i="5"/>
  <c r="AE101" i="5"/>
  <c r="AF101" i="5"/>
  <c r="AD102" i="5"/>
  <c r="AE102" i="5"/>
  <c r="AF102" i="5"/>
  <c r="AD103" i="5"/>
  <c r="AE103" i="5"/>
  <c r="AF103" i="5"/>
  <c r="AD105" i="5"/>
  <c r="AE105" i="5"/>
  <c r="AF105" i="5"/>
  <c r="AD106" i="5"/>
  <c r="AE106" i="5"/>
  <c r="AF106" i="5"/>
  <c r="AD107" i="5"/>
  <c r="AE107" i="5"/>
  <c r="AF107" i="5"/>
  <c r="AD108" i="5"/>
  <c r="AE108" i="5"/>
  <c r="AF108" i="5"/>
  <c r="AD109" i="5"/>
  <c r="AE109" i="5"/>
  <c r="AF109" i="5"/>
  <c r="AD154" i="5"/>
  <c r="AE154" i="5"/>
  <c r="AF154" i="5"/>
  <c r="AD110" i="5"/>
  <c r="AE110" i="5"/>
  <c r="AF110" i="5"/>
  <c r="AD111" i="5"/>
  <c r="AE111" i="5"/>
  <c r="AF111" i="5"/>
  <c r="AD112" i="5"/>
  <c r="AE112" i="5"/>
  <c r="AF112" i="5"/>
  <c r="AD113" i="5"/>
  <c r="AE113" i="5"/>
  <c r="AF113" i="5"/>
  <c r="AD114" i="5"/>
  <c r="AE114" i="5"/>
  <c r="AF114" i="5"/>
  <c r="AD115" i="5"/>
  <c r="AE115" i="5"/>
  <c r="AF115" i="5"/>
  <c r="AD116" i="5"/>
  <c r="AE116" i="5"/>
  <c r="AF116" i="5"/>
  <c r="AD117" i="5"/>
  <c r="AE117" i="5"/>
  <c r="AF117" i="5"/>
  <c r="AD118" i="5"/>
  <c r="AE118" i="5"/>
  <c r="AF118" i="5"/>
  <c r="AD119" i="5"/>
  <c r="AE119" i="5"/>
  <c r="AF119" i="5"/>
  <c r="AD120" i="5"/>
  <c r="AE120" i="5"/>
  <c r="AF120" i="5"/>
  <c r="AD121" i="5"/>
  <c r="AE121" i="5"/>
  <c r="AF121" i="5"/>
  <c r="AD122" i="5"/>
  <c r="AE122" i="5"/>
  <c r="AF122" i="5"/>
  <c r="AD123" i="5"/>
  <c r="AE123" i="5"/>
  <c r="AF123" i="5"/>
  <c r="AD124" i="5"/>
  <c r="AE124" i="5"/>
  <c r="AF124" i="5"/>
  <c r="AD125" i="5"/>
  <c r="AE125" i="5"/>
  <c r="AF125" i="5"/>
  <c r="AD126" i="5"/>
  <c r="AE126" i="5"/>
  <c r="AF126" i="5"/>
  <c r="AD127" i="5"/>
  <c r="AE127" i="5"/>
  <c r="AF127" i="5"/>
  <c r="AD128" i="5"/>
  <c r="AE128" i="5"/>
  <c r="AF128" i="5"/>
  <c r="AD129" i="5"/>
  <c r="AE129" i="5"/>
  <c r="AF129" i="5"/>
  <c r="AD130" i="5"/>
  <c r="AE130" i="5"/>
  <c r="AF130" i="5"/>
  <c r="AD131" i="5"/>
  <c r="AE131" i="5"/>
  <c r="AF131" i="5"/>
  <c r="AD132" i="5"/>
  <c r="AE132" i="5"/>
  <c r="AF132" i="5"/>
  <c r="AD133" i="5"/>
  <c r="AE133" i="5"/>
  <c r="AF133" i="5"/>
  <c r="AD134" i="5"/>
  <c r="AE134" i="5"/>
  <c r="AF134" i="5"/>
  <c r="AD135" i="5"/>
  <c r="AE135" i="5"/>
  <c r="AF135" i="5"/>
  <c r="AD136" i="5"/>
  <c r="AE136" i="5"/>
  <c r="AF136" i="5"/>
  <c r="AD137" i="5"/>
  <c r="AE137" i="5"/>
  <c r="AF137" i="5"/>
  <c r="AD138" i="5"/>
  <c r="AE138" i="5"/>
  <c r="AF138" i="5"/>
  <c r="AD139" i="5"/>
  <c r="AE139" i="5"/>
  <c r="AF139" i="5"/>
  <c r="AD140" i="5"/>
  <c r="AE140" i="5"/>
  <c r="AF140" i="5"/>
  <c r="AD141" i="5"/>
  <c r="AE141" i="5"/>
  <c r="AF141" i="5"/>
  <c r="AD142" i="5"/>
  <c r="AE142" i="5"/>
  <c r="AF142" i="5"/>
  <c r="AD143" i="5"/>
  <c r="AE143" i="5"/>
  <c r="AF143" i="5"/>
  <c r="AD144" i="5"/>
  <c r="AE144" i="5"/>
  <c r="AF144" i="5"/>
  <c r="AD145" i="5"/>
  <c r="AE145" i="5"/>
  <c r="AF145" i="5"/>
  <c r="AD146" i="5"/>
  <c r="AE146" i="5"/>
  <c r="AF146" i="5"/>
  <c r="AD147" i="5"/>
  <c r="AE147" i="5"/>
  <c r="AF147" i="5"/>
  <c r="AD149" i="5"/>
  <c r="AE149" i="5"/>
  <c r="AF149" i="5"/>
  <c r="AD150" i="5"/>
  <c r="AE150" i="5"/>
  <c r="AF150" i="5"/>
  <c r="AD151" i="5"/>
  <c r="AE151" i="5"/>
  <c r="AF151" i="5"/>
  <c r="AD152" i="5"/>
  <c r="AE152" i="5"/>
  <c r="AF152" i="5"/>
  <c r="AD153" i="5"/>
  <c r="AE153" i="5"/>
  <c r="AF153" i="5"/>
  <c r="AD155" i="5"/>
  <c r="AE155" i="5"/>
  <c r="AF155" i="5"/>
  <c r="AD156" i="5"/>
  <c r="AE156" i="5"/>
  <c r="AF156" i="5"/>
  <c r="AD157" i="5"/>
  <c r="AE157" i="5"/>
  <c r="AF157" i="5"/>
  <c r="AD158" i="5"/>
  <c r="AE158" i="5"/>
  <c r="AF158" i="5"/>
  <c r="AD159" i="5"/>
  <c r="AE159" i="5"/>
  <c r="AF159" i="5"/>
  <c r="AF8" i="5"/>
  <c r="AE8" i="5"/>
  <c r="AD8" i="5"/>
  <c r="Z7" i="6" a="1"/>
  <c r="X7" i="9" a="1"/>
  <c r="Y7" i="8" a="1"/>
  <c r="AF7" i="10" l="1"/>
  <c r="I7" i="10"/>
  <c r="H7" i="10"/>
  <c r="AE7" i="10"/>
  <c r="J7" i="9"/>
  <c r="X7" i="9"/>
  <c r="K7" i="9" s="1"/>
  <c r="K7" i="8"/>
  <c r="AI7" i="8"/>
  <c r="Y7" i="8"/>
  <c r="Z7" i="6"/>
  <c r="L7" i="6"/>
  <c r="AJ7" i="6"/>
  <c r="AA5" i="6"/>
  <c r="AD8" i="4"/>
  <c r="AE8" i="4"/>
  <c r="AF8" i="4"/>
  <c r="AD10" i="4"/>
  <c r="AE10" i="4"/>
  <c r="AF10" i="4"/>
  <c r="AD11" i="4"/>
  <c r="AE11" i="4"/>
  <c r="AF11" i="4"/>
  <c r="AD12" i="4"/>
  <c r="AE12" i="4"/>
  <c r="AF12" i="4"/>
  <c r="AD13" i="4"/>
  <c r="AE13" i="4"/>
  <c r="AF13" i="4"/>
  <c r="AD14" i="4"/>
  <c r="AE14" i="4"/>
  <c r="AF14" i="4"/>
  <c r="AD15" i="4"/>
  <c r="AE15" i="4"/>
  <c r="AF15" i="4"/>
  <c r="AD16" i="4"/>
  <c r="AE16" i="4"/>
  <c r="AF16" i="4"/>
  <c r="AD17" i="4"/>
  <c r="AE17" i="4"/>
  <c r="AF17" i="4"/>
  <c r="AD18" i="4"/>
  <c r="AE18" i="4"/>
  <c r="AF18" i="4"/>
  <c r="AD19" i="4"/>
  <c r="AE19" i="4"/>
  <c r="AF19" i="4"/>
  <c r="AD20" i="4"/>
  <c r="AE20" i="4"/>
  <c r="AF20" i="4"/>
  <c r="AD21" i="4"/>
  <c r="AE21" i="4"/>
  <c r="AF21" i="4"/>
  <c r="AD22" i="4"/>
  <c r="AE22" i="4"/>
  <c r="AF22" i="4"/>
  <c r="AD23" i="4"/>
  <c r="AE23" i="4"/>
  <c r="AF23" i="4"/>
  <c r="AD24" i="4"/>
  <c r="AE24" i="4"/>
  <c r="AF24" i="4"/>
  <c r="AD25" i="4"/>
  <c r="AE25" i="4"/>
  <c r="AF25" i="4"/>
  <c r="AD26" i="4"/>
  <c r="AE26" i="4"/>
  <c r="AF26" i="4"/>
  <c r="AD27" i="4"/>
  <c r="AE27" i="4"/>
  <c r="AF27" i="4"/>
  <c r="AD28" i="4"/>
  <c r="AE28" i="4"/>
  <c r="AF28" i="4"/>
  <c r="AD29" i="4"/>
  <c r="AE29" i="4"/>
  <c r="AF29" i="4"/>
  <c r="AD30" i="4"/>
  <c r="AE30" i="4"/>
  <c r="AF30" i="4"/>
  <c r="AD31" i="4"/>
  <c r="AE31" i="4"/>
  <c r="AF31" i="4"/>
  <c r="AD32" i="4"/>
  <c r="AE32" i="4"/>
  <c r="AF32" i="4"/>
  <c r="AD33" i="4"/>
  <c r="AE33" i="4"/>
  <c r="AF33" i="4"/>
  <c r="AD34" i="4"/>
  <c r="AE34" i="4"/>
  <c r="AF34" i="4"/>
  <c r="AD35" i="4"/>
  <c r="AE35" i="4"/>
  <c r="AF35" i="4"/>
  <c r="AD36" i="4"/>
  <c r="AE36" i="4"/>
  <c r="AF36" i="4"/>
  <c r="AD37" i="4"/>
  <c r="AE37" i="4"/>
  <c r="AF37" i="4"/>
  <c r="AD38" i="4"/>
  <c r="AE38" i="4"/>
  <c r="AF38" i="4"/>
  <c r="AD39" i="4"/>
  <c r="AE39" i="4"/>
  <c r="AF39" i="4"/>
  <c r="AD40" i="4"/>
  <c r="AE40" i="4"/>
  <c r="AF40" i="4"/>
  <c r="AD41" i="4"/>
  <c r="AE41" i="4"/>
  <c r="AF41" i="4"/>
  <c r="AD42" i="4"/>
  <c r="AE42" i="4"/>
  <c r="AF42" i="4"/>
  <c r="AD43" i="4"/>
  <c r="AE43" i="4"/>
  <c r="AF43" i="4"/>
  <c r="AD44" i="4"/>
  <c r="AE44" i="4"/>
  <c r="AF44" i="4"/>
  <c r="AD45" i="4"/>
  <c r="AE45" i="4"/>
  <c r="AF45" i="4"/>
  <c r="AD46" i="4"/>
  <c r="AE46" i="4"/>
  <c r="AF46" i="4"/>
  <c r="AD47" i="4"/>
  <c r="AE47" i="4"/>
  <c r="AF47" i="4"/>
  <c r="AD48" i="4"/>
  <c r="AE48" i="4"/>
  <c r="AF48" i="4"/>
  <c r="AD49" i="4"/>
  <c r="AE49" i="4"/>
  <c r="AF49" i="4"/>
  <c r="AD50" i="4"/>
  <c r="AE50" i="4"/>
  <c r="AF50" i="4"/>
  <c r="AD51" i="4"/>
  <c r="AE51" i="4"/>
  <c r="AF51" i="4"/>
  <c r="AD52" i="4"/>
  <c r="AE52" i="4"/>
  <c r="AF52" i="4"/>
  <c r="AD53" i="4"/>
  <c r="AE53" i="4"/>
  <c r="AF53" i="4"/>
  <c r="AD54" i="4"/>
  <c r="AE54" i="4"/>
  <c r="AF54" i="4"/>
  <c r="AD55" i="4"/>
  <c r="AE55" i="4"/>
  <c r="AF55" i="4"/>
  <c r="AD56" i="4"/>
  <c r="AE56" i="4"/>
  <c r="AF56" i="4"/>
  <c r="AD57" i="4"/>
  <c r="AE57" i="4"/>
  <c r="AF57" i="4"/>
  <c r="AD58" i="4"/>
  <c r="AE58" i="4"/>
  <c r="AF58" i="4"/>
  <c r="AD59" i="4"/>
  <c r="AE59" i="4"/>
  <c r="AF59" i="4"/>
  <c r="AD60" i="4"/>
  <c r="AE60" i="4"/>
  <c r="AF60" i="4"/>
  <c r="AD61" i="4"/>
  <c r="AE61" i="4"/>
  <c r="AF61" i="4"/>
  <c r="AD62" i="4"/>
  <c r="AE62" i="4"/>
  <c r="AF62" i="4"/>
  <c r="AD63" i="4"/>
  <c r="AE63" i="4"/>
  <c r="AF63" i="4"/>
  <c r="AD64" i="4"/>
  <c r="AE64" i="4"/>
  <c r="AF64" i="4"/>
  <c r="AD65" i="4"/>
  <c r="AE65" i="4"/>
  <c r="AF65" i="4"/>
  <c r="AD66" i="4"/>
  <c r="AE66" i="4"/>
  <c r="AF66" i="4"/>
  <c r="AD67" i="4"/>
  <c r="AE67" i="4"/>
  <c r="AF67" i="4"/>
  <c r="AD68" i="4"/>
  <c r="AE68" i="4"/>
  <c r="AF68" i="4"/>
  <c r="AD69" i="4"/>
  <c r="AE69" i="4"/>
  <c r="AF69" i="4"/>
  <c r="AD70" i="4"/>
  <c r="AE70" i="4"/>
  <c r="AF70" i="4"/>
  <c r="AD71" i="4"/>
  <c r="AE71" i="4"/>
  <c r="AF71" i="4"/>
  <c r="AD72" i="4"/>
  <c r="AE72" i="4"/>
  <c r="AF72" i="4"/>
  <c r="AD74" i="4"/>
  <c r="AE74" i="4"/>
  <c r="AF74" i="4"/>
  <c r="AD75" i="4"/>
  <c r="AE75" i="4"/>
  <c r="AF75" i="4"/>
  <c r="AD76" i="4"/>
  <c r="AE76" i="4"/>
  <c r="AF76" i="4"/>
  <c r="AD77" i="4"/>
  <c r="AE77" i="4"/>
  <c r="AF77" i="4"/>
  <c r="AD78" i="4"/>
  <c r="AE78" i="4"/>
  <c r="AF78" i="4"/>
  <c r="AD79" i="4"/>
  <c r="AE79" i="4"/>
  <c r="AF79" i="4"/>
  <c r="AD80" i="4"/>
  <c r="AE80" i="4"/>
  <c r="AF80" i="4"/>
  <c r="AD81" i="4"/>
  <c r="AE81" i="4"/>
  <c r="AF81" i="4"/>
  <c r="AD82" i="4"/>
  <c r="AE82" i="4"/>
  <c r="AF82" i="4"/>
  <c r="AD83" i="4"/>
  <c r="AE83" i="4"/>
  <c r="AF83" i="4"/>
  <c r="AD84" i="4"/>
  <c r="AE84" i="4"/>
  <c r="AF84" i="4"/>
  <c r="AD85" i="4"/>
  <c r="AE85" i="4"/>
  <c r="AF85" i="4"/>
  <c r="AD86" i="4"/>
  <c r="AE86" i="4"/>
  <c r="AF86" i="4"/>
  <c r="AD87" i="4"/>
  <c r="AE87" i="4"/>
  <c r="AF87" i="4"/>
  <c r="AD88" i="4"/>
  <c r="AE88" i="4"/>
  <c r="AF88" i="4"/>
  <c r="AD89" i="4"/>
  <c r="AE89" i="4"/>
  <c r="AF89" i="4"/>
  <c r="AD90" i="4"/>
  <c r="AE90" i="4"/>
  <c r="AF90" i="4"/>
  <c r="AD91" i="4"/>
  <c r="AE91" i="4"/>
  <c r="AF91" i="4"/>
  <c r="AD92" i="4"/>
  <c r="AE92" i="4"/>
  <c r="AF92" i="4"/>
  <c r="AD93" i="4"/>
  <c r="AE93" i="4"/>
  <c r="AF93" i="4"/>
  <c r="AD94" i="4"/>
  <c r="AE94" i="4"/>
  <c r="AF94" i="4"/>
  <c r="AD95" i="4"/>
  <c r="AE95" i="4"/>
  <c r="AF95" i="4"/>
  <c r="AD96" i="4"/>
  <c r="AE96" i="4"/>
  <c r="AF96" i="4"/>
  <c r="AD97" i="4"/>
  <c r="AE97" i="4"/>
  <c r="AF97" i="4"/>
  <c r="AD98" i="4"/>
  <c r="AE98" i="4"/>
  <c r="AF98" i="4"/>
  <c r="AD99" i="4"/>
  <c r="AE99" i="4"/>
  <c r="AF99" i="4"/>
  <c r="AD100" i="4"/>
  <c r="AE100" i="4"/>
  <c r="AF100" i="4"/>
  <c r="AD101" i="4"/>
  <c r="AE101" i="4"/>
  <c r="AF101" i="4"/>
  <c r="AD102" i="4"/>
  <c r="AE102" i="4"/>
  <c r="AF102" i="4"/>
  <c r="AD103" i="4"/>
  <c r="AE103" i="4"/>
  <c r="AF103" i="4"/>
  <c r="AD104" i="4"/>
  <c r="AE104" i="4"/>
  <c r="AF104" i="4"/>
  <c r="AD105" i="4"/>
  <c r="AE105" i="4"/>
  <c r="AF105" i="4"/>
  <c r="AD106" i="4"/>
  <c r="AE106" i="4"/>
  <c r="AF106" i="4"/>
  <c r="AD107" i="4"/>
  <c r="AE107" i="4"/>
  <c r="AF107" i="4"/>
  <c r="AD108" i="4"/>
  <c r="AE108" i="4"/>
  <c r="AF108" i="4"/>
  <c r="AD109" i="4"/>
  <c r="AE109" i="4"/>
  <c r="AF109" i="4"/>
  <c r="AD110" i="4"/>
  <c r="AE110" i="4"/>
  <c r="AF110" i="4"/>
  <c r="AD111" i="4"/>
  <c r="AE111" i="4"/>
  <c r="AF111" i="4"/>
  <c r="AD112" i="4"/>
  <c r="AE112" i="4"/>
  <c r="AF112" i="4"/>
  <c r="AD113" i="4"/>
  <c r="AE113" i="4"/>
  <c r="AF113" i="4"/>
  <c r="AD114" i="4"/>
  <c r="AE114" i="4"/>
  <c r="AF114" i="4"/>
  <c r="AD115" i="4"/>
  <c r="AE115" i="4"/>
  <c r="AF115" i="4"/>
  <c r="AD116" i="4"/>
  <c r="AE116" i="4"/>
  <c r="AF116" i="4"/>
  <c r="AD117" i="4"/>
  <c r="AE117" i="4"/>
  <c r="AF117" i="4"/>
  <c r="AD118" i="4"/>
  <c r="AE118" i="4"/>
  <c r="AF118" i="4"/>
  <c r="AD119" i="4"/>
  <c r="AE119" i="4"/>
  <c r="AF119" i="4"/>
  <c r="AD120" i="4"/>
  <c r="AE120" i="4"/>
  <c r="AF120" i="4"/>
  <c r="AD121" i="4"/>
  <c r="AE121" i="4"/>
  <c r="AF121" i="4"/>
  <c r="AD122" i="4"/>
  <c r="AE122" i="4"/>
  <c r="AF122" i="4"/>
  <c r="AD123" i="4"/>
  <c r="AE123" i="4"/>
  <c r="AF123" i="4"/>
  <c r="AD124" i="4"/>
  <c r="AE124" i="4"/>
  <c r="AF124" i="4"/>
  <c r="AD125" i="4"/>
  <c r="AE125" i="4"/>
  <c r="AF125" i="4"/>
  <c r="AD126" i="4"/>
  <c r="AE126" i="4"/>
  <c r="AF126" i="4"/>
  <c r="AD127" i="4"/>
  <c r="AE127" i="4"/>
  <c r="AF127" i="4"/>
  <c r="AD128" i="4"/>
  <c r="AE128" i="4"/>
  <c r="AF128" i="4"/>
  <c r="AD129" i="4"/>
  <c r="AE129" i="4"/>
  <c r="AF129" i="4"/>
  <c r="AD130" i="4"/>
  <c r="AE130" i="4"/>
  <c r="AF130" i="4"/>
  <c r="AD131" i="4"/>
  <c r="AE131" i="4"/>
  <c r="AF131" i="4"/>
  <c r="AD132" i="4"/>
  <c r="AE132" i="4"/>
  <c r="AF132" i="4"/>
  <c r="AD133" i="4"/>
  <c r="AE133" i="4"/>
  <c r="AF133" i="4"/>
  <c r="AD134" i="4"/>
  <c r="AE134" i="4"/>
  <c r="AF134" i="4"/>
  <c r="AD135" i="4"/>
  <c r="AE135" i="4"/>
  <c r="AF135" i="4"/>
  <c r="AD136" i="4"/>
  <c r="AE136" i="4"/>
  <c r="AF136" i="4"/>
  <c r="AD137" i="4"/>
  <c r="AE137" i="4"/>
  <c r="AF137" i="4"/>
  <c r="AD138" i="4"/>
  <c r="AE138" i="4"/>
  <c r="AF138" i="4"/>
  <c r="AD139" i="4"/>
  <c r="AE139" i="4"/>
  <c r="AF139" i="4"/>
  <c r="AD140" i="4"/>
  <c r="AE140" i="4"/>
  <c r="AF140" i="4"/>
  <c r="AD141" i="4"/>
  <c r="AE141" i="4"/>
  <c r="AF141" i="4"/>
  <c r="AD142" i="4"/>
  <c r="AE142" i="4"/>
  <c r="AF142" i="4"/>
  <c r="AD143" i="4"/>
  <c r="AE143" i="4"/>
  <c r="AF143" i="4"/>
  <c r="AD144" i="4"/>
  <c r="AE144" i="4"/>
  <c r="AF144" i="4"/>
  <c r="AD145" i="4"/>
  <c r="AE145" i="4"/>
  <c r="AF145" i="4"/>
  <c r="AD146" i="4"/>
  <c r="AE146" i="4"/>
  <c r="AF146" i="4"/>
  <c r="AD147" i="4"/>
  <c r="AE147" i="4"/>
  <c r="AF147" i="4"/>
  <c r="AD148" i="4"/>
  <c r="AE148" i="4"/>
  <c r="AF148" i="4"/>
  <c r="AD149" i="4"/>
  <c r="AE149" i="4"/>
  <c r="AF149" i="4"/>
  <c r="AD150" i="4"/>
  <c r="AE150" i="4"/>
  <c r="AF150" i="4"/>
  <c r="AD151" i="4"/>
  <c r="AE151" i="4"/>
  <c r="AF151" i="4"/>
  <c r="AF7" i="4"/>
  <c r="AE7" i="4"/>
  <c r="AD7" i="4"/>
  <c r="O14" i="4"/>
  <c r="P14" i="4" s="1"/>
  <c r="O15" i="4"/>
  <c r="P15" i="4" s="1"/>
  <c r="O17" i="4"/>
  <c r="P17" i="4" s="1"/>
  <c r="O26" i="4"/>
  <c r="P26" i="4" s="1"/>
  <c r="O30" i="4"/>
  <c r="P30" i="4" s="1"/>
  <c r="O32" i="4"/>
  <c r="P32" i="4" s="1"/>
  <c r="P39" i="4"/>
  <c r="O43" i="4"/>
  <c r="P43" i="4" s="1"/>
  <c r="O48" i="4"/>
  <c r="P48" i="4" s="1"/>
  <c r="O54" i="4"/>
  <c r="P54" i="4" s="1"/>
  <c r="O104" i="4"/>
  <c r="P104" i="4" s="1"/>
  <c r="O123" i="4"/>
  <c r="P123" i="4" s="1"/>
  <c r="V7" i="10" a="1"/>
  <c r="W7" i="10" a="1"/>
  <c r="AA7" i="6" a="1"/>
  <c r="Y7" i="9" a="1"/>
  <c r="Z7" i="8" a="1"/>
  <c r="W7" i="10" l="1"/>
  <c r="V7" i="10"/>
  <c r="AI7" i="9"/>
  <c r="Y7" i="9"/>
  <c r="AJ7" i="9" s="1"/>
  <c r="L7" i="8"/>
  <c r="AJ7" i="8"/>
  <c r="Z7" i="8"/>
  <c r="AA7" i="6"/>
  <c r="M7" i="6"/>
  <c r="AK7" i="6"/>
  <c r="U159" i="5"/>
  <c r="T159" i="5"/>
  <c r="S159" i="5"/>
  <c r="U158" i="5"/>
  <c r="T158" i="5"/>
  <c r="S158" i="5"/>
  <c r="U157" i="5"/>
  <c r="T157" i="5"/>
  <c r="S157" i="5"/>
  <c r="U156" i="5"/>
  <c r="T156" i="5"/>
  <c r="S156" i="5"/>
  <c r="U155" i="5"/>
  <c r="T155" i="5"/>
  <c r="S155" i="5"/>
  <c r="U153" i="5"/>
  <c r="T153" i="5"/>
  <c r="S153" i="5"/>
  <c r="U152" i="5"/>
  <c r="T152" i="5"/>
  <c r="S152" i="5"/>
  <c r="U151" i="5"/>
  <c r="T151" i="5"/>
  <c r="S151" i="5"/>
  <c r="U150" i="5"/>
  <c r="T150" i="5"/>
  <c r="S150" i="5"/>
  <c r="U149" i="5"/>
  <c r="T149" i="5"/>
  <c r="S149" i="5"/>
  <c r="U147" i="5"/>
  <c r="T147" i="5"/>
  <c r="S147" i="5"/>
  <c r="U146" i="5"/>
  <c r="T146" i="5"/>
  <c r="S146" i="5"/>
  <c r="U145" i="5"/>
  <c r="T145" i="5"/>
  <c r="S145" i="5"/>
  <c r="U144" i="5"/>
  <c r="T144" i="5"/>
  <c r="S144" i="5"/>
  <c r="U143" i="5"/>
  <c r="T143" i="5"/>
  <c r="S143" i="5"/>
  <c r="U142" i="5"/>
  <c r="T142" i="5"/>
  <c r="S142" i="5"/>
  <c r="U141" i="5"/>
  <c r="T141" i="5"/>
  <c r="S141" i="5"/>
  <c r="U140" i="5"/>
  <c r="T140" i="5"/>
  <c r="S140" i="5"/>
  <c r="U139" i="5"/>
  <c r="T139" i="5"/>
  <c r="S139" i="5"/>
  <c r="U138" i="5"/>
  <c r="T138" i="5"/>
  <c r="S138" i="5"/>
  <c r="U137" i="5"/>
  <c r="T137" i="5"/>
  <c r="S137" i="5"/>
  <c r="U136" i="5"/>
  <c r="T136" i="5"/>
  <c r="S136" i="5"/>
  <c r="U135" i="5"/>
  <c r="T135" i="5"/>
  <c r="S135" i="5"/>
  <c r="U134" i="5"/>
  <c r="T134" i="5"/>
  <c r="S134" i="5"/>
  <c r="U133" i="5"/>
  <c r="T133" i="5"/>
  <c r="S133" i="5"/>
  <c r="U132" i="5"/>
  <c r="T132" i="5"/>
  <c r="S132" i="5"/>
  <c r="U131" i="5"/>
  <c r="T131" i="5"/>
  <c r="S131" i="5"/>
  <c r="U130" i="5"/>
  <c r="T130" i="5"/>
  <c r="S130" i="5"/>
  <c r="U129" i="5"/>
  <c r="T129" i="5"/>
  <c r="S129" i="5"/>
  <c r="O129" i="5"/>
  <c r="P129" i="5" s="1"/>
  <c r="Q129" i="5" s="1"/>
  <c r="U128" i="5"/>
  <c r="T128" i="5"/>
  <c r="S128" i="5"/>
  <c r="U127" i="5"/>
  <c r="T127" i="5"/>
  <c r="S127" i="5"/>
  <c r="U126" i="5"/>
  <c r="T126" i="5"/>
  <c r="S126" i="5"/>
  <c r="U125" i="5"/>
  <c r="T125" i="5"/>
  <c r="S125" i="5"/>
  <c r="U124" i="5"/>
  <c r="T124" i="5"/>
  <c r="S124" i="5"/>
  <c r="U123" i="5"/>
  <c r="T123" i="5"/>
  <c r="S123" i="5"/>
  <c r="U122" i="5"/>
  <c r="T122" i="5"/>
  <c r="S122" i="5"/>
  <c r="U121" i="5"/>
  <c r="T121" i="5"/>
  <c r="S121" i="5"/>
  <c r="U120" i="5"/>
  <c r="T120" i="5"/>
  <c r="S120" i="5"/>
  <c r="U119" i="5"/>
  <c r="T119" i="5"/>
  <c r="S119" i="5"/>
  <c r="U118" i="5"/>
  <c r="T118" i="5"/>
  <c r="S118" i="5"/>
  <c r="U117" i="5"/>
  <c r="T117" i="5"/>
  <c r="S117" i="5"/>
  <c r="U116" i="5"/>
  <c r="T116" i="5"/>
  <c r="S116" i="5"/>
  <c r="U115" i="5"/>
  <c r="T115" i="5"/>
  <c r="S115" i="5"/>
  <c r="U114" i="5"/>
  <c r="T114" i="5"/>
  <c r="S114" i="5"/>
  <c r="U113" i="5"/>
  <c r="T113" i="5"/>
  <c r="S113" i="5"/>
  <c r="U112" i="5"/>
  <c r="T112" i="5"/>
  <c r="S112" i="5"/>
  <c r="U111" i="5"/>
  <c r="T111" i="5"/>
  <c r="S111" i="5"/>
  <c r="U110" i="5"/>
  <c r="T110" i="5"/>
  <c r="S110" i="5"/>
  <c r="O110" i="5"/>
  <c r="P110" i="5" s="1"/>
  <c r="Q110" i="5" s="1"/>
  <c r="AN110" i="5" s="1"/>
  <c r="U154" i="5"/>
  <c r="T154" i="5"/>
  <c r="S154" i="5"/>
  <c r="U109" i="5"/>
  <c r="T109" i="5"/>
  <c r="S109" i="5"/>
  <c r="U108" i="5"/>
  <c r="T108" i="5"/>
  <c r="S108" i="5"/>
  <c r="U107" i="5"/>
  <c r="T107" i="5"/>
  <c r="S107" i="5"/>
  <c r="U106" i="5"/>
  <c r="T106" i="5"/>
  <c r="S106" i="5"/>
  <c r="U105" i="5"/>
  <c r="T105" i="5"/>
  <c r="S105" i="5"/>
  <c r="P105" i="5"/>
  <c r="O105" i="5"/>
  <c r="U103" i="5"/>
  <c r="T103" i="5"/>
  <c r="S103" i="5"/>
  <c r="U102" i="5"/>
  <c r="T102" i="5"/>
  <c r="S102" i="5"/>
  <c r="U101" i="5"/>
  <c r="T101" i="5"/>
  <c r="S101" i="5"/>
  <c r="U100" i="5"/>
  <c r="T100" i="5"/>
  <c r="S100" i="5"/>
  <c r="U99" i="5"/>
  <c r="T99" i="5"/>
  <c r="S99" i="5"/>
  <c r="U98" i="5"/>
  <c r="T98" i="5"/>
  <c r="S98" i="5"/>
  <c r="U97" i="5"/>
  <c r="T97" i="5"/>
  <c r="S97" i="5"/>
  <c r="U96" i="5"/>
  <c r="T96" i="5"/>
  <c r="S96" i="5"/>
  <c r="U95" i="5"/>
  <c r="T95" i="5"/>
  <c r="S95" i="5"/>
  <c r="U94" i="5"/>
  <c r="T94" i="5"/>
  <c r="S94" i="5"/>
  <c r="U93" i="5"/>
  <c r="T93" i="5"/>
  <c r="S93" i="5"/>
  <c r="U92" i="5"/>
  <c r="T92" i="5"/>
  <c r="S92" i="5"/>
  <c r="U91" i="5"/>
  <c r="T91" i="5"/>
  <c r="S91" i="5"/>
  <c r="U90" i="5"/>
  <c r="T90" i="5"/>
  <c r="S90" i="5"/>
  <c r="U89" i="5"/>
  <c r="T89" i="5"/>
  <c r="S89" i="5"/>
  <c r="U88" i="5"/>
  <c r="T88" i="5"/>
  <c r="S88" i="5"/>
  <c r="U87" i="5"/>
  <c r="T87" i="5"/>
  <c r="S87" i="5"/>
  <c r="U86" i="5"/>
  <c r="T86" i="5"/>
  <c r="S86" i="5"/>
  <c r="U85" i="5"/>
  <c r="T85" i="5"/>
  <c r="S85" i="5"/>
  <c r="U84" i="5"/>
  <c r="T84" i="5"/>
  <c r="S84" i="5"/>
  <c r="U83" i="5"/>
  <c r="T83" i="5"/>
  <c r="S83" i="5"/>
  <c r="U82" i="5"/>
  <c r="T82" i="5"/>
  <c r="S82" i="5"/>
  <c r="U81" i="5"/>
  <c r="T81" i="5"/>
  <c r="S81" i="5"/>
  <c r="U80" i="5"/>
  <c r="T80" i="5"/>
  <c r="S80" i="5"/>
  <c r="U78" i="5"/>
  <c r="T78" i="5"/>
  <c r="S78" i="5"/>
  <c r="U77" i="5"/>
  <c r="T77" i="5"/>
  <c r="S77" i="5"/>
  <c r="U76" i="5"/>
  <c r="T76" i="5"/>
  <c r="S76" i="5"/>
  <c r="U75" i="5"/>
  <c r="T75" i="5"/>
  <c r="S75" i="5"/>
  <c r="U47" i="5"/>
  <c r="T47" i="5"/>
  <c r="S47" i="5"/>
  <c r="U74" i="5"/>
  <c r="T74" i="5"/>
  <c r="S74" i="5"/>
  <c r="U73" i="5"/>
  <c r="T73" i="5"/>
  <c r="S73" i="5"/>
  <c r="U72" i="5"/>
  <c r="T72" i="5"/>
  <c r="S72" i="5"/>
  <c r="U71" i="5"/>
  <c r="T71" i="5"/>
  <c r="S71" i="5"/>
  <c r="U70" i="5"/>
  <c r="T70" i="5"/>
  <c r="S70" i="5"/>
  <c r="U69" i="5"/>
  <c r="T69" i="5"/>
  <c r="S69" i="5"/>
  <c r="U68" i="5"/>
  <c r="T68" i="5"/>
  <c r="S68" i="5"/>
  <c r="U67" i="5"/>
  <c r="T67" i="5"/>
  <c r="S67" i="5"/>
  <c r="U66" i="5"/>
  <c r="T66" i="5"/>
  <c r="S66" i="5"/>
  <c r="U65" i="5"/>
  <c r="T65" i="5"/>
  <c r="S65" i="5"/>
  <c r="U64" i="5"/>
  <c r="T64" i="5"/>
  <c r="S64" i="5"/>
  <c r="U63" i="5"/>
  <c r="T63" i="5"/>
  <c r="S63" i="5"/>
  <c r="U62" i="5"/>
  <c r="T62" i="5"/>
  <c r="S62" i="5"/>
  <c r="U61" i="5"/>
  <c r="T61" i="5"/>
  <c r="S61" i="5"/>
  <c r="O61" i="5"/>
  <c r="P61" i="5" s="1"/>
  <c r="Q61" i="5" s="1"/>
  <c r="U60" i="5"/>
  <c r="T60" i="5"/>
  <c r="S60" i="5"/>
  <c r="U59" i="5"/>
  <c r="T59" i="5"/>
  <c r="S59" i="5"/>
  <c r="U58" i="5"/>
  <c r="T58" i="5"/>
  <c r="S58" i="5"/>
  <c r="U57" i="5"/>
  <c r="T57" i="5"/>
  <c r="S57" i="5"/>
  <c r="U56" i="5"/>
  <c r="T56" i="5"/>
  <c r="S56" i="5"/>
  <c r="U55" i="5"/>
  <c r="T55" i="5"/>
  <c r="S55" i="5"/>
  <c r="O55" i="5"/>
  <c r="P55" i="5" s="1"/>
  <c r="Q55" i="5" s="1"/>
  <c r="AM55" i="5" s="1"/>
  <c r="U54" i="5"/>
  <c r="T54" i="5"/>
  <c r="S54" i="5"/>
  <c r="U53" i="5"/>
  <c r="T53" i="5"/>
  <c r="S53" i="5"/>
  <c r="U52" i="5"/>
  <c r="T52" i="5"/>
  <c r="S52" i="5"/>
  <c r="U51" i="5"/>
  <c r="T51" i="5"/>
  <c r="S51" i="5"/>
  <c r="U50" i="5"/>
  <c r="T50" i="5"/>
  <c r="S50" i="5"/>
  <c r="O50" i="5"/>
  <c r="P50" i="5" s="1"/>
  <c r="Q50" i="5" s="1"/>
  <c r="U49" i="5"/>
  <c r="T49" i="5"/>
  <c r="S49" i="5"/>
  <c r="U48" i="5"/>
  <c r="T48" i="5"/>
  <c r="S48" i="5"/>
  <c r="U46" i="5"/>
  <c r="T46" i="5"/>
  <c r="S46" i="5"/>
  <c r="U45" i="5"/>
  <c r="T45" i="5"/>
  <c r="S45" i="5"/>
  <c r="P45" i="5"/>
  <c r="Q45" i="5" s="1"/>
  <c r="U44" i="5"/>
  <c r="T44" i="5"/>
  <c r="S44" i="5"/>
  <c r="U43" i="5"/>
  <c r="T43" i="5"/>
  <c r="S43" i="5"/>
  <c r="U42" i="5"/>
  <c r="T42" i="5"/>
  <c r="S42" i="5"/>
  <c r="U41" i="5"/>
  <c r="T41" i="5"/>
  <c r="S41" i="5"/>
  <c r="U40" i="5"/>
  <c r="T40" i="5"/>
  <c r="S40" i="5"/>
  <c r="U37" i="5"/>
  <c r="T37" i="5"/>
  <c r="S37" i="5"/>
  <c r="U35" i="5"/>
  <c r="T35" i="5"/>
  <c r="S35" i="5"/>
  <c r="O35" i="5"/>
  <c r="P35" i="5" s="1"/>
  <c r="Q35" i="5" s="1"/>
  <c r="U34" i="5"/>
  <c r="T34" i="5"/>
  <c r="S34" i="5"/>
  <c r="U32" i="5"/>
  <c r="T32" i="5"/>
  <c r="S32" i="5"/>
  <c r="O32" i="5"/>
  <c r="P32" i="5" s="1"/>
  <c r="Q32" i="5" s="1"/>
  <c r="U31" i="5"/>
  <c r="T31" i="5"/>
  <c r="S31" i="5"/>
  <c r="U30" i="5"/>
  <c r="T30" i="5"/>
  <c r="S30" i="5"/>
  <c r="U29" i="5"/>
  <c r="T29" i="5"/>
  <c r="S29" i="5"/>
  <c r="U28" i="5"/>
  <c r="T28" i="5"/>
  <c r="S28" i="5"/>
  <c r="O28" i="5"/>
  <c r="P28" i="5" s="1"/>
  <c r="U27" i="5"/>
  <c r="T27" i="5"/>
  <c r="S27" i="5"/>
  <c r="U26" i="5"/>
  <c r="T26" i="5"/>
  <c r="S26" i="5"/>
  <c r="U25" i="5"/>
  <c r="T25" i="5"/>
  <c r="S25" i="5"/>
  <c r="U24" i="5"/>
  <c r="T24" i="5"/>
  <c r="S24" i="5"/>
  <c r="U23" i="5"/>
  <c r="T23" i="5"/>
  <c r="S23" i="5"/>
  <c r="U22" i="5"/>
  <c r="T22" i="5"/>
  <c r="S22" i="5"/>
  <c r="U21" i="5"/>
  <c r="T21" i="5"/>
  <c r="S21" i="5"/>
  <c r="U19" i="5"/>
  <c r="T19" i="5"/>
  <c r="S19" i="5"/>
  <c r="U18" i="5"/>
  <c r="T18" i="5"/>
  <c r="S18" i="5"/>
  <c r="O18" i="5"/>
  <c r="P18" i="5" s="1"/>
  <c r="Q18" i="5" s="1"/>
  <c r="U17" i="5"/>
  <c r="T17" i="5"/>
  <c r="S17" i="5"/>
  <c r="U16" i="5"/>
  <c r="T16" i="5"/>
  <c r="S16" i="5"/>
  <c r="O16" i="5"/>
  <c r="P16" i="5" s="1"/>
  <c r="Q16" i="5" s="1"/>
  <c r="U15" i="5"/>
  <c r="T15" i="5"/>
  <c r="S15" i="5"/>
  <c r="O15" i="5"/>
  <c r="P15" i="5" s="1"/>
  <c r="Q15" i="5" s="1"/>
  <c r="AH15" i="5" s="1"/>
  <c r="U14" i="5"/>
  <c r="T14" i="5"/>
  <c r="S14" i="5"/>
  <c r="U13" i="5"/>
  <c r="T13" i="5"/>
  <c r="S13" i="5"/>
  <c r="U12" i="5"/>
  <c r="T12" i="5"/>
  <c r="S12" i="5"/>
  <c r="U11" i="5"/>
  <c r="T11" i="5"/>
  <c r="S11" i="5"/>
  <c r="U9" i="5"/>
  <c r="T9" i="5"/>
  <c r="S9" i="5"/>
  <c r="U8" i="5"/>
  <c r="T8" i="5"/>
  <c r="S8" i="5"/>
  <c r="W5" i="5"/>
  <c r="X5" i="5" s="1"/>
  <c r="S8" i="4"/>
  <c r="V8" i="4" s="1"/>
  <c r="T8" i="4"/>
  <c r="U8" i="4"/>
  <c r="S10" i="4"/>
  <c r="T10" i="4"/>
  <c r="U10" i="4"/>
  <c r="S11" i="4"/>
  <c r="T11" i="4"/>
  <c r="U11" i="4"/>
  <c r="S12" i="4"/>
  <c r="T12" i="4"/>
  <c r="U12" i="4"/>
  <c r="S13" i="4"/>
  <c r="T13" i="4"/>
  <c r="U13" i="4"/>
  <c r="S14" i="4"/>
  <c r="T14" i="4"/>
  <c r="U14" i="4"/>
  <c r="S15" i="4"/>
  <c r="T15" i="4"/>
  <c r="U15" i="4"/>
  <c r="S16" i="4"/>
  <c r="T16" i="4"/>
  <c r="U16" i="4"/>
  <c r="S17" i="4"/>
  <c r="T17" i="4"/>
  <c r="U17" i="4"/>
  <c r="S18" i="4"/>
  <c r="T18" i="4"/>
  <c r="U18" i="4"/>
  <c r="S19" i="4"/>
  <c r="T19" i="4"/>
  <c r="U19" i="4"/>
  <c r="S20" i="4"/>
  <c r="T20" i="4"/>
  <c r="U20" i="4"/>
  <c r="S21" i="4"/>
  <c r="T21" i="4"/>
  <c r="U21" i="4"/>
  <c r="S22" i="4"/>
  <c r="T22" i="4"/>
  <c r="U22" i="4"/>
  <c r="S23" i="4"/>
  <c r="T23" i="4"/>
  <c r="U23" i="4"/>
  <c r="S24" i="4"/>
  <c r="T24" i="4"/>
  <c r="U24" i="4"/>
  <c r="S25" i="4"/>
  <c r="T25" i="4"/>
  <c r="U25" i="4"/>
  <c r="S26" i="4"/>
  <c r="T26" i="4"/>
  <c r="U26" i="4"/>
  <c r="S27" i="4"/>
  <c r="T27" i="4"/>
  <c r="U27" i="4"/>
  <c r="S28" i="4"/>
  <c r="T28" i="4"/>
  <c r="U28" i="4"/>
  <c r="S29" i="4"/>
  <c r="T29" i="4"/>
  <c r="U29" i="4"/>
  <c r="S30" i="4"/>
  <c r="T30" i="4"/>
  <c r="U30" i="4"/>
  <c r="S31" i="4"/>
  <c r="T31" i="4"/>
  <c r="U31" i="4"/>
  <c r="S32" i="4"/>
  <c r="T32" i="4"/>
  <c r="U32" i="4"/>
  <c r="S33" i="4"/>
  <c r="T33" i="4"/>
  <c r="U33" i="4"/>
  <c r="S34" i="4"/>
  <c r="T34" i="4"/>
  <c r="U34" i="4"/>
  <c r="S35" i="4"/>
  <c r="T35" i="4"/>
  <c r="U35" i="4"/>
  <c r="S36" i="4"/>
  <c r="T36" i="4"/>
  <c r="U36" i="4"/>
  <c r="S37" i="4"/>
  <c r="T37" i="4"/>
  <c r="U37" i="4"/>
  <c r="S38" i="4"/>
  <c r="T38" i="4"/>
  <c r="U38" i="4"/>
  <c r="S39" i="4"/>
  <c r="T39" i="4"/>
  <c r="U39" i="4"/>
  <c r="S40" i="4"/>
  <c r="T40" i="4"/>
  <c r="U40" i="4"/>
  <c r="S41" i="4"/>
  <c r="T41" i="4"/>
  <c r="U41" i="4"/>
  <c r="S42" i="4"/>
  <c r="T42" i="4"/>
  <c r="U42" i="4"/>
  <c r="S43" i="4"/>
  <c r="T43" i="4"/>
  <c r="U43" i="4"/>
  <c r="S44" i="4"/>
  <c r="T44" i="4"/>
  <c r="U44" i="4"/>
  <c r="S45" i="4"/>
  <c r="T45" i="4"/>
  <c r="U45" i="4"/>
  <c r="S46" i="4"/>
  <c r="T46" i="4"/>
  <c r="U46" i="4"/>
  <c r="S47" i="4"/>
  <c r="T47" i="4"/>
  <c r="U47" i="4"/>
  <c r="S48" i="4"/>
  <c r="T48" i="4"/>
  <c r="U48" i="4"/>
  <c r="S49" i="4"/>
  <c r="T49" i="4"/>
  <c r="U49" i="4"/>
  <c r="S50" i="4"/>
  <c r="T50" i="4"/>
  <c r="U50" i="4"/>
  <c r="S51" i="4"/>
  <c r="T51" i="4"/>
  <c r="U51" i="4"/>
  <c r="S52" i="4"/>
  <c r="T52" i="4"/>
  <c r="U52" i="4"/>
  <c r="S53" i="4"/>
  <c r="T53" i="4"/>
  <c r="U53" i="4"/>
  <c r="S54" i="4"/>
  <c r="V54" i="4" s="1"/>
  <c r="T54" i="4"/>
  <c r="U54" i="4"/>
  <c r="S55" i="4"/>
  <c r="T55" i="4"/>
  <c r="U55" i="4"/>
  <c r="S56" i="4"/>
  <c r="T56" i="4"/>
  <c r="U56" i="4"/>
  <c r="S57" i="4"/>
  <c r="T57" i="4"/>
  <c r="U57" i="4"/>
  <c r="S58" i="4"/>
  <c r="T58" i="4"/>
  <c r="U58" i="4"/>
  <c r="S59" i="4"/>
  <c r="T59" i="4"/>
  <c r="U59" i="4"/>
  <c r="S60" i="4"/>
  <c r="T60" i="4"/>
  <c r="U60" i="4"/>
  <c r="S61" i="4"/>
  <c r="T61" i="4"/>
  <c r="U61" i="4"/>
  <c r="S62" i="4"/>
  <c r="T62" i="4"/>
  <c r="U62" i="4"/>
  <c r="S63" i="4"/>
  <c r="T63" i="4"/>
  <c r="U63" i="4"/>
  <c r="S64" i="4"/>
  <c r="T64" i="4"/>
  <c r="U64" i="4"/>
  <c r="S65" i="4"/>
  <c r="T65" i="4"/>
  <c r="U65" i="4"/>
  <c r="S66" i="4"/>
  <c r="T66" i="4"/>
  <c r="U66" i="4"/>
  <c r="S67" i="4"/>
  <c r="T67" i="4"/>
  <c r="U67" i="4"/>
  <c r="S68" i="4"/>
  <c r="T68" i="4"/>
  <c r="U68" i="4"/>
  <c r="S69" i="4"/>
  <c r="T69" i="4"/>
  <c r="U69" i="4"/>
  <c r="S70" i="4"/>
  <c r="T70" i="4"/>
  <c r="U70" i="4"/>
  <c r="S71" i="4"/>
  <c r="T71" i="4"/>
  <c r="U71" i="4"/>
  <c r="S72" i="4"/>
  <c r="T72" i="4"/>
  <c r="U72" i="4"/>
  <c r="S74" i="4"/>
  <c r="V74" i="4" s="1"/>
  <c r="T74" i="4"/>
  <c r="U74" i="4"/>
  <c r="S75" i="4"/>
  <c r="T75" i="4"/>
  <c r="U75" i="4"/>
  <c r="S76" i="4"/>
  <c r="T76" i="4"/>
  <c r="U76" i="4"/>
  <c r="S77" i="4"/>
  <c r="T77" i="4"/>
  <c r="U77" i="4"/>
  <c r="S78" i="4"/>
  <c r="T78" i="4"/>
  <c r="U78" i="4"/>
  <c r="S79" i="4"/>
  <c r="V79" i="4" s="1"/>
  <c r="T79" i="4"/>
  <c r="U79" i="4"/>
  <c r="S80" i="4"/>
  <c r="T80" i="4"/>
  <c r="U80" i="4"/>
  <c r="S81" i="4"/>
  <c r="T81" i="4"/>
  <c r="U81" i="4"/>
  <c r="S82" i="4"/>
  <c r="T82" i="4"/>
  <c r="U82" i="4"/>
  <c r="S83" i="4"/>
  <c r="T83" i="4"/>
  <c r="U83" i="4"/>
  <c r="S84" i="4"/>
  <c r="T84" i="4"/>
  <c r="U84" i="4"/>
  <c r="S85" i="4"/>
  <c r="T85" i="4"/>
  <c r="U85" i="4"/>
  <c r="S86" i="4"/>
  <c r="T86" i="4"/>
  <c r="U86" i="4"/>
  <c r="S87" i="4"/>
  <c r="T87" i="4"/>
  <c r="U87" i="4"/>
  <c r="S88" i="4"/>
  <c r="T88" i="4"/>
  <c r="U88" i="4"/>
  <c r="S89" i="4"/>
  <c r="T89" i="4"/>
  <c r="U89" i="4"/>
  <c r="S90" i="4"/>
  <c r="T90" i="4"/>
  <c r="U90" i="4"/>
  <c r="S91" i="4"/>
  <c r="T91" i="4"/>
  <c r="U91" i="4"/>
  <c r="S92" i="4"/>
  <c r="T92" i="4"/>
  <c r="U92" i="4"/>
  <c r="S93" i="4"/>
  <c r="T93" i="4"/>
  <c r="U93" i="4"/>
  <c r="S94" i="4"/>
  <c r="T94" i="4"/>
  <c r="U94" i="4"/>
  <c r="S95" i="4"/>
  <c r="T95" i="4"/>
  <c r="U95" i="4"/>
  <c r="S96" i="4"/>
  <c r="T96" i="4"/>
  <c r="U96" i="4"/>
  <c r="S97" i="4"/>
  <c r="T97" i="4"/>
  <c r="U97" i="4"/>
  <c r="S98" i="4"/>
  <c r="T98" i="4"/>
  <c r="U98" i="4"/>
  <c r="S99" i="4"/>
  <c r="T99" i="4"/>
  <c r="U99" i="4"/>
  <c r="S100" i="4"/>
  <c r="T100" i="4"/>
  <c r="U100" i="4"/>
  <c r="S101" i="4"/>
  <c r="T101" i="4"/>
  <c r="U101" i="4"/>
  <c r="S102" i="4"/>
  <c r="T102" i="4"/>
  <c r="U102" i="4"/>
  <c r="S103" i="4"/>
  <c r="T103" i="4"/>
  <c r="U103" i="4"/>
  <c r="S104" i="4"/>
  <c r="T104" i="4"/>
  <c r="U104" i="4"/>
  <c r="S105" i="4"/>
  <c r="T105" i="4"/>
  <c r="U105" i="4"/>
  <c r="S106" i="4"/>
  <c r="T106" i="4"/>
  <c r="U106" i="4"/>
  <c r="S107" i="4"/>
  <c r="T107" i="4"/>
  <c r="U107" i="4"/>
  <c r="S108" i="4"/>
  <c r="T108" i="4"/>
  <c r="U108" i="4"/>
  <c r="S109" i="4"/>
  <c r="T109" i="4"/>
  <c r="U109" i="4"/>
  <c r="S110" i="4"/>
  <c r="T110" i="4"/>
  <c r="U110" i="4"/>
  <c r="S111" i="4"/>
  <c r="T111" i="4"/>
  <c r="U111" i="4"/>
  <c r="S112" i="4"/>
  <c r="T112" i="4"/>
  <c r="U112" i="4"/>
  <c r="S113" i="4"/>
  <c r="T113" i="4"/>
  <c r="U113" i="4"/>
  <c r="S114" i="4"/>
  <c r="T114" i="4"/>
  <c r="U114" i="4"/>
  <c r="S115" i="4"/>
  <c r="T115" i="4"/>
  <c r="U115" i="4"/>
  <c r="S116" i="4"/>
  <c r="T116" i="4"/>
  <c r="U116" i="4"/>
  <c r="S117" i="4"/>
  <c r="T117" i="4"/>
  <c r="U117" i="4"/>
  <c r="S118" i="4"/>
  <c r="T118" i="4"/>
  <c r="U118" i="4"/>
  <c r="S119" i="4"/>
  <c r="T119" i="4"/>
  <c r="U119" i="4"/>
  <c r="S120" i="4"/>
  <c r="T120" i="4"/>
  <c r="U120" i="4"/>
  <c r="S121" i="4"/>
  <c r="T121" i="4"/>
  <c r="U121" i="4"/>
  <c r="S122" i="4"/>
  <c r="T122" i="4"/>
  <c r="U122" i="4"/>
  <c r="S123" i="4"/>
  <c r="T123" i="4"/>
  <c r="U123" i="4"/>
  <c r="S124" i="4"/>
  <c r="T124" i="4"/>
  <c r="U124" i="4"/>
  <c r="S125" i="4"/>
  <c r="T125" i="4"/>
  <c r="U125" i="4"/>
  <c r="S126" i="4"/>
  <c r="T126" i="4"/>
  <c r="U126" i="4"/>
  <c r="S127" i="4"/>
  <c r="T127" i="4"/>
  <c r="U127" i="4"/>
  <c r="S128" i="4"/>
  <c r="V128" i="4" s="1"/>
  <c r="T128" i="4"/>
  <c r="U128" i="4"/>
  <c r="S129" i="4"/>
  <c r="T129" i="4"/>
  <c r="U129" i="4"/>
  <c r="S130" i="4"/>
  <c r="V130" i="4" s="1"/>
  <c r="T130" i="4"/>
  <c r="U130" i="4"/>
  <c r="S131" i="4"/>
  <c r="T131" i="4"/>
  <c r="U131" i="4"/>
  <c r="S132" i="4"/>
  <c r="T132" i="4"/>
  <c r="U132" i="4"/>
  <c r="S133" i="4"/>
  <c r="T133" i="4"/>
  <c r="U133" i="4"/>
  <c r="S134" i="4"/>
  <c r="T134" i="4"/>
  <c r="U134" i="4"/>
  <c r="S135" i="4"/>
  <c r="T135" i="4"/>
  <c r="U135" i="4"/>
  <c r="S136" i="4"/>
  <c r="T136" i="4"/>
  <c r="U136" i="4"/>
  <c r="S137" i="4"/>
  <c r="T137" i="4"/>
  <c r="U137" i="4"/>
  <c r="S138" i="4"/>
  <c r="T138" i="4"/>
  <c r="U138" i="4"/>
  <c r="S139" i="4"/>
  <c r="T139" i="4"/>
  <c r="U139" i="4"/>
  <c r="S140" i="4"/>
  <c r="T140" i="4"/>
  <c r="U140" i="4"/>
  <c r="S141" i="4"/>
  <c r="T141" i="4"/>
  <c r="U141" i="4"/>
  <c r="S142" i="4"/>
  <c r="T142" i="4"/>
  <c r="U142" i="4"/>
  <c r="S143" i="4"/>
  <c r="T143" i="4"/>
  <c r="U143" i="4"/>
  <c r="S144" i="4"/>
  <c r="T144" i="4"/>
  <c r="U144" i="4"/>
  <c r="S145" i="4"/>
  <c r="T145" i="4"/>
  <c r="U145" i="4"/>
  <c r="S146" i="4"/>
  <c r="T146" i="4"/>
  <c r="U146" i="4"/>
  <c r="S147" i="4"/>
  <c r="V147" i="4" s="1"/>
  <c r="T147" i="4"/>
  <c r="U147" i="4"/>
  <c r="S148" i="4"/>
  <c r="T148" i="4"/>
  <c r="U148" i="4"/>
  <c r="S149" i="4"/>
  <c r="T149" i="4"/>
  <c r="U149" i="4"/>
  <c r="S150" i="4"/>
  <c r="T150" i="4"/>
  <c r="U150" i="4"/>
  <c r="S151" i="4"/>
  <c r="T151" i="4"/>
  <c r="U151" i="4"/>
  <c r="W5" i="4"/>
  <c r="X5" i="4" s="1"/>
  <c r="Y5" i="4" s="1"/>
  <c r="U7" i="4"/>
  <c r="T7" i="4"/>
  <c r="S7" i="4"/>
  <c r="Z30" i="6" a="1"/>
  <c r="Y110" i="6" a="1"/>
  <c r="AA80" i="6" a="1"/>
  <c r="Z110" i="6" a="1"/>
  <c r="X101" i="6" a="1"/>
  <c r="V59" i="6" a="1"/>
  <c r="Y27" i="6" a="1"/>
  <c r="W80" i="6" a="1"/>
  <c r="W110" i="6" a="1"/>
  <c r="T110" i="6" a="1"/>
  <c r="W59" i="6" a="1"/>
  <c r="X30" i="6" a="1"/>
  <c r="U33" i="6" a="1"/>
  <c r="W27" i="6" a="1"/>
  <c r="X34" i="6" a="1"/>
  <c r="W101" i="6" a="1"/>
  <c r="Y34" i="6" a="1"/>
  <c r="T33" i="6" a="1"/>
  <c r="Y101" i="6" a="1"/>
  <c r="Y80" i="6" a="1"/>
  <c r="AA34" i="6" a="1"/>
  <c r="Z34" i="6" a="1"/>
  <c r="W34" i="6" a="1"/>
  <c r="T34" i="6" a="1"/>
  <c r="X59" i="6" a="1"/>
  <c r="U59" i="6" a="1"/>
  <c r="U27" i="6" a="1"/>
  <c r="X27" i="6" a="1"/>
  <c r="AA59" i="6" a="1"/>
  <c r="AA101" i="6" a="1"/>
  <c r="AA110" i="6" a="1"/>
  <c r="U30" i="6" a="1"/>
  <c r="V30" i="6" a="1"/>
  <c r="Z33" i="6" a="1"/>
  <c r="U110" i="6" a="1"/>
  <c r="U101" i="6" a="1"/>
  <c r="V80" i="6" a="1"/>
  <c r="AA7" i="8" a="1"/>
  <c r="U34" i="6" a="1"/>
  <c r="T27" i="6" a="1"/>
  <c r="U80" i="6" a="1"/>
  <c r="T101" i="6" a="1"/>
  <c r="X80" i="6" a="1"/>
  <c r="T59" i="6" a="1"/>
  <c r="Y59" i="6" a="1"/>
  <c r="AA27" i="6" a="1"/>
  <c r="W33" i="6" a="1"/>
  <c r="V101" i="6" a="1"/>
  <c r="V33" i="6" a="1"/>
  <c r="X33" i="6" a="1"/>
  <c r="Z7" i="9" a="1"/>
  <c r="Y30" i="6" a="1"/>
  <c r="X110" i="6" a="1"/>
  <c r="Z59" i="6" a="1"/>
  <c r="Z101" i="6" a="1"/>
  <c r="Z27" i="6" a="1"/>
  <c r="W30" i="6" a="1"/>
  <c r="AA30" i="6" a="1"/>
  <c r="Z80" i="6" a="1"/>
  <c r="V110" i="6" a="1"/>
  <c r="V34" i="6" a="1"/>
  <c r="T80" i="6" a="1"/>
  <c r="Y33" i="6" a="1"/>
  <c r="AA33" i="6" a="1"/>
  <c r="T30" i="6" a="1"/>
  <c r="V27" i="6" a="1"/>
  <c r="AH7" i="10" l="1"/>
  <c r="K7" i="10"/>
  <c r="J7" i="10"/>
  <c r="AG7" i="10"/>
  <c r="L7" i="9"/>
  <c r="Z7" i="9"/>
  <c r="M7" i="9" s="1"/>
  <c r="M7" i="8"/>
  <c r="AA7" i="8"/>
  <c r="AK7" i="8"/>
  <c r="T27" i="6"/>
  <c r="U27" i="6"/>
  <c r="V27" i="6"/>
  <c r="W27" i="6"/>
  <c r="X27" i="6"/>
  <c r="Y27" i="6"/>
  <c r="Z27" i="6"/>
  <c r="AA27" i="6"/>
  <c r="N7" i="6"/>
  <c r="AL7" i="6"/>
  <c r="T30" i="6"/>
  <c r="T101" i="6"/>
  <c r="T33" i="6"/>
  <c r="T34" i="6"/>
  <c r="U101" i="6"/>
  <c r="U33" i="6"/>
  <c r="U80" i="6"/>
  <c r="T59" i="6"/>
  <c r="T80" i="6"/>
  <c r="T110" i="6"/>
  <c r="U59" i="6"/>
  <c r="U34" i="6"/>
  <c r="U30" i="6"/>
  <c r="U110" i="6"/>
  <c r="V34" i="6"/>
  <c r="V33" i="6"/>
  <c r="V110" i="6"/>
  <c r="V101" i="6"/>
  <c r="V59" i="6"/>
  <c r="V30" i="6"/>
  <c r="V80" i="6"/>
  <c r="W34" i="6"/>
  <c r="W110" i="6"/>
  <c r="W30" i="6"/>
  <c r="W101" i="6"/>
  <c r="W59" i="6"/>
  <c r="W33" i="6"/>
  <c r="W80" i="6"/>
  <c r="X101" i="6"/>
  <c r="X80" i="6"/>
  <c r="X33" i="6"/>
  <c r="X34" i="6"/>
  <c r="X110" i="6"/>
  <c r="X59" i="6"/>
  <c r="X30" i="6"/>
  <c r="Y34" i="6"/>
  <c r="Y110" i="6"/>
  <c r="Y33" i="6"/>
  <c r="Y101" i="6"/>
  <c r="Y59" i="6"/>
  <c r="Y30" i="6"/>
  <c r="Y80" i="6"/>
  <c r="Z101" i="6"/>
  <c r="Z80" i="6"/>
  <c r="Z33" i="6"/>
  <c r="Z34" i="6"/>
  <c r="Z110" i="6"/>
  <c r="Z59" i="6"/>
  <c r="Z30" i="6"/>
  <c r="AA80" i="6"/>
  <c r="AA34" i="6"/>
  <c r="AA110" i="6"/>
  <c r="AA101" i="6"/>
  <c r="AA33" i="6"/>
  <c r="AA59" i="6"/>
  <c r="AA30" i="6"/>
  <c r="Y82" i="4"/>
  <c r="X82" i="4"/>
  <c r="V82" i="4"/>
  <c r="W82" i="4"/>
  <c r="X131" i="4"/>
  <c r="V131" i="4"/>
  <c r="AA131" i="4"/>
  <c r="Z131" i="4"/>
  <c r="Y131" i="4"/>
  <c r="W131" i="4"/>
  <c r="G130" i="4"/>
  <c r="AG130" i="4"/>
  <c r="G128" i="4"/>
  <c r="AG128" i="4"/>
  <c r="G79" i="4"/>
  <c r="AG79" i="4"/>
  <c r="G54" i="4"/>
  <c r="AG54" i="4"/>
  <c r="G147" i="4"/>
  <c r="AG147" i="4"/>
  <c r="G74" i="4"/>
  <c r="AG74" i="4"/>
  <c r="G8" i="4"/>
  <c r="AG8" i="4"/>
  <c r="Y54" i="4"/>
  <c r="Z5" i="4"/>
  <c r="AA5" i="4" s="1"/>
  <c r="AB5" i="4" s="1"/>
  <c r="AC5" i="4" s="1"/>
  <c r="AC90" i="4" s="1"/>
  <c r="Y129" i="4"/>
  <c r="Y139" i="4"/>
  <c r="X75" i="4"/>
  <c r="Y150" i="4"/>
  <c r="X90" i="4"/>
  <c r="Y39" i="4"/>
  <c r="Y77" i="4"/>
  <c r="V75" i="4"/>
  <c r="W77" i="4"/>
  <c r="X39" i="4"/>
  <c r="W39" i="4"/>
  <c r="V39" i="4"/>
  <c r="X76" i="4"/>
  <c r="W76" i="4"/>
  <c r="W139" i="4"/>
  <c r="Z78" i="4"/>
  <c r="W75" i="4"/>
  <c r="Y76" i="4"/>
  <c r="W54" i="4"/>
  <c r="AA90" i="4"/>
  <c r="X129" i="4"/>
  <c r="W90" i="4"/>
  <c r="Z75" i="4"/>
  <c r="Y75" i="4"/>
  <c r="V90" i="4"/>
  <c r="AC78" i="4"/>
  <c r="Y78" i="4"/>
  <c r="X77" i="4"/>
  <c r="V76" i="4"/>
  <c r="AA8" i="4"/>
  <c r="X78" i="4"/>
  <c r="V150" i="4"/>
  <c r="W78" i="4"/>
  <c r="V77" i="4"/>
  <c r="Y74" i="4"/>
  <c r="AB54" i="4"/>
  <c r="Y15" i="4"/>
  <c r="Y90" i="4"/>
  <c r="V78" i="4"/>
  <c r="W74" i="4"/>
  <c r="AA54" i="4"/>
  <c r="X15" i="4"/>
  <c r="X128" i="4"/>
  <c r="W79" i="4"/>
  <c r="Z54" i="4"/>
  <c r="W15" i="4"/>
  <c r="AA130" i="4"/>
  <c r="V15" i="4"/>
  <c r="X54" i="4"/>
  <c r="AB78" i="4"/>
  <c r="AA77" i="4"/>
  <c r="Y5" i="5"/>
  <c r="AB147" i="4"/>
  <c r="X150" i="4"/>
  <c r="W150" i="4"/>
  <c r="X139" i="4"/>
  <c r="AB129" i="4"/>
  <c r="Y128" i="4"/>
  <c r="X79" i="4"/>
  <c r="X74" i="4"/>
  <c r="V139" i="4"/>
  <c r="AC130" i="4"/>
  <c r="Z129" i="4"/>
  <c r="W128" i="4"/>
  <c r="AC147" i="4"/>
  <c r="AB130" i="4"/>
  <c r="V44" i="4"/>
  <c r="W44" i="4"/>
  <c r="X44" i="4"/>
  <c r="Y44" i="4"/>
  <c r="AA147" i="4"/>
  <c r="AA74" i="4"/>
  <c r="AB74" i="4"/>
  <c r="AC74" i="4"/>
  <c r="Z147" i="4"/>
  <c r="Y130" i="4"/>
  <c r="AC150" i="4"/>
  <c r="AC79" i="4"/>
  <c r="AB150" i="4"/>
  <c r="AC139" i="4"/>
  <c r="AA150" i="4"/>
  <c r="X147" i="4"/>
  <c r="AB139" i="4"/>
  <c r="AC128" i="4"/>
  <c r="AB79" i="4"/>
  <c r="Z130" i="4"/>
  <c r="Y147" i="4"/>
  <c r="V129" i="4"/>
  <c r="W129" i="4"/>
  <c r="Z150" i="4"/>
  <c r="W147" i="4"/>
  <c r="AA139" i="4"/>
  <c r="AB128" i="4"/>
  <c r="AA79" i="4"/>
  <c r="AB75" i="4"/>
  <c r="AC75" i="4"/>
  <c r="W130" i="4"/>
  <c r="X130" i="4"/>
  <c r="Z79" i="4"/>
  <c r="AC44" i="4"/>
  <c r="Z128" i="4"/>
  <c r="Y79" i="4"/>
  <c r="AB44" i="4"/>
  <c r="AC8" i="4"/>
  <c r="AB8" i="4"/>
  <c r="Z8" i="4"/>
  <c r="Y8" i="4"/>
  <c r="X8" i="4"/>
  <c r="AC39" i="4"/>
  <c r="AC15" i="4"/>
  <c r="W8" i="4"/>
  <c r="AH14" i="4"/>
  <c r="P38" i="3"/>
  <c r="Q38" i="3" s="1"/>
  <c r="T30" i="8" a="1"/>
  <c r="AA34" i="8" a="1"/>
  <c r="W111" i="8" a="1"/>
  <c r="Z111" i="8" a="1"/>
  <c r="V34" i="8" a="1"/>
  <c r="Z34" i="8" a="1"/>
  <c r="X27" i="8" a="1"/>
  <c r="W122" i="8" a="1"/>
  <c r="Y33" i="8" a="1"/>
  <c r="U34" i="8" a="1"/>
  <c r="U30" i="8" a="1"/>
  <c r="V111" i="8" a="1"/>
  <c r="U33" i="8" a="1"/>
  <c r="Z27" i="8" a="1"/>
  <c r="Y30" i="8" a="1"/>
  <c r="T34" i="8" a="1"/>
  <c r="X88" i="8" a="1"/>
  <c r="Y34" i="8" a="1"/>
  <c r="X33" i="8" a="1"/>
  <c r="V88" i="8" a="1"/>
  <c r="T88" i="8" a="1"/>
  <c r="X122" i="8" a="1"/>
  <c r="Z64" i="8" a="1"/>
  <c r="AA30" i="8" a="1"/>
  <c r="X34" i="8" a="1"/>
  <c r="Y122" i="8" a="1"/>
  <c r="V27" i="8" a="1"/>
  <c r="Z122" i="8" a="1"/>
  <c r="V64" i="8" a="1"/>
  <c r="V30" i="8" a="1"/>
  <c r="AA122" i="8" a="1"/>
  <c r="X64" i="8" a="1"/>
  <c r="AA88" i="8" a="1"/>
  <c r="AA27" i="8" a="1"/>
  <c r="U122" i="8" a="1"/>
  <c r="W64" i="8" a="1"/>
  <c r="V33" i="8" a="1"/>
  <c r="W27" i="8" a="1"/>
  <c r="W88" i="8" a="1"/>
  <c r="U64" i="8" a="1"/>
  <c r="W34" i="8" a="1"/>
  <c r="T27" i="8" a="1"/>
  <c r="U88" i="8" a="1"/>
  <c r="AA64" i="8" a="1"/>
  <c r="X7" i="10" a="1"/>
  <c r="X30" i="8" a="1"/>
  <c r="Z88" i="8" a="1"/>
  <c r="T64" i="8" a="1"/>
  <c r="U111" i="8" a="1"/>
  <c r="Y27" i="8" a="1"/>
  <c r="X111" i="8" a="1"/>
  <c r="W33" i="8" a="1"/>
  <c r="AA33" i="8" a="1"/>
  <c r="Y88" i="8" a="1"/>
  <c r="Y111" i="8" a="1"/>
  <c r="Z30" i="8" a="1"/>
  <c r="T33" i="8" a="1"/>
  <c r="Y64" i="8" a="1"/>
  <c r="V122" i="8" a="1"/>
  <c r="AA7" i="9" a="1"/>
  <c r="T122" i="8" a="1"/>
  <c r="Z33" i="8" a="1"/>
  <c r="AA111" i="8" a="1"/>
  <c r="T111" i="8" a="1"/>
  <c r="U27" i="8" a="1"/>
  <c r="Y7" i="10" a="1"/>
  <c r="W30" i="8" a="1"/>
  <c r="X7" i="10" l="1"/>
  <c r="Y7" i="10"/>
  <c r="AK7" i="9"/>
  <c r="AA7" i="9"/>
  <c r="AL7" i="9" s="1"/>
  <c r="AL7" i="8"/>
  <c r="N7" i="8"/>
  <c r="K110" i="8"/>
  <c r="AA27" i="8"/>
  <c r="Y30" i="8"/>
  <c r="N110" i="8"/>
  <c r="V111" i="8"/>
  <c r="U88" i="8"/>
  <c r="Z27" i="8"/>
  <c r="I110" i="8"/>
  <c r="V64" i="8"/>
  <c r="Y33" i="8"/>
  <c r="X27" i="8"/>
  <c r="Y88" i="8"/>
  <c r="X33" i="8"/>
  <c r="X88" i="8"/>
  <c r="W88" i="8"/>
  <c r="W64" i="8"/>
  <c r="W27" i="8"/>
  <c r="AA122" i="8"/>
  <c r="T88" i="8"/>
  <c r="X111" i="8"/>
  <c r="Y111" i="8"/>
  <c r="G110" i="8"/>
  <c r="Z64" i="8"/>
  <c r="U33" i="8"/>
  <c r="Z34" i="8"/>
  <c r="V34" i="8"/>
  <c r="U111" i="8"/>
  <c r="V27" i="8"/>
  <c r="V30" i="8"/>
  <c r="L110" i="8"/>
  <c r="Y27" i="8"/>
  <c r="W33" i="8"/>
  <c r="Y122" i="8"/>
  <c r="AA30" i="8"/>
  <c r="U27" i="8"/>
  <c r="V88" i="8"/>
  <c r="T64" i="8"/>
  <c r="V122" i="8"/>
  <c r="Z122" i="8"/>
  <c r="V33" i="8"/>
  <c r="W111" i="8"/>
  <c r="M110" i="8"/>
  <c r="X30" i="8"/>
  <c r="W30" i="8"/>
  <c r="T34" i="8"/>
  <c r="AA64" i="8"/>
  <c r="Z33" i="8"/>
  <c r="X64" i="8"/>
  <c r="W122" i="8"/>
  <c r="U30" i="8"/>
  <c r="T33" i="8"/>
  <c r="T27" i="8"/>
  <c r="AA88" i="8"/>
  <c r="Z30" i="8"/>
  <c r="H110" i="8"/>
  <c r="Y34" i="8"/>
  <c r="U122" i="8"/>
  <c r="AA33" i="8"/>
  <c r="Z88" i="8"/>
  <c r="X122" i="8"/>
  <c r="W34" i="8"/>
  <c r="U34" i="8"/>
  <c r="T111" i="8"/>
  <c r="T122" i="8"/>
  <c r="AA34" i="8"/>
  <c r="Y64" i="8"/>
  <c r="AA111" i="8"/>
  <c r="Z111" i="8"/>
  <c r="X34" i="8"/>
  <c r="J110" i="8"/>
  <c r="U64" i="8"/>
  <c r="T30" i="8"/>
  <c r="N27" i="6"/>
  <c r="AL59" i="6"/>
  <c r="N33" i="6"/>
  <c r="AJ59" i="6"/>
  <c r="AE59" i="6"/>
  <c r="AK59" i="6"/>
  <c r="AH59" i="6"/>
  <c r="AG59" i="6"/>
  <c r="AI59" i="6"/>
  <c r="AF59" i="6"/>
  <c r="AL27" i="6"/>
  <c r="AK27" i="6"/>
  <c r="M27" i="6"/>
  <c r="AJ27" i="6"/>
  <c r="L27" i="6"/>
  <c r="AI27" i="6"/>
  <c r="K27" i="6"/>
  <c r="AH27" i="6"/>
  <c r="J27" i="6"/>
  <c r="I27" i="6"/>
  <c r="AG27" i="6"/>
  <c r="AF27" i="6"/>
  <c r="H27" i="6"/>
  <c r="AE27" i="6"/>
  <c r="G27" i="6"/>
  <c r="AK34" i="6"/>
  <c r="M34" i="6"/>
  <c r="AE34" i="6"/>
  <c r="G34" i="6"/>
  <c r="AJ34" i="6"/>
  <c r="L34" i="6"/>
  <c r="AG34" i="6"/>
  <c r="I34" i="6"/>
  <c r="AH34" i="6"/>
  <c r="J34" i="6"/>
  <c r="AF34" i="6"/>
  <c r="H34" i="6"/>
  <c r="AI34" i="6"/>
  <c r="K34" i="6"/>
  <c r="AL34" i="6"/>
  <c r="N34" i="6"/>
  <c r="N59" i="6"/>
  <c r="L59" i="6"/>
  <c r="M59" i="6"/>
  <c r="I59" i="6"/>
  <c r="G59" i="6"/>
  <c r="AL33" i="6"/>
  <c r="K59" i="6"/>
  <c r="H33" i="6"/>
  <c r="AF33" i="6"/>
  <c r="J59" i="6"/>
  <c r="L33" i="6"/>
  <c r="AJ33" i="6"/>
  <c r="K33" i="6"/>
  <c r="AI33" i="6"/>
  <c r="I33" i="6"/>
  <c r="AG33" i="6"/>
  <c r="H59" i="6"/>
  <c r="M33" i="6"/>
  <c r="AK33" i="6"/>
  <c r="J33" i="6"/>
  <c r="AH33" i="6"/>
  <c r="G33" i="6"/>
  <c r="AE33" i="6"/>
  <c r="M100" i="6"/>
  <c r="AK100" i="6"/>
  <c r="L100" i="6"/>
  <c r="AJ100" i="6"/>
  <c r="K100" i="6"/>
  <c r="AI100" i="6"/>
  <c r="N100" i="6"/>
  <c r="AL100" i="6"/>
  <c r="J100" i="6"/>
  <c r="AH100" i="6"/>
  <c r="M30" i="6"/>
  <c r="AK30" i="6"/>
  <c r="K30" i="6"/>
  <c r="AI30" i="6"/>
  <c r="H30" i="6"/>
  <c r="AF30" i="6"/>
  <c r="J30" i="6"/>
  <c r="AH30" i="6"/>
  <c r="N30" i="6"/>
  <c r="AL30" i="6"/>
  <c r="G30" i="6"/>
  <c r="AE30" i="6"/>
  <c r="L30" i="6"/>
  <c r="AJ30" i="6"/>
  <c r="I30" i="6"/>
  <c r="AG30" i="6"/>
  <c r="AJ101" i="6"/>
  <c r="L101" i="6"/>
  <c r="AI101" i="6"/>
  <c r="K101" i="6"/>
  <c r="AL101" i="6"/>
  <c r="N101" i="6"/>
  <c r="G101" i="6"/>
  <c r="AE101" i="6"/>
  <c r="AG101" i="6"/>
  <c r="I101" i="6"/>
  <c r="J101" i="6"/>
  <c r="AH101" i="6"/>
  <c r="H101" i="6"/>
  <c r="AF101" i="6"/>
  <c r="M101" i="6"/>
  <c r="AK101" i="6"/>
  <c r="AK110" i="6"/>
  <c r="M110" i="6"/>
  <c r="J32" i="6"/>
  <c r="AH32" i="6"/>
  <c r="AE32" i="6"/>
  <c r="G32" i="6"/>
  <c r="AJ110" i="6"/>
  <c r="L110" i="6"/>
  <c r="AF32" i="6"/>
  <c r="H32" i="6"/>
  <c r="AI110" i="6"/>
  <c r="K110" i="6"/>
  <c r="AE80" i="6"/>
  <c r="G80" i="6"/>
  <c r="N32" i="6"/>
  <c r="AL32" i="6"/>
  <c r="J110" i="6"/>
  <c r="AH110" i="6"/>
  <c r="AK32" i="6"/>
  <c r="M32" i="6"/>
  <c r="AG110" i="6"/>
  <c r="I110" i="6"/>
  <c r="N84" i="6"/>
  <c r="AL84" i="6"/>
  <c r="AF110" i="6"/>
  <c r="H110" i="6"/>
  <c r="K84" i="6"/>
  <c r="AI84" i="6"/>
  <c r="G84" i="6"/>
  <c r="AE84" i="6"/>
  <c r="H80" i="6"/>
  <c r="AF80" i="6"/>
  <c r="K80" i="6"/>
  <c r="AI80" i="6"/>
  <c r="AL80" i="6"/>
  <c r="N80" i="6"/>
  <c r="L84" i="6"/>
  <c r="AJ84" i="6"/>
  <c r="H84" i="6"/>
  <c r="AF84" i="6"/>
  <c r="I32" i="6"/>
  <c r="AG32" i="6"/>
  <c r="L32" i="6"/>
  <c r="AJ32" i="6"/>
  <c r="J80" i="6"/>
  <c r="AH80" i="6"/>
  <c r="AK80" i="6"/>
  <c r="M80" i="6"/>
  <c r="G110" i="6"/>
  <c r="AE110" i="6"/>
  <c r="AH84" i="6"/>
  <c r="J84" i="6"/>
  <c r="AI32" i="6"/>
  <c r="K32" i="6"/>
  <c r="AG80" i="6"/>
  <c r="I80" i="6"/>
  <c r="AK84" i="6"/>
  <c r="M84" i="6"/>
  <c r="N110" i="6"/>
  <c r="AL110" i="6"/>
  <c r="AG84" i="6"/>
  <c r="I84" i="6"/>
  <c r="AJ80" i="6"/>
  <c r="L80" i="6"/>
  <c r="V136" i="5"/>
  <c r="V80" i="5"/>
  <c r="V9" i="5"/>
  <c r="V155" i="5"/>
  <c r="V61" i="5"/>
  <c r="V85" i="5"/>
  <c r="V134" i="5"/>
  <c r="AC131" i="4"/>
  <c r="AA82" i="4"/>
  <c r="L82" i="4" s="1"/>
  <c r="AB76" i="4"/>
  <c r="M76" i="4" s="1"/>
  <c r="AB131" i="4"/>
  <c r="M131" i="4" s="1"/>
  <c r="AC82" i="4"/>
  <c r="AN82" i="4" s="1"/>
  <c r="AC54" i="4"/>
  <c r="N54" i="4" s="1"/>
  <c r="AB82" i="4"/>
  <c r="M82" i="4" s="1"/>
  <c r="Z82" i="4"/>
  <c r="K82" i="4" s="1"/>
  <c r="N44" i="4"/>
  <c r="AN44" i="4"/>
  <c r="L139" i="4"/>
  <c r="AL139" i="4"/>
  <c r="H8" i="4"/>
  <c r="AH8" i="4"/>
  <c r="K79" i="4"/>
  <c r="AK79" i="4"/>
  <c r="H147" i="4"/>
  <c r="AH147" i="4"/>
  <c r="L150" i="4"/>
  <c r="AL150" i="4"/>
  <c r="I131" i="4"/>
  <c r="AI131" i="4"/>
  <c r="I82" i="4"/>
  <c r="AI82" i="4"/>
  <c r="I150" i="4"/>
  <c r="AI150" i="4"/>
  <c r="H79" i="4"/>
  <c r="AH79" i="4"/>
  <c r="G150" i="4"/>
  <c r="AG150" i="4"/>
  <c r="H90" i="4"/>
  <c r="AH90" i="4"/>
  <c r="Z76" i="4"/>
  <c r="AA78" i="4"/>
  <c r="N74" i="4"/>
  <c r="AN74" i="4"/>
  <c r="H39" i="4"/>
  <c r="AH39" i="4"/>
  <c r="N39" i="4"/>
  <c r="I15" i="4"/>
  <c r="AI15" i="4"/>
  <c r="L90" i="4"/>
  <c r="AL90" i="4"/>
  <c r="I39" i="4"/>
  <c r="AI39" i="4"/>
  <c r="J150" i="4"/>
  <c r="AJ150" i="4"/>
  <c r="K150" i="4"/>
  <c r="AK150" i="4"/>
  <c r="G129" i="4"/>
  <c r="AG129" i="4"/>
  <c r="G76" i="4"/>
  <c r="AG76" i="4"/>
  <c r="J147" i="4"/>
  <c r="AJ147" i="4"/>
  <c r="L147" i="4"/>
  <c r="AL147" i="4"/>
  <c r="N130" i="4"/>
  <c r="AN130" i="4"/>
  <c r="H74" i="4"/>
  <c r="AH74" i="4"/>
  <c r="I77" i="4"/>
  <c r="AI77" i="4"/>
  <c r="J76" i="4"/>
  <c r="AJ76" i="4"/>
  <c r="H77" i="4"/>
  <c r="AH77" i="4"/>
  <c r="J139" i="4"/>
  <c r="AJ139" i="4"/>
  <c r="I128" i="4"/>
  <c r="AI128" i="4"/>
  <c r="I130" i="4"/>
  <c r="AI130" i="4"/>
  <c r="N79" i="4"/>
  <c r="AN79" i="4"/>
  <c r="H54" i="4"/>
  <c r="AH54" i="4"/>
  <c r="K130" i="4"/>
  <c r="AK130" i="4"/>
  <c r="G139" i="4"/>
  <c r="AG139" i="4"/>
  <c r="L77" i="4"/>
  <c r="AL77" i="4"/>
  <c r="G78" i="4"/>
  <c r="AG78" i="4"/>
  <c r="J78" i="4"/>
  <c r="AJ78" i="4"/>
  <c r="H75" i="4"/>
  <c r="AH75" i="4"/>
  <c r="G75" i="4"/>
  <c r="AG75" i="4"/>
  <c r="Z77" i="4"/>
  <c r="M147" i="4"/>
  <c r="AM147" i="4"/>
  <c r="M150" i="4"/>
  <c r="AM150" i="4"/>
  <c r="L74" i="4"/>
  <c r="AL74" i="4"/>
  <c r="L54" i="4"/>
  <c r="AL54" i="4"/>
  <c r="G131" i="4"/>
  <c r="AG131" i="4"/>
  <c r="K8" i="4"/>
  <c r="AK8" i="4"/>
  <c r="L131" i="4"/>
  <c r="AL131" i="4"/>
  <c r="J44" i="4"/>
  <c r="AJ44" i="4"/>
  <c r="M8" i="4"/>
  <c r="AM8" i="4"/>
  <c r="M75" i="4"/>
  <c r="AM75" i="4"/>
  <c r="M79" i="4"/>
  <c r="AM79" i="4"/>
  <c r="N150" i="4"/>
  <c r="AN150" i="4"/>
  <c r="I44" i="4"/>
  <c r="AI44" i="4"/>
  <c r="I74" i="4"/>
  <c r="AI74" i="4"/>
  <c r="M78" i="4"/>
  <c r="AM78" i="4"/>
  <c r="J90" i="4"/>
  <c r="AJ90" i="4"/>
  <c r="AB90" i="4"/>
  <c r="AA76" i="4"/>
  <c r="J77" i="4"/>
  <c r="AJ77" i="4"/>
  <c r="AA129" i="4"/>
  <c r="G82" i="4"/>
  <c r="AG82" i="4"/>
  <c r="I78" i="4"/>
  <c r="AI78" i="4"/>
  <c r="H128" i="4"/>
  <c r="AH128" i="4"/>
  <c r="K129" i="4"/>
  <c r="AK129" i="4"/>
  <c r="I75" i="4"/>
  <c r="AI75" i="4"/>
  <c r="J8" i="4"/>
  <c r="AJ8" i="4"/>
  <c r="N75" i="4"/>
  <c r="AN75" i="4"/>
  <c r="N8" i="4"/>
  <c r="AN8" i="4"/>
  <c r="L79" i="4"/>
  <c r="AL79" i="4"/>
  <c r="H44" i="4"/>
  <c r="AH44" i="4"/>
  <c r="I79" i="4"/>
  <c r="AI79" i="4"/>
  <c r="I54" i="4"/>
  <c r="AI54" i="4"/>
  <c r="J15" i="4"/>
  <c r="AJ15" i="4"/>
  <c r="AM76" i="4"/>
  <c r="K78" i="4"/>
  <c r="AK78" i="4"/>
  <c r="AA75" i="4"/>
  <c r="J129" i="4"/>
  <c r="AJ129" i="4"/>
  <c r="H82" i="4"/>
  <c r="AH82" i="4"/>
  <c r="H129" i="4"/>
  <c r="AH129" i="4"/>
  <c r="I8" i="4"/>
  <c r="AI8" i="4"/>
  <c r="N128" i="4"/>
  <c r="AN128" i="4"/>
  <c r="J128" i="4"/>
  <c r="AJ128" i="4"/>
  <c r="G15" i="4"/>
  <c r="AG15" i="4"/>
  <c r="M54" i="4"/>
  <c r="N78" i="4"/>
  <c r="AN78" i="4"/>
  <c r="H139" i="4"/>
  <c r="AH139" i="4"/>
  <c r="J39" i="4"/>
  <c r="AJ39" i="4"/>
  <c r="N90" i="4"/>
  <c r="AN90" i="4"/>
  <c r="N15" i="4"/>
  <c r="I129" i="4"/>
  <c r="AI129" i="4"/>
  <c r="M74" i="4"/>
  <c r="AM74" i="4"/>
  <c r="L8" i="4"/>
  <c r="AL8" i="4"/>
  <c r="M44" i="4"/>
  <c r="AM44" i="4"/>
  <c r="AK82" i="4"/>
  <c r="G44" i="4"/>
  <c r="AG44" i="4"/>
  <c r="M128" i="4"/>
  <c r="AM128" i="4"/>
  <c r="K131" i="4"/>
  <c r="AK131" i="4"/>
  <c r="M130" i="4"/>
  <c r="AM130" i="4"/>
  <c r="M129" i="4"/>
  <c r="AM129" i="4"/>
  <c r="L130" i="4"/>
  <c r="AL130" i="4"/>
  <c r="J74" i="4"/>
  <c r="AJ74" i="4"/>
  <c r="G90" i="4"/>
  <c r="AG90" i="4"/>
  <c r="H76" i="4"/>
  <c r="AH76" i="4"/>
  <c r="AC77" i="4"/>
  <c r="J54" i="4"/>
  <c r="Y61" i="5" s="1"/>
  <c r="AJ54" i="4"/>
  <c r="N139" i="4"/>
  <c r="AN139" i="4"/>
  <c r="I90" i="4"/>
  <c r="AI90" i="4"/>
  <c r="H130" i="4"/>
  <c r="AH130" i="4"/>
  <c r="J130" i="4"/>
  <c r="AJ130" i="4"/>
  <c r="J79" i="4"/>
  <c r="AJ79" i="4"/>
  <c r="K128" i="4"/>
  <c r="AK128" i="4"/>
  <c r="H131" i="4"/>
  <c r="AH131" i="4"/>
  <c r="M139" i="4"/>
  <c r="AM139" i="4"/>
  <c r="K147" i="4"/>
  <c r="AK147" i="4"/>
  <c r="N147" i="4"/>
  <c r="AN147" i="4"/>
  <c r="I139" i="4"/>
  <c r="AI139" i="4"/>
  <c r="H15" i="4"/>
  <c r="AH15" i="4"/>
  <c r="G77" i="4"/>
  <c r="AG77" i="4"/>
  <c r="J75" i="4"/>
  <c r="AJ75" i="4"/>
  <c r="I76" i="4"/>
  <c r="AI76" i="4"/>
  <c r="I147" i="4"/>
  <c r="AI147" i="4"/>
  <c r="J131" i="4"/>
  <c r="AJ131" i="4"/>
  <c r="J82" i="4"/>
  <c r="AJ82" i="4"/>
  <c r="H150" i="4"/>
  <c r="AH150" i="4"/>
  <c r="K54" i="4"/>
  <c r="AK54" i="4"/>
  <c r="H78" i="4"/>
  <c r="AH78" i="4"/>
  <c r="K75" i="4"/>
  <c r="AK75" i="4"/>
  <c r="G39" i="4"/>
  <c r="AG39" i="4"/>
  <c r="AA39" i="4"/>
  <c r="AB39" i="4"/>
  <c r="AA128" i="4"/>
  <c r="AC129" i="4"/>
  <c r="Z90" i="4"/>
  <c r="Z15" i="4"/>
  <c r="AB77" i="4"/>
  <c r="AC76" i="4"/>
  <c r="AA15" i="4"/>
  <c r="AB15" i="4"/>
  <c r="Z44" i="4"/>
  <c r="Z139" i="4"/>
  <c r="Z74" i="4"/>
  <c r="Z39" i="4"/>
  <c r="AA44" i="4"/>
  <c r="Y145" i="5"/>
  <c r="Z5" i="5"/>
  <c r="N21" i="3"/>
  <c r="AC22" i="4" s="1"/>
  <c r="AB22" i="4"/>
  <c r="AA22" i="4"/>
  <c r="K21" i="3"/>
  <c r="Z22" i="4" s="1"/>
  <c r="Y22" i="4"/>
  <c r="I21" i="3"/>
  <c r="G21" i="3"/>
  <c r="U37" i="9" a="1"/>
  <c r="T41" i="6" a="1"/>
  <c r="W69" i="9" a="1"/>
  <c r="W153" i="6" a="1"/>
  <c r="T38" i="9" a="1"/>
  <c r="X31" i="9" a="1"/>
  <c r="Z113" i="9" a="1"/>
  <c r="AA37" i="9" a="1"/>
  <c r="AA113" i="9" a="1"/>
  <c r="AA93" i="9" a="1"/>
  <c r="W37" i="9" a="1"/>
  <c r="T37" i="9" a="1"/>
  <c r="W93" i="9" a="1"/>
  <c r="AA34" i="9" a="1"/>
  <c r="AA69" i="9" a="1"/>
  <c r="U69" i="9" a="1"/>
  <c r="V38" i="9" a="1"/>
  <c r="W41" i="6" a="1"/>
  <c r="X124" i="9" a="1"/>
  <c r="Y38" i="9" a="1"/>
  <c r="V69" i="9" a="1"/>
  <c r="X93" i="9" a="1"/>
  <c r="T34" i="9" a="1"/>
  <c r="W124" i="9" a="1"/>
  <c r="W31" i="9" a="1"/>
  <c r="AA124" i="9" a="1"/>
  <c r="Z69" i="9" a="1"/>
  <c r="AA31" i="9" a="1"/>
  <c r="V93" i="9" a="1"/>
  <c r="Y34" i="9" a="1"/>
  <c r="AA38" i="9" a="1"/>
  <c r="T69" i="9" a="1"/>
  <c r="U34" i="9" a="1"/>
  <c r="X37" i="9" a="1"/>
  <c r="U93" i="9" a="1"/>
  <c r="T113" i="9" a="1"/>
  <c r="U124" i="9" a="1"/>
  <c r="V113" i="9" a="1"/>
  <c r="Z37" i="9" a="1"/>
  <c r="Y69" i="9" a="1"/>
  <c r="Y124" i="9" a="1"/>
  <c r="X34" i="9" a="1"/>
  <c r="Z38" i="9" a="1"/>
  <c r="Y93" i="9" a="1"/>
  <c r="V31" i="9" a="1"/>
  <c r="T93" i="9" a="1"/>
  <c r="V34" i="9" a="1"/>
  <c r="X69" i="9" a="1"/>
  <c r="U38" i="9" a="1"/>
  <c r="T124" i="9" a="1"/>
  <c r="X38" i="9" a="1"/>
  <c r="Y113" i="9" a="1"/>
  <c r="Z124" i="9" a="1"/>
  <c r="V37" i="9" a="1"/>
  <c r="T31" i="9" a="1"/>
  <c r="W34" i="9" a="1"/>
  <c r="W113" i="9" a="1"/>
  <c r="Z34" i="9" a="1"/>
  <c r="X113" i="9" a="1"/>
  <c r="Y31" i="9" a="1"/>
  <c r="U113" i="9" a="1"/>
  <c r="Z93" i="9" a="1"/>
  <c r="T9" i="6" a="1"/>
  <c r="V124" i="9" a="1"/>
  <c r="Y37" i="9" a="1"/>
  <c r="Z31" i="9" a="1"/>
  <c r="U31" i="9" a="1"/>
  <c r="W38" i="9" a="1"/>
  <c r="AJ7" i="10" l="1"/>
  <c r="M7" i="10"/>
  <c r="AI7" i="10"/>
  <c r="L7" i="10"/>
  <c r="N7" i="9"/>
  <c r="Z34" i="9"/>
  <c r="AK34" i="9" s="1"/>
  <c r="T124" i="9"/>
  <c r="AE124" i="9" s="1"/>
  <c r="U34" i="9"/>
  <c r="AF34" i="9" s="1"/>
  <c r="V93" i="9"/>
  <c r="AG93" i="9" s="1"/>
  <c r="Z93" i="9"/>
  <c r="Z113" i="9"/>
  <c r="V37" i="9"/>
  <c r="AG37" i="9" s="1"/>
  <c r="Y93" i="9"/>
  <c r="AJ93" i="9" s="1"/>
  <c r="AA113" i="9"/>
  <c r="AL113" i="9" s="1"/>
  <c r="AA93" i="9"/>
  <c r="AL93" i="9" s="1"/>
  <c r="Z38" i="9"/>
  <c r="T113" i="9"/>
  <c r="W124" i="9"/>
  <c r="AH124" i="9" s="1"/>
  <c r="U31" i="9"/>
  <c r="AF31" i="9" s="1"/>
  <c r="Y113" i="9"/>
  <c r="Z31" i="9"/>
  <c r="AK31" i="9" s="1"/>
  <c r="U38" i="9"/>
  <c r="AF38" i="9" s="1"/>
  <c r="X69" i="9"/>
  <c r="AI69" i="9" s="1"/>
  <c r="AA34" i="9"/>
  <c r="X113" i="9"/>
  <c r="AI113" i="9" s="1"/>
  <c r="U93" i="9"/>
  <c r="AF93" i="9" s="1"/>
  <c r="T38" i="9"/>
  <c r="W38" i="9"/>
  <c r="AH38" i="9" s="1"/>
  <c r="Z37" i="9"/>
  <c r="AK37" i="9" s="1"/>
  <c r="Y124" i="9"/>
  <c r="T93" i="9"/>
  <c r="V113" i="9"/>
  <c r="AG113" i="9" s="1"/>
  <c r="X124" i="9"/>
  <c r="AI124" i="9" s="1"/>
  <c r="AA69" i="9"/>
  <c r="AL69" i="9" s="1"/>
  <c r="W37" i="9"/>
  <c r="AH37" i="9" s="1"/>
  <c r="AA124" i="9"/>
  <c r="AL124" i="9" s="1"/>
  <c r="Y34" i="9"/>
  <c r="AA31" i="9"/>
  <c r="AL31" i="9" s="1"/>
  <c r="W31" i="9"/>
  <c r="AH31" i="9" s="1"/>
  <c r="W93" i="9"/>
  <c r="Y31" i="9"/>
  <c r="AJ31" i="9" s="1"/>
  <c r="T34" i="9"/>
  <c r="AE34" i="9" s="1"/>
  <c r="AA37" i="9"/>
  <c r="AL37" i="9" s="1"/>
  <c r="W34" i="9"/>
  <c r="W69" i="9"/>
  <c r="AH69" i="9" s="1"/>
  <c r="U69" i="9"/>
  <c r="U124" i="9"/>
  <c r="X34" i="9"/>
  <c r="AI34" i="9" s="1"/>
  <c r="V34" i="9"/>
  <c r="AG34" i="9" s="1"/>
  <c r="Y38" i="9"/>
  <c r="V31" i="9"/>
  <c r="AG31" i="9" s="1"/>
  <c r="X93" i="9"/>
  <c r="AI93" i="9" s="1"/>
  <c r="X38" i="9"/>
  <c r="W113" i="9"/>
  <c r="AH113" i="9" s="1"/>
  <c r="U113" i="9"/>
  <c r="AF113" i="9" s="1"/>
  <c r="X37" i="9"/>
  <c r="AI37" i="9" s="1"/>
  <c r="X31" i="9"/>
  <c r="V38" i="9"/>
  <c r="AG38" i="9" s="1"/>
  <c r="Y69" i="9"/>
  <c r="AJ69" i="9" s="1"/>
  <c r="T31" i="9"/>
  <c r="AE31" i="9" s="1"/>
  <c r="V124" i="9"/>
  <c r="U37" i="9"/>
  <c r="AF37" i="9" s="1"/>
  <c r="Y37" i="9"/>
  <c r="AJ37" i="9" s="1"/>
  <c r="Z124" i="9"/>
  <c r="AA38" i="9"/>
  <c r="T37" i="9"/>
  <c r="AE37" i="9" s="1"/>
  <c r="T69" i="9"/>
  <c r="Z69" i="9"/>
  <c r="V69" i="9"/>
  <c r="AG69" i="9" s="1"/>
  <c r="H64" i="8"/>
  <c r="H122" i="8"/>
  <c r="K30" i="8"/>
  <c r="I30" i="8"/>
  <c r="J88" i="8"/>
  <c r="L34" i="8"/>
  <c r="K88" i="8"/>
  <c r="K34" i="8"/>
  <c r="J111" i="8"/>
  <c r="H111" i="8"/>
  <c r="K33" i="8"/>
  <c r="M111" i="8"/>
  <c r="M30" i="8"/>
  <c r="I33" i="8"/>
  <c r="I34" i="8"/>
  <c r="L88" i="8"/>
  <c r="I27" i="8"/>
  <c r="N111" i="8"/>
  <c r="N88" i="8"/>
  <c r="M122" i="8"/>
  <c r="M34" i="8"/>
  <c r="K27" i="8"/>
  <c r="L64" i="8"/>
  <c r="G27" i="8"/>
  <c r="I122" i="8"/>
  <c r="H33" i="8"/>
  <c r="L33" i="8"/>
  <c r="I64" i="8"/>
  <c r="M64" i="8"/>
  <c r="G122" i="8"/>
  <c r="H30" i="8"/>
  <c r="I88" i="8"/>
  <c r="N34" i="8"/>
  <c r="G33" i="8"/>
  <c r="G64" i="8"/>
  <c r="G111" i="8"/>
  <c r="J122" i="8"/>
  <c r="H27" i="8"/>
  <c r="L111" i="8"/>
  <c r="M27" i="8"/>
  <c r="H34" i="8"/>
  <c r="K64" i="8"/>
  <c r="N30" i="8"/>
  <c r="K111" i="8"/>
  <c r="H88" i="8"/>
  <c r="J34" i="8"/>
  <c r="M33" i="8"/>
  <c r="L122" i="8"/>
  <c r="G88" i="8"/>
  <c r="I111" i="8"/>
  <c r="K122" i="8"/>
  <c r="N64" i="8"/>
  <c r="J33" i="8"/>
  <c r="N122" i="8"/>
  <c r="M88" i="8"/>
  <c r="G34" i="8"/>
  <c r="L27" i="8"/>
  <c r="J27" i="8"/>
  <c r="L30" i="8"/>
  <c r="G30" i="8"/>
  <c r="N33" i="8"/>
  <c r="J30" i="8"/>
  <c r="J64" i="8"/>
  <c r="N27" i="8"/>
  <c r="AL82" i="4"/>
  <c r="AE88" i="8"/>
  <c r="AE110" i="8"/>
  <c r="AE122" i="8"/>
  <c r="AE64" i="8"/>
  <c r="AE30" i="8"/>
  <c r="AE111" i="8"/>
  <c r="AE27" i="8"/>
  <c r="AE33" i="8"/>
  <c r="AE34" i="8"/>
  <c r="AJ34" i="8"/>
  <c r="AJ122" i="8"/>
  <c r="AG122" i="8"/>
  <c r="AI64" i="8"/>
  <c r="AK110" i="8"/>
  <c r="AF27" i="8"/>
  <c r="AG30" i="8"/>
  <c r="AJ30" i="8"/>
  <c r="AL122" i="8"/>
  <c r="AK64" i="8"/>
  <c r="AL88" i="8"/>
  <c r="AF33" i="8"/>
  <c r="AH27" i="8"/>
  <c r="AL110" i="8"/>
  <c r="AJ27" i="8"/>
  <c r="AF88" i="8"/>
  <c r="AI122" i="8"/>
  <c r="AH34" i="8"/>
  <c r="AG111" i="8"/>
  <c r="AG33" i="8"/>
  <c r="AH88" i="8"/>
  <c r="AL111" i="8"/>
  <c r="AJ64" i="8"/>
  <c r="AI111" i="8"/>
  <c r="AL34" i="8"/>
  <c r="AH122" i="8"/>
  <c r="AH30" i="8"/>
  <c r="AI30" i="8"/>
  <c r="AL33" i="8"/>
  <c r="AK34" i="8"/>
  <c r="AF110" i="8"/>
  <c r="AI33" i="8"/>
  <c r="AL30" i="8"/>
  <c r="AJ111" i="8"/>
  <c r="AH110" i="8"/>
  <c r="AK111" i="8"/>
  <c r="AK33" i="8"/>
  <c r="AJ33" i="8"/>
  <c r="AK122" i="8"/>
  <c r="AH64" i="8"/>
  <c r="AL27" i="8"/>
  <c r="AG88" i="8"/>
  <c r="AL64" i="8"/>
  <c r="AK88" i="8"/>
  <c r="AF30" i="8"/>
  <c r="AF111" i="8"/>
  <c r="AF122" i="8"/>
  <c r="AI27" i="8"/>
  <c r="AK27" i="8"/>
  <c r="AJ88" i="8"/>
  <c r="AF64" i="8"/>
  <c r="AG64" i="8"/>
  <c r="AG34" i="8"/>
  <c r="AG27" i="8"/>
  <c r="AG110" i="8"/>
  <c r="AI88" i="8"/>
  <c r="AK30" i="8"/>
  <c r="AI110" i="8"/>
  <c r="AI34" i="8"/>
  <c r="AF34" i="8"/>
  <c r="AH33" i="8"/>
  <c r="AH111" i="8"/>
  <c r="AJ110" i="8"/>
  <c r="AG61" i="5"/>
  <c r="T9" i="6"/>
  <c r="G144" i="6"/>
  <c r="G86" i="6"/>
  <c r="W153" i="6"/>
  <c r="AE81" i="6"/>
  <c r="T41" i="6"/>
  <c r="W41" i="6"/>
  <c r="G142" i="6"/>
  <c r="G155" i="5"/>
  <c r="AG9" i="5"/>
  <c r="G80" i="5"/>
  <c r="G61" i="5"/>
  <c r="G134" i="5"/>
  <c r="G85" i="5"/>
  <c r="AG80" i="5"/>
  <c r="AG155" i="5"/>
  <c r="AG136" i="5"/>
  <c r="G136" i="5"/>
  <c r="G9" i="5"/>
  <c r="AG134" i="5"/>
  <c r="W88" i="5"/>
  <c r="AH88" i="5" s="1"/>
  <c r="X155" i="5"/>
  <c r="Y136" i="5"/>
  <c r="J136" i="5" s="1"/>
  <c r="X85" i="5"/>
  <c r="I85" i="5" s="1"/>
  <c r="Y9" i="5"/>
  <c r="V145" i="5"/>
  <c r="X45" i="5"/>
  <c r="W84" i="5"/>
  <c r="AH84" i="5" s="1"/>
  <c r="X82" i="5"/>
  <c r="W136" i="5"/>
  <c r="W51" i="5"/>
  <c r="X81" i="5"/>
  <c r="AI81" i="5" s="1"/>
  <c r="V81" i="5"/>
  <c r="Y155" i="5"/>
  <c r="X135" i="5"/>
  <c r="AI135" i="5" s="1"/>
  <c r="Y80" i="5"/>
  <c r="J80" i="5" s="1"/>
  <c r="V51" i="5"/>
  <c r="Y134" i="5"/>
  <c r="V137" i="5"/>
  <c r="G137" i="5" s="1"/>
  <c r="V158" i="5"/>
  <c r="W155" i="5"/>
  <c r="W81" i="5"/>
  <c r="H81" i="5" s="1"/>
  <c r="W61" i="5"/>
  <c r="Y82" i="5"/>
  <c r="J82" i="5" s="1"/>
  <c r="V82" i="5"/>
  <c r="X16" i="5"/>
  <c r="Y81" i="5"/>
  <c r="AJ81" i="5" s="1"/>
  <c r="X96" i="5"/>
  <c r="I96" i="5" s="1"/>
  <c r="Y96" i="5"/>
  <c r="W85" i="5"/>
  <c r="W158" i="5"/>
  <c r="W137" i="5"/>
  <c r="Y45" i="5"/>
  <c r="W134" i="5"/>
  <c r="Y84" i="5"/>
  <c r="V135" i="5"/>
  <c r="AG135" i="5" s="1"/>
  <c r="AG85" i="5"/>
  <c r="X9" i="5"/>
  <c r="W45" i="5"/>
  <c r="AH45" i="5" s="1"/>
  <c r="X158" i="5"/>
  <c r="W9" i="5"/>
  <c r="Y88" i="5"/>
  <c r="W16" i="5"/>
  <c r="W145" i="5"/>
  <c r="Y16" i="5"/>
  <c r="X84" i="5"/>
  <c r="I84" i="5" s="1"/>
  <c r="V84" i="5"/>
  <c r="AG84" i="5" s="1"/>
  <c r="X136" i="5"/>
  <c r="W80" i="5"/>
  <c r="W135" i="5"/>
  <c r="H135" i="5" s="1"/>
  <c r="X80" i="5"/>
  <c r="Y51" i="5"/>
  <c r="X88" i="5"/>
  <c r="W96" i="5"/>
  <c r="V45" i="5"/>
  <c r="G45" i="5" s="1"/>
  <c r="Y137" i="5"/>
  <c r="X145" i="5"/>
  <c r="AI145" i="5" s="1"/>
  <c r="Y85" i="5"/>
  <c r="X61" i="5"/>
  <c r="V88" i="5"/>
  <c r="X134" i="5"/>
  <c r="AI134" i="5" s="1"/>
  <c r="Y158" i="5"/>
  <c r="V96" i="5"/>
  <c r="V16" i="5"/>
  <c r="Y135" i="5"/>
  <c r="W82" i="5"/>
  <c r="X51" i="5"/>
  <c r="X137" i="5"/>
  <c r="Z137" i="5"/>
  <c r="AM131" i="4"/>
  <c r="N82" i="4"/>
  <c r="AM82" i="4"/>
  <c r="Z134" i="5"/>
  <c r="Z85" i="5"/>
  <c r="Z155" i="5"/>
  <c r="Z9" i="5"/>
  <c r="Z136" i="5"/>
  <c r="Z88" i="5"/>
  <c r="J83" i="5"/>
  <c r="AJ83" i="5"/>
  <c r="I83" i="5"/>
  <c r="AI83" i="5"/>
  <c r="J145" i="5"/>
  <c r="AJ145" i="5"/>
  <c r="H84" i="5"/>
  <c r="G83" i="5"/>
  <c r="AG83" i="5"/>
  <c r="H155" i="5"/>
  <c r="J61" i="5"/>
  <c r="AJ61" i="5"/>
  <c r="H83" i="5"/>
  <c r="AH83" i="5"/>
  <c r="AJ45" i="5"/>
  <c r="M22" i="4"/>
  <c r="AM22" i="4"/>
  <c r="N22" i="4"/>
  <c r="AN22" i="4"/>
  <c r="L15" i="4"/>
  <c r="AL15" i="4"/>
  <c r="N76" i="4"/>
  <c r="AN76" i="4"/>
  <c r="M77" i="4"/>
  <c r="AM77" i="4"/>
  <c r="K15" i="4"/>
  <c r="AK15" i="4"/>
  <c r="K90" i="4"/>
  <c r="AK90" i="4"/>
  <c r="N129" i="4"/>
  <c r="AN129" i="4"/>
  <c r="N131" i="4"/>
  <c r="AN131" i="4"/>
  <c r="L44" i="4"/>
  <c r="AL44" i="4"/>
  <c r="K39" i="4"/>
  <c r="AK39" i="4"/>
  <c r="L128" i="4"/>
  <c r="AL128" i="4"/>
  <c r="L129" i="4"/>
  <c r="AL129" i="4"/>
  <c r="K74" i="4"/>
  <c r="AK74" i="4"/>
  <c r="M39" i="4"/>
  <c r="AM39" i="4"/>
  <c r="K77" i="4"/>
  <c r="AK77" i="4"/>
  <c r="L75" i="4"/>
  <c r="AL75" i="4"/>
  <c r="K22" i="4"/>
  <c r="AK22" i="4"/>
  <c r="K139" i="4"/>
  <c r="AK139" i="4"/>
  <c r="L39" i="4"/>
  <c r="AL39" i="4"/>
  <c r="K44" i="4"/>
  <c r="AK44" i="4"/>
  <c r="L76" i="4"/>
  <c r="AL76" i="4"/>
  <c r="M15" i="4"/>
  <c r="N77" i="4"/>
  <c r="AN77" i="4"/>
  <c r="M90" i="4"/>
  <c r="AM90" i="4"/>
  <c r="L78" i="4"/>
  <c r="AL78" i="4"/>
  <c r="J22" i="4"/>
  <c r="AJ22" i="4"/>
  <c r="L22" i="4"/>
  <c r="AL22" i="4"/>
  <c r="K76" i="4"/>
  <c r="AK76" i="4"/>
  <c r="Z61" i="5"/>
  <c r="Z158" i="5"/>
  <c r="Z84" i="5"/>
  <c r="Z135" i="5"/>
  <c r="Z81" i="5"/>
  <c r="V22" i="4"/>
  <c r="W22" i="4"/>
  <c r="X22" i="4"/>
  <c r="AA5" i="5"/>
  <c r="N149" i="3"/>
  <c r="AC151" i="4" s="1"/>
  <c r="M149" i="3"/>
  <c r="AB151" i="4" s="1"/>
  <c r="L149" i="3"/>
  <c r="AA151" i="4" s="1"/>
  <c r="K149" i="3"/>
  <c r="Z151" i="4" s="1"/>
  <c r="J149" i="3"/>
  <c r="I149" i="3"/>
  <c r="H149" i="3"/>
  <c r="G149" i="3"/>
  <c r="N147" i="3"/>
  <c r="AC149" i="4" s="1"/>
  <c r="M147" i="3"/>
  <c r="AB149" i="4" s="1"/>
  <c r="L147" i="3"/>
  <c r="AA149" i="4" s="1"/>
  <c r="K147" i="3"/>
  <c r="Z149" i="4" s="1"/>
  <c r="J147" i="3"/>
  <c r="I147" i="3"/>
  <c r="H147" i="3"/>
  <c r="G147" i="3"/>
  <c r="N146" i="3"/>
  <c r="AC148" i="4" s="1"/>
  <c r="M146" i="3"/>
  <c r="AB148" i="4" s="1"/>
  <c r="L146" i="3"/>
  <c r="AA148" i="4" s="1"/>
  <c r="K146" i="3"/>
  <c r="Z148" i="4" s="1"/>
  <c r="J146" i="3"/>
  <c r="I146" i="3"/>
  <c r="H146" i="3"/>
  <c r="G146" i="3"/>
  <c r="N144" i="3"/>
  <c r="AC146" i="4" s="1"/>
  <c r="M144" i="3"/>
  <c r="AB146" i="4" s="1"/>
  <c r="L144" i="3"/>
  <c r="AA146" i="4" s="1"/>
  <c r="K144" i="3"/>
  <c r="Z146" i="4" s="1"/>
  <c r="J144" i="3"/>
  <c r="I144" i="3"/>
  <c r="H144" i="3"/>
  <c r="G144" i="3"/>
  <c r="N143" i="3"/>
  <c r="AC145" i="4" s="1"/>
  <c r="M143" i="3"/>
  <c r="AB145" i="4" s="1"/>
  <c r="L143" i="3"/>
  <c r="AA145" i="4" s="1"/>
  <c r="K143" i="3"/>
  <c r="Z145" i="4" s="1"/>
  <c r="J143" i="3"/>
  <c r="I143" i="3"/>
  <c r="H143" i="3"/>
  <c r="G143" i="3"/>
  <c r="N142" i="3"/>
  <c r="AC144" i="4" s="1"/>
  <c r="M142" i="3"/>
  <c r="AB144" i="4" s="1"/>
  <c r="L142" i="3"/>
  <c r="AA144" i="4" s="1"/>
  <c r="K142" i="3"/>
  <c r="Z144" i="4" s="1"/>
  <c r="J142" i="3"/>
  <c r="I142" i="3"/>
  <c r="H142" i="3"/>
  <c r="G142" i="3"/>
  <c r="N141" i="3"/>
  <c r="AC143" i="4" s="1"/>
  <c r="M141" i="3"/>
  <c r="AB143" i="4" s="1"/>
  <c r="L141" i="3"/>
  <c r="AA143" i="4" s="1"/>
  <c r="K141" i="3"/>
  <c r="Z143" i="4" s="1"/>
  <c r="J141" i="3"/>
  <c r="I141" i="3"/>
  <c r="H141" i="3"/>
  <c r="G141" i="3"/>
  <c r="N140" i="3"/>
  <c r="AC142" i="4" s="1"/>
  <c r="M140" i="3"/>
  <c r="AB142" i="4" s="1"/>
  <c r="L140" i="3"/>
  <c r="AA142" i="4" s="1"/>
  <c r="K140" i="3"/>
  <c r="Z142" i="4" s="1"/>
  <c r="J140" i="3"/>
  <c r="I140" i="3"/>
  <c r="H140" i="3"/>
  <c r="G140" i="3"/>
  <c r="N139" i="3"/>
  <c r="AC141" i="4" s="1"/>
  <c r="M139" i="3"/>
  <c r="AB141" i="4" s="1"/>
  <c r="L139" i="3"/>
  <c r="AA141" i="4" s="1"/>
  <c r="K139" i="3"/>
  <c r="Z141" i="4" s="1"/>
  <c r="J139" i="3"/>
  <c r="I139" i="3"/>
  <c r="H139" i="3"/>
  <c r="G139" i="3"/>
  <c r="N138" i="3"/>
  <c r="AC140" i="4" s="1"/>
  <c r="M138" i="3"/>
  <c r="AB140" i="4" s="1"/>
  <c r="L138" i="3"/>
  <c r="AA140" i="4" s="1"/>
  <c r="K138" i="3"/>
  <c r="Z140" i="4" s="1"/>
  <c r="J138" i="3"/>
  <c r="I138" i="3"/>
  <c r="H138" i="3"/>
  <c r="G138" i="3"/>
  <c r="N136" i="3"/>
  <c r="AC138" i="4" s="1"/>
  <c r="M136" i="3"/>
  <c r="AB138" i="4" s="1"/>
  <c r="L136" i="3"/>
  <c r="AA138" i="4" s="1"/>
  <c r="K136" i="3"/>
  <c r="Z138" i="4" s="1"/>
  <c r="J136" i="3"/>
  <c r="I136" i="3"/>
  <c r="H136" i="3"/>
  <c r="G136" i="3"/>
  <c r="N135" i="3"/>
  <c r="AC137" i="4" s="1"/>
  <c r="M135" i="3"/>
  <c r="AB137" i="4" s="1"/>
  <c r="L135" i="3"/>
  <c r="AA137" i="4" s="1"/>
  <c r="K135" i="3"/>
  <c r="Z137" i="4" s="1"/>
  <c r="J135" i="3"/>
  <c r="I135" i="3"/>
  <c r="H135" i="3"/>
  <c r="G135" i="3"/>
  <c r="N134" i="3"/>
  <c r="AC136" i="4" s="1"/>
  <c r="M134" i="3"/>
  <c r="AB136" i="4" s="1"/>
  <c r="L134" i="3"/>
  <c r="AA136" i="4" s="1"/>
  <c r="K134" i="3"/>
  <c r="Z136" i="4" s="1"/>
  <c r="J134" i="3"/>
  <c r="I134" i="3"/>
  <c r="H134" i="3"/>
  <c r="G134" i="3"/>
  <c r="N133" i="3"/>
  <c r="AC135" i="4" s="1"/>
  <c r="M133" i="3"/>
  <c r="AB135" i="4" s="1"/>
  <c r="L133" i="3"/>
  <c r="AA135" i="4" s="1"/>
  <c r="K133" i="3"/>
  <c r="Z135" i="4" s="1"/>
  <c r="J133" i="3"/>
  <c r="I133" i="3"/>
  <c r="H133" i="3"/>
  <c r="G133" i="3"/>
  <c r="N132" i="3"/>
  <c r="AC134" i="4" s="1"/>
  <c r="M132" i="3"/>
  <c r="AB134" i="4" s="1"/>
  <c r="L132" i="3"/>
  <c r="AA134" i="4" s="1"/>
  <c r="K132" i="3"/>
  <c r="Z134" i="4" s="1"/>
  <c r="J132" i="3"/>
  <c r="I132" i="3"/>
  <c r="H132" i="3"/>
  <c r="G132" i="3"/>
  <c r="N131" i="3"/>
  <c r="AC133" i="4" s="1"/>
  <c r="M131" i="3"/>
  <c r="AB133" i="4" s="1"/>
  <c r="L131" i="3"/>
  <c r="AA133" i="4" s="1"/>
  <c r="K131" i="3"/>
  <c r="Z133" i="4" s="1"/>
  <c r="J131" i="3"/>
  <c r="I131" i="3"/>
  <c r="H131" i="3"/>
  <c r="G131" i="3"/>
  <c r="N130" i="3"/>
  <c r="AC132" i="4" s="1"/>
  <c r="M130" i="3"/>
  <c r="AB132" i="4" s="1"/>
  <c r="L130" i="3"/>
  <c r="AA132" i="4" s="1"/>
  <c r="K130" i="3"/>
  <c r="Z132" i="4" s="1"/>
  <c r="J130" i="3"/>
  <c r="I130" i="3"/>
  <c r="H130" i="3"/>
  <c r="G130" i="3"/>
  <c r="N125" i="3"/>
  <c r="AC127" i="4" s="1"/>
  <c r="M125" i="3"/>
  <c r="AB127" i="4" s="1"/>
  <c r="L125" i="3"/>
  <c r="AA127" i="4" s="1"/>
  <c r="K125" i="3"/>
  <c r="Z127" i="4" s="1"/>
  <c r="J125" i="3"/>
  <c r="I125" i="3"/>
  <c r="H125" i="3"/>
  <c r="G125" i="3"/>
  <c r="N124" i="3"/>
  <c r="AC126" i="4" s="1"/>
  <c r="M124" i="3"/>
  <c r="AB126" i="4" s="1"/>
  <c r="L124" i="3"/>
  <c r="AA126" i="4" s="1"/>
  <c r="K124" i="3"/>
  <c r="Z126" i="4" s="1"/>
  <c r="J124" i="3"/>
  <c r="I124" i="3"/>
  <c r="H124" i="3"/>
  <c r="G124" i="3"/>
  <c r="N123" i="3"/>
  <c r="AC125" i="4" s="1"/>
  <c r="M123" i="3"/>
  <c r="AB125" i="4" s="1"/>
  <c r="L123" i="3"/>
  <c r="AA125" i="4" s="1"/>
  <c r="K123" i="3"/>
  <c r="Z125" i="4" s="1"/>
  <c r="J123" i="3"/>
  <c r="I123" i="3"/>
  <c r="H123" i="3"/>
  <c r="G123" i="3"/>
  <c r="N122" i="3"/>
  <c r="AC124" i="4" s="1"/>
  <c r="M122" i="3"/>
  <c r="AB124" i="4" s="1"/>
  <c r="L122" i="3"/>
  <c r="AA124" i="4" s="1"/>
  <c r="K122" i="3"/>
  <c r="Z124" i="4" s="1"/>
  <c r="J122" i="3"/>
  <c r="I122" i="3"/>
  <c r="H122" i="3"/>
  <c r="G122" i="3"/>
  <c r="N121" i="3"/>
  <c r="AC123" i="4" s="1"/>
  <c r="M121" i="3"/>
  <c r="AB123" i="4" s="1"/>
  <c r="L121" i="3"/>
  <c r="AA123" i="4" s="1"/>
  <c r="K121" i="3"/>
  <c r="Z123" i="4" s="1"/>
  <c r="J121" i="3"/>
  <c r="I121" i="3"/>
  <c r="H121" i="3"/>
  <c r="G121" i="3"/>
  <c r="N120" i="3"/>
  <c r="AC122" i="4" s="1"/>
  <c r="M120" i="3"/>
  <c r="AB122" i="4" s="1"/>
  <c r="L120" i="3"/>
  <c r="AA122" i="4" s="1"/>
  <c r="K120" i="3"/>
  <c r="Z122" i="4" s="1"/>
  <c r="J120" i="3"/>
  <c r="I120" i="3"/>
  <c r="H120" i="3"/>
  <c r="G120" i="3"/>
  <c r="N119" i="3"/>
  <c r="AC121" i="4" s="1"/>
  <c r="M119" i="3"/>
  <c r="AB121" i="4" s="1"/>
  <c r="L119" i="3"/>
  <c r="AA121" i="4" s="1"/>
  <c r="K119" i="3"/>
  <c r="Z121" i="4" s="1"/>
  <c r="J119" i="3"/>
  <c r="I119" i="3"/>
  <c r="H119" i="3"/>
  <c r="G119" i="3"/>
  <c r="N118" i="3"/>
  <c r="AC120" i="4" s="1"/>
  <c r="M118" i="3"/>
  <c r="AB120" i="4" s="1"/>
  <c r="L118" i="3"/>
  <c r="AA120" i="4" s="1"/>
  <c r="K118" i="3"/>
  <c r="Z120" i="4" s="1"/>
  <c r="J118" i="3"/>
  <c r="I118" i="3"/>
  <c r="H118" i="3"/>
  <c r="G118" i="3"/>
  <c r="N117" i="3"/>
  <c r="AC119" i="4" s="1"/>
  <c r="M117" i="3"/>
  <c r="AB119" i="4" s="1"/>
  <c r="L117" i="3"/>
  <c r="AA119" i="4" s="1"/>
  <c r="K117" i="3"/>
  <c r="Z119" i="4" s="1"/>
  <c r="J117" i="3"/>
  <c r="I117" i="3"/>
  <c r="H117" i="3"/>
  <c r="G117" i="3"/>
  <c r="N116" i="3"/>
  <c r="AC118" i="4" s="1"/>
  <c r="M116" i="3"/>
  <c r="AB118" i="4" s="1"/>
  <c r="L116" i="3"/>
  <c r="AA118" i="4" s="1"/>
  <c r="K116" i="3"/>
  <c r="Z118" i="4" s="1"/>
  <c r="J116" i="3"/>
  <c r="I116" i="3"/>
  <c r="H116" i="3"/>
  <c r="G116" i="3"/>
  <c r="N115" i="3"/>
  <c r="AC117" i="4" s="1"/>
  <c r="M115" i="3"/>
  <c r="AB117" i="4" s="1"/>
  <c r="L115" i="3"/>
  <c r="AA117" i="4" s="1"/>
  <c r="K115" i="3"/>
  <c r="Z117" i="4" s="1"/>
  <c r="J115" i="3"/>
  <c r="Y117" i="4" s="1"/>
  <c r="I115" i="3"/>
  <c r="X117" i="4" s="1"/>
  <c r="H115" i="3"/>
  <c r="W117" i="4" s="1"/>
  <c r="G115" i="3"/>
  <c r="V117" i="4" s="1"/>
  <c r="N114" i="3"/>
  <c r="AC116" i="4" s="1"/>
  <c r="M114" i="3"/>
  <c r="AB116" i="4" s="1"/>
  <c r="L114" i="3"/>
  <c r="AA116" i="4" s="1"/>
  <c r="K114" i="3"/>
  <c r="Z116" i="4" s="1"/>
  <c r="J114" i="3"/>
  <c r="I114" i="3"/>
  <c r="H114" i="3"/>
  <c r="G114" i="3"/>
  <c r="N113" i="3"/>
  <c r="AC115" i="4" s="1"/>
  <c r="M113" i="3"/>
  <c r="AB115" i="4" s="1"/>
  <c r="L113" i="3"/>
  <c r="AA115" i="4" s="1"/>
  <c r="K113" i="3"/>
  <c r="Z115" i="4" s="1"/>
  <c r="J113" i="3"/>
  <c r="I113" i="3"/>
  <c r="H113" i="3"/>
  <c r="G113" i="3"/>
  <c r="N112" i="3"/>
  <c r="AC114" i="4" s="1"/>
  <c r="M112" i="3"/>
  <c r="AB114" i="4" s="1"/>
  <c r="L112" i="3"/>
  <c r="AA114" i="4" s="1"/>
  <c r="K112" i="3"/>
  <c r="Z114" i="4" s="1"/>
  <c r="J112" i="3"/>
  <c r="I112" i="3"/>
  <c r="H112" i="3"/>
  <c r="G112" i="3"/>
  <c r="N111" i="3"/>
  <c r="AC113" i="4" s="1"/>
  <c r="M111" i="3"/>
  <c r="AB113" i="4" s="1"/>
  <c r="L111" i="3"/>
  <c r="AA113" i="4" s="1"/>
  <c r="K111" i="3"/>
  <c r="Z113" i="4" s="1"/>
  <c r="J111" i="3"/>
  <c r="I111" i="3"/>
  <c r="H111" i="3"/>
  <c r="G111" i="3"/>
  <c r="N110" i="3"/>
  <c r="AC112" i="4" s="1"/>
  <c r="M110" i="3"/>
  <c r="AB112" i="4" s="1"/>
  <c r="L110" i="3"/>
  <c r="AA112" i="4" s="1"/>
  <c r="K110" i="3"/>
  <c r="Z112" i="4" s="1"/>
  <c r="J110" i="3"/>
  <c r="I110" i="3"/>
  <c r="H110" i="3"/>
  <c r="G110" i="3"/>
  <c r="N109" i="3"/>
  <c r="AC111" i="4" s="1"/>
  <c r="M109" i="3"/>
  <c r="AB111" i="4" s="1"/>
  <c r="L109" i="3"/>
  <c r="AA111" i="4" s="1"/>
  <c r="K109" i="3"/>
  <c r="Z111" i="4" s="1"/>
  <c r="J109" i="3"/>
  <c r="I109" i="3"/>
  <c r="H109" i="3"/>
  <c r="G109" i="3"/>
  <c r="N108" i="3"/>
  <c r="AC110" i="4" s="1"/>
  <c r="M108" i="3"/>
  <c r="AB110" i="4" s="1"/>
  <c r="L108" i="3"/>
  <c r="AA110" i="4" s="1"/>
  <c r="K108" i="3"/>
  <c r="Z110" i="4" s="1"/>
  <c r="J108" i="3"/>
  <c r="I108" i="3"/>
  <c r="H108" i="3"/>
  <c r="G108" i="3"/>
  <c r="N107" i="3"/>
  <c r="AC109" i="4" s="1"/>
  <c r="M107" i="3"/>
  <c r="AB109" i="4" s="1"/>
  <c r="L107" i="3"/>
  <c r="AA109" i="4" s="1"/>
  <c r="K107" i="3"/>
  <c r="Z109" i="4" s="1"/>
  <c r="J107" i="3"/>
  <c r="I107" i="3"/>
  <c r="H107" i="3"/>
  <c r="G107" i="3"/>
  <c r="N106" i="3"/>
  <c r="AC108" i="4" s="1"/>
  <c r="M106" i="3"/>
  <c r="AB108" i="4" s="1"/>
  <c r="L106" i="3"/>
  <c r="AA108" i="4" s="1"/>
  <c r="K106" i="3"/>
  <c r="Z108" i="4" s="1"/>
  <c r="J106" i="3"/>
  <c r="I106" i="3"/>
  <c r="H106" i="3"/>
  <c r="G106" i="3"/>
  <c r="N105" i="3"/>
  <c r="AC107" i="4" s="1"/>
  <c r="M105" i="3"/>
  <c r="AB107" i="4" s="1"/>
  <c r="L105" i="3"/>
  <c r="AA107" i="4" s="1"/>
  <c r="K105" i="3"/>
  <c r="Z107" i="4" s="1"/>
  <c r="J105" i="3"/>
  <c r="I105" i="3"/>
  <c r="H105" i="3"/>
  <c r="G105" i="3"/>
  <c r="N104" i="3"/>
  <c r="AC106" i="4" s="1"/>
  <c r="M104" i="3"/>
  <c r="AB106" i="4" s="1"/>
  <c r="L104" i="3"/>
  <c r="AA106" i="4" s="1"/>
  <c r="K104" i="3"/>
  <c r="Z106" i="4" s="1"/>
  <c r="J104" i="3"/>
  <c r="I104" i="3"/>
  <c r="H104" i="3"/>
  <c r="G104" i="3"/>
  <c r="N103" i="3"/>
  <c r="AC105" i="4" s="1"/>
  <c r="M103" i="3"/>
  <c r="AB105" i="4" s="1"/>
  <c r="L103" i="3"/>
  <c r="AA105" i="4" s="1"/>
  <c r="K103" i="3"/>
  <c r="Z105" i="4" s="1"/>
  <c r="J103" i="3"/>
  <c r="I103" i="3"/>
  <c r="H103" i="3"/>
  <c r="G103" i="3"/>
  <c r="N102" i="3"/>
  <c r="AC104" i="4" s="1"/>
  <c r="M102" i="3"/>
  <c r="AB104" i="4" s="1"/>
  <c r="L102" i="3"/>
  <c r="AA104" i="4" s="1"/>
  <c r="K102" i="3"/>
  <c r="Z104" i="4" s="1"/>
  <c r="J102" i="3"/>
  <c r="I102" i="3"/>
  <c r="H102" i="3"/>
  <c r="G102" i="3"/>
  <c r="N101" i="3"/>
  <c r="AC103" i="4" s="1"/>
  <c r="M101" i="3"/>
  <c r="AB103" i="4" s="1"/>
  <c r="L101" i="3"/>
  <c r="AA103" i="4" s="1"/>
  <c r="K101" i="3"/>
  <c r="Z103" i="4" s="1"/>
  <c r="J101" i="3"/>
  <c r="I101" i="3"/>
  <c r="H101" i="3"/>
  <c r="G101" i="3"/>
  <c r="N100" i="3"/>
  <c r="AC102" i="4" s="1"/>
  <c r="M100" i="3"/>
  <c r="AB102" i="4" s="1"/>
  <c r="L100" i="3"/>
  <c r="AA102" i="4" s="1"/>
  <c r="K100" i="3"/>
  <c r="Z102" i="4" s="1"/>
  <c r="J100" i="3"/>
  <c r="I100" i="3"/>
  <c r="H100" i="3"/>
  <c r="G100" i="3"/>
  <c r="N99" i="3"/>
  <c r="AC101" i="4" s="1"/>
  <c r="M99" i="3"/>
  <c r="AB101" i="4" s="1"/>
  <c r="L99" i="3"/>
  <c r="AA101" i="4" s="1"/>
  <c r="K99" i="3"/>
  <c r="Z101" i="4" s="1"/>
  <c r="J99" i="3"/>
  <c r="I99" i="3"/>
  <c r="H99" i="3"/>
  <c r="G99" i="3"/>
  <c r="N98" i="3"/>
  <c r="AC100" i="4" s="1"/>
  <c r="M98" i="3"/>
  <c r="AB100" i="4" s="1"/>
  <c r="L98" i="3"/>
  <c r="AA100" i="4" s="1"/>
  <c r="K98" i="3"/>
  <c r="Z100" i="4" s="1"/>
  <c r="J98" i="3"/>
  <c r="I98" i="3"/>
  <c r="H98" i="3"/>
  <c r="G98" i="3"/>
  <c r="N97" i="3"/>
  <c r="AC99" i="4" s="1"/>
  <c r="M97" i="3"/>
  <c r="AB99" i="4" s="1"/>
  <c r="L97" i="3"/>
  <c r="AA99" i="4" s="1"/>
  <c r="K97" i="3"/>
  <c r="Z99" i="4" s="1"/>
  <c r="J97" i="3"/>
  <c r="I97" i="3"/>
  <c r="H97" i="3"/>
  <c r="G97" i="3"/>
  <c r="N96" i="3"/>
  <c r="AC98" i="4" s="1"/>
  <c r="M96" i="3"/>
  <c r="AB98" i="4" s="1"/>
  <c r="L96" i="3"/>
  <c r="AA98" i="4" s="1"/>
  <c r="K96" i="3"/>
  <c r="Z98" i="4" s="1"/>
  <c r="J96" i="3"/>
  <c r="I96" i="3"/>
  <c r="H96" i="3"/>
  <c r="G96" i="3"/>
  <c r="N95" i="3"/>
  <c r="AC97" i="4" s="1"/>
  <c r="M95" i="3"/>
  <c r="AB97" i="4" s="1"/>
  <c r="L95" i="3"/>
  <c r="AA97" i="4" s="1"/>
  <c r="K95" i="3"/>
  <c r="Z97" i="4" s="1"/>
  <c r="J95" i="3"/>
  <c r="I95" i="3"/>
  <c r="H95" i="3"/>
  <c r="G95" i="3"/>
  <c r="N94" i="3"/>
  <c r="AC96" i="4" s="1"/>
  <c r="M94" i="3"/>
  <c r="AB96" i="4" s="1"/>
  <c r="L94" i="3"/>
  <c r="AA96" i="4" s="1"/>
  <c r="K94" i="3"/>
  <c r="Z96" i="4" s="1"/>
  <c r="J94" i="3"/>
  <c r="I94" i="3"/>
  <c r="H94" i="3"/>
  <c r="G94" i="3"/>
  <c r="N93" i="3"/>
  <c r="AC95" i="4" s="1"/>
  <c r="M93" i="3"/>
  <c r="AB95" i="4" s="1"/>
  <c r="L93" i="3"/>
  <c r="AA95" i="4" s="1"/>
  <c r="K93" i="3"/>
  <c r="Z95" i="4" s="1"/>
  <c r="J93" i="3"/>
  <c r="I93" i="3"/>
  <c r="H93" i="3"/>
  <c r="G93" i="3"/>
  <c r="N92" i="3"/>
  <c r="AC94" i="4" s="1"/>
  <c r="M92" i="3"/>
  <c r="AB94" i="4" s="1"/>
  <c r="L92" i="3"/>
  <c r="AA94" i="4" s="1"/>
  <c r="K92" i="3"/>
  <c r="Z94" i="4" s="1"/>
  <c r="J92" i="3"/>
  <c r="I92" i="3"/>
  <c r="H92" i="3"/>
  <c r="G92" i="3"/>
  <c r="N91" i="3"/>
  <c r="AC93" i="4" s="1"/>
  <c r="M91" i="3"/>
  <c r="AB93" i="4" s="1"/>
  <c r="L91" i="3"/>
  <c r="AA93" i="4" s="1"/>
  <c r="K91" i="3"/>
  <c r="Z93" i="4" s="1"/>
  <c r="J91" i="3"/>
  <c r="I91" i="3"/>
  <c r="H91" i="3"/>
  <c r="G91" i="3"/>
  <c r="N90" i="3"/>
  <c r="AC92" i="4" s="1"/>
  <c r="M90" i="3"/>
  <c r="AB92" i="4" s="1"/>
  <c r="L90" i="3"/>
  <c r="AA92" i="4" s="1"/>
  <c r="K90" i="3"/>
  <c r="Z92" i="4" s="1"/>
  <c r="J90" i="3"/>
  <c r="I90" i="3"/>
  <c r="H90" i="3"/>
  <c r="G90" i="3"/>
  <c r="N89" i="3"/>
  <c r="AC91" i="4" s="1"/>
  <c r="M89" i="3"/>
  <c r="AB91" i="4" s="1"/>
  <c r="L89" i="3"/>
  <c r="AA91" i="4" s="1"/>
  <c r="K89" i="3"/>
  <c r="Z91" i="4" s="1"/>
  <c r="J89" i="3"/>
  <c r="I89" i="3"/>
  <c r="H89" i="3"/>
  <c r="G89" i="3"/>
  <c r="N87" i="3"/>
  <c r="AC89" i="4" s="1"/>
  <c r="M87" i="3"/>
  <c r="AB89" i="4" s="1"/>
  <c r="L87" i="3"/>
  <c r="AA89" i="4" s="1"/>
  <c r="K87" i="3"/>
  <c r="Z89" i="4" s="1"/>
  <c r="J87" i="3"/>
  <c r="I87" i="3"/>
  <c r="H87" i="3"/>
  <c r="G87" i="3"/>
  <c r="N86" i="3"/>
  <c r="AC88" i="4" s="1"/>
  <c r="M86" i="3"/>
  <c r="AB88" i="4" s="1"/>
  <c r="L86" i="3"/>
  <c r="AA88" i="4" s="1"/>
  <c r="K86" i="3"/>
  <c r="Z88" i="4" s="1"/>
  <c r="J86" i="3"/>
  <c r="I86" i="3"/>
  <c r="H86" i="3"/>
  <c r="G86" i="3"/>
  <c r="N85" i="3"/>
  <c r="AC87" i="4" s="1"/>
  <c r="M85" i="3"/>
  <c r="AB87" i="4" s="1"/>
  <c r="L85" i="3"/>
  <c r="AA87" i="4" s="1"/>
  <c r="K85" i="3"/>
  <c r="Z87" i="4" s="1"/>
  <c r="J85" i="3"/>
  <c r="I85" i="3"/>
  <c r="H85" i="3"/>
  <c r="G85" i="3"/>
  <c r="N84" i="3"/>
  <c r="AC86" i="4" s="1"/>
  <c r="M84" i="3"/>
  <c r="AB86" i="4" s="1"/>
  <c r="L84" i="3"/>
  <c r="AA86" i="4" s="1"/>
  <c r="K84" i="3"/>
  <c r="Z86" i="4" s="1"/>
  <c r="J84" i="3"/>
  <c r="I84" i="3"/>
  <c r="H84" i="3"/>
  <c r="G84" i="3"/>
  <c r="N83" i="3"/>
  <c r="AC85" i="4" s="1"/>
  <c r="M83" i="3"/>
  <c r="AB85" i="4" s="1"/>
  <c r="L83" i="3"/>
  <c r="AA85" i="4" s="1"/>
  <c r="K83" i="3"/>
  <c r="Z85" i="4" s="1"/>
  <c r="J83" i="3"/>
  <c r="I83" i="3"/>
  <c r="H83" i="3"/>
  <c r="G83" i="3"/>
  <c r="N82" i="3"/>
  <c r="AC84" i="4" s="1"/>
  <c r="M82" i="3"/>
  <c r="AB84" i="4" s="1"/>
  <c r="L82" i="3"/>
  <c r="AA84" i="4" s="1"/>
  <c r="K82" i="3"/>
  <c r="Z84" i="4" s="1"/>
  <c r="J82" i="3"/>
  <c r="I82" i="3"/>
  <c r="H82" i="3"/>
  <c r="G82" i="3"/>
  <c r="N81" i="3"/>
  <c r="AC83" i="4" s="1"/>
  <c r="M81" i="3"/>
  <c r="AB83" i="4" s="1"/>
  <c r="L81" i="3"/>
  <c r="AA83" i="4" s="1"/>
  <c r="K81" i="3"/>
  <c r="Z83" i="4" s="1"/>
  <c r="J81" i="3"/>
  <c r="I81" i="3"/>
  <c r="H81" i="3"/>
  <c r="G81" i="3"/>
  <c r="N79" i="3"/>
  <c r="AC81" i="4" s="1"/>
  <c r="M79" i="3"/>
  <c r="AB81" i="4" s="1"/>
  <c r="L79" i="3"/>
  <c r="AA81" i="4" s="1"/>
  <c r="K79" i="3"/>
  <c r="Z81" i="4" s="1"/>
  <c r="J79" i="3"/>
  <c r="I79" i="3"/>
  <c r="H79" i="3"/>
  <c r="G79" i="3"/>
  <c r="N78" i="3"/>
  <c r="AC80" i="4" s="1"/>
  <c r="M78" i="3"/>
  <c r="AB80" i="4" s="1"/>
  <c r="L78" i="3"/>
  <c r="AA80" i="4" s="1"/>
  <c r="K78" i="3"/>
  <c r="Z80" i="4" s="1"/>
  <c r="J78" i="3"/>
  <c r="I78" i="3"/>
  <c r="H78" i="3"/>
  <c r="G78" i="3"/>
  <c r="N71" i="3"/>
  <c r="AC72" i="4" s="1"/>
  <c r="M71" i="3"/>
  <c r="AB72" i="4" s="1"/>
  <c r="L71" i="3"/>
  <c r="AA72" i="4" s="1"/>
  <c r="K71" i="3"/>
  <c r="Z72" i="4" s="1"/>
  <c r="J71" i="3"/>
  <c r="I71" i="3"/>
  <c r="H71" i="3"/>
  <c r="G71" i="3"/>
  <c r="N70" i="3"/>
  <c r="AC71" i="4" s="1"/>
  <c r="M70" i="3"/>
  <c r="AB71" i="4" s="1"/>
  <c r="L70" i="3"/>
  <c r="AA71" i="4" s="1"/>
  <c r="K70" i="3"/>
  <c r="Z71" i="4" s="1"/>
  <c r="J70" i="3"/>
  <c r="I70" i="3"/>
  <c r="H70" i="3"/>
  <c r="G70" i="3"/>
  <c r="AC70" i="4"/>
  <c r="M69" i="3"/>
  <c r="AB70" i="4" s="1"/>
  <c r="AA70" i="4"/>
  <c r="K69" i="3"/>
  <c r="Z70" i="4" s="1"/>
  <c r="J69" i="3"/>
  <c r="H69" i="3"/>
  <c r="G69" i="3"/>
  <c r="AC69" i="4"/>
  <c r="M68" i="3"/>
  <c r="AB69" i="4" s="1"/>
  <c r="AA69" i="4"/>
  <c r="K68" i="3"/>
  <c r="Z69" i="4" s="1"/>
  <c r="J68" i="3"/>
  <c r="H68" i="3"/>
  <c r="G68" i="3"/>
  <c r="N67" i="3"/>
  <c r="AC68" i="4" s="1"/>
  <c r="M67" i="3"/>
  <c r="AB68" i="4" s="1"/>
  <c r="L67" i="3"/>
  <c r="AA68" i="4" s="1"/>
  <c r="K67" i="3"/>
  <c r="Z68" i="4" s="1"/>
  <c r="J67" i="3"/>
  <c r="I67" i="3"/>
  <c r="H67" i="3"/>
  <c r="G67" i="3"/>
  <c r="N66" i="3"/>
  <c r="AC67" i="4" s="1"/>
  <c r="M66" i="3"/>
  <c r="AB67" i="4" s="1"/>
  <c r="L66" i="3"/>
  <c r="AA67" i="4" s="1"/>
  <c r="K66" i="3"/>
  <c r="Z67" i="4" s="1"/>
  <c r="J66" i="3"/>
  <c r="I66" i="3"/>
  <c r="H66" i="3"/>
  <c r="G66" i="3"/>
  <c r="N65" i="3"/>
  <c r="AC66" i="4" s="1"/>
  <c r="M65" i="3"/>
  <c r="AB66" i="4" s="1"/>
  <c r="L65" i="3"/>
  <c r="AA66" i="4" s="1"/>
  <c r="K65" i="3"/>
  <c r="Z66" i="4" s="1"/>
  <c r="J65" i="3"/>
  <c r="I65" i="3"/>
  <c r="H65" i="3"/>
  <c r="G65" i="3"/>
  <c r="N64" i="3"/>
  <c r="AC65" i="4" s="1"/>
  <c r="M64" i="3"/>
  <c r="AB65" i="4" s="1"/>
  <c r="L64" i="3"/>
  <c r="AA65" i="4" s="1"/>
  <c r="K64" i="3"/>
  <c r="Z65" i="4" s="1"/>
  <c r="J64" i="3"/>
  <c r="I64" i="3"/>
  <c r="H64" i="3"/>
  <c r="G64" i="3"/>
  <c r="N63" i="3"/>
  <c r="AC64" i="4" s="1"/>
  <c r="M63" i="3"/>
  <c r="AB64" i="4" s="1"/>
  <c r="L63" i="3"/>
  <c r="AA64" i="4" s="1"/>
  <c r="K63" i="3"/>
  <c r="Z64" i="4" s="1"/>
  <c r="J63" i="3"/>
  <c r="I63" i="3"/>
  <c r="H63" i="3"/>
  <c r="G63" i="3"/>
  <c r="N62" i="3"/>
  <c r="AC63" i="4" s="1"/>
  <c r="M62" i="3"/>
  <c r="AB63" i="4" s="1"/>
  <c r="L62" i="3"/>
  <c r="AA63" i="4" s="1"/>
  <c r="K62" i="3"/>
  <c r="Z63" i="4" s="1"/>
  <c r="J62" i="3"/>
  <c r="I62" i="3"/>
  <c r="H62" i="3"/>
  <c r="G62" i="3"/>
  <c r="AC62" i="4"/>
  <c r="AB62" i="4"/>
  <c r="AA62" i="4"/>
  <c r="Z62" i="4"/>
  <c r="I61" i="3"/>
  <c r="G61" i="3"/>
  <c r="N60" i="3"/>
  <c r="AC61" i="4" s="1"/>
  <c r="M60" i="3"/>
  <c r="AB61" i="4" s="1"/>
  <c r="L60" i="3"/>
  <c r="AA61" i="4" s="1"/>
  <c r="K60" i="3"/>
  <c r="Z61" i="4" s="1"/>
  <c r="J60" i="3"/>
  <c r="I60" i="3"/>
  <c r="H60" i="3"/>
  <c r="G60" i="3"/>
  <c r="N59" i="3"/>
  <c r="AC60" i="4" s="1"/>
  <c r="M59" i="3"/>
  <c r="AB60" i="4" s="1"/>
  <c r="L59" i="3"/>
  <c r="AA60" i="4" s="1"/>
  <c r="K59" i="3"/>
  <c r="Z60" i="4" s="1"/>
  <c r="J59" i="3"/>
  <c r="I59" i="3"/>
  <c r="H59" i="3"/>
  <c r="G59" i="3"/>
  <c r="N57" i="3"/>
  <c r="AC58" i="4" s="1"/>
  <c r="M57" i="3"/>
  <c r="AB58" i="4" s="1"/>
  <c r="L57" i="3"/>
  <c r="AA58" i="4" s="1"/>
  <c r="K57" i="3"/>
  <c r="Z58" i="4" s="1"/>
  <c r="J57" i="3"/>
  <c r="I57" i="3"/>
  <c r="H57" i="3"/>
  <c r="G57" i="3"/>
  <c r="N56" i="3"/>
  <c r="AC57" i="4" s="1"/>
  <c r="M56" i="3"/>
  <c r="AB57" i="4" s="1"/>
  <c r="L56" i="3"/>
  <c r="AA57" i="4" s="1"/>
  <c r="K56" i="3"/>
  <c r="Z57" i="4" s="1"/>
  <c r="J56" i="3"/>
  <c r="I56" i="3"/>
  <c r="H56" i="3"/>
  <c r="G56" i="3"/>
  <c r="N55" i="3"/>
  <c r="AC56" i="4" s="1"/>
  <c r="M55" i="3"/>
  <c r="AB56" i="4" s="1"/>
  <c r="L55" i="3"/>
  <c r="AA56" i="4" s="1"/>
  <c r="K55" i="3"/>
  <c r="Z56" i="4" s="1"/>
  <c r="J55" i="3"/>
  <c r="I55" i="3"/>
  <c r="H55" i="3"/>
  <c r="G55" i="3"/>
  <c r="N54" i="3"/>
  <c r="AC55" i="4" s="1"/>
  <c r="M54" i="3"/>
  <c r="AB55" i="4" s="1"/>
  <c r="L54" i="3"/>
  <c r="AA55" i="4" s="1"/>
  <c r="K54" i="3"/>
  <c r="Z55" i="4" s="1"/>
  <c r="J54" i="3"/>
  <c r="I54" i="3"/>
  <c r="H54" i="3"/>
  <c r="G54" i="3"/>
  <c r="N52" i="3"/>
  <c r="AC53" i="4" s="1"/>
  <c r="M52" i="3"/>
  <c r="AB53" i="4" s="1"/>
  <c r="L52" i="3"/>
  <c r="AA53" i="4" s="1"/>
  <c r="K52" i="3"/>
  <c r="Z53" i="4" s="1"/>
  <c r="J52" i="3"/>
  <c r="I52" i="3"/>
  <c r="H52" i="3"/>
  <c r="G52" i="3"/>
  <c r="N51" i="3"/>
  <c r="AC52" i="4" s="1"/>
  <c r="M51" i="3"/>
  <c r="AB52" i="4" s="1"/>
  <c r="L51" i="3"/>
  <c r="AA52" i="4" s="1"/>
  <c r="K51" i="3"/>
  <c r="Z52" i="4" s="1"/>
  <c r="J51" i="3"/>
  <c r="I51" i="3"/>
  <c r="H51" i="3"/>
  <c r="G51" i="3"/>
  <c r="N50" i="3"/>
  <c r="AC51" i="4" s="1"/>
  <c r="M50" i="3"/>
  <c r="AB51" i="4" s="1"/>
  <c r="L50" i="3"/>
  <c r="AA51" i="4" s="1"/>
  <c r="K50" i="3"/>
  <c r="Z51" i="4" s="1"/>
  <c r="J50" i="3"/>
  <c r="I50" i="3"/>
  <c r="H50" i="3"/>
  <c r="G50" i="3"/>
  <c r="N49" i="3"/>
  <c r="AC50" i="4" s="1"/>
  <c r="M49" i="3"/>
  <c r="AB50" i="4" s="1"/>
  <c r="L49" i="3"/>
  <c r="AA50" i="4" s="1"/>
  <c r="K49" i="3"/>
  <c r="Z50" i="4" s="1"/>
  <c r="J49" i="3"/>
  <c r="I49" i="3"/>
  <c r="H49" i="3"/>
  <c r="G49" i="3"/>
  <c r="N48" i="3"/>
  <c r="AC49" i="4" s="1"/>
  <c r="M48" i="3"/>
  <c r="AB49" i="4" s="1"/>
  <c r="L48" i="3"/>
  <c r="AA49" i="4" s="1"/>
  <c r="K48" i="3"/>
  <c r="Z49" i="4" s="1"/>
  <c r="J48" i="3"/>
  <c r="I48" i="3"/>
  <c r="H48" i="3"/>
  <c r="G48" i="3"/>
  <c r="N47" i="3"/>
  <c r="AC48" i="4" s="1"/>
  <c r="M47" i="3"/>
  <c r="AB48" i="4" s="1"/>
  <c r="L47" i="3"/>
  <c r="AA48" i="4" s="1"/>
  <c r="K47" i="3"/>
  <c r="Z48" i="4" s="1"/>
  <c r="J47" i="3"/>
  <c r="I47" i="3"/>
  <c r="H47" i="3"/>
  <c r="G47" i="3"/>
  <c r="N46" i="3"/>
  <c r="AC47" i="4" s="1"/>
  <c r="M46" i="3"/>
  <c r="AB47" i="4" s="1"/>
  <c r="L46" i="3"/>
  <c r="AA47" i="4" s="1"/>
  <c r="K46" i="3"/>
  <c r="Z47" i="4" s="1"/>
  <c r="J46" i="3"/>
  <c r="I46" i="3"/>
  <c r="H46" i="3"/>
  <c r="G46" i="3"/>
  <c r="N45" i="3"/>
  <c r="AC46" i="4" s="1"/>
  <c r="M45" i="3"/>
  <c r="AB46" i="4" s="1"/>
  <c r="L45" i="3"/>
  <c r="AA46" i="4" s="1"/>
  <c r="K45" i="3"/>
  <c r="Z46" i="4" s="1"/>
  <c r="J45" i="3"/>
  <c r="I45" i="3"/>
  <c r="H45" i="3"/>
  <c r="G45" i="3"/>
  <c r="N44" i="3"/>
  <c r="AC45" i="4" s="1"/>
  <c r="M44" i="3"/>
  <c r="AB45" i="4" s="1"/>
  <c r="L44" i="3"/>
  <c r="AA45" i="4" s="1"/>
  <c r="K44" i="3"/>
  <c r="Z45" i="4" s="1"/>
  <c r="J44" i="3"/>
  <c r="I44" i="3"/>
  <c r="H44" i="3"/>
  <c r="G44" i="3"/>
  <c r="N42" i="3"/>
  <c r="AC43" i="4" s="1"/>
  <c r="M42" i="3"/>
  <c r="AB43" i="4" s="1"/>
  <c r="L42" i="3"/>
  <c r="AA43" i="4" s="1"/>
  <c r="K42" i="3"/>
  <c r="Z43" i="4" s="1"/>
  <c r="J42" i="3"/>
  <c r="I42" i="3"/>
  <c r="H42" i="3"/>
  <c r="G42" i="3"/>
  <c r="N41" i="3"/>
  <c r="AC42" i="4" s="1"/>
  <c r="M41" i="3"/>
  <c r="AB42" i="4" s="1"/>
  <c r="L41" i="3"/>
  <c r="AA42" i="4" s="1"/>
  <c r="K41" i="3"/>
  <c r="Z42" i="4" s="1"/>
  <c r="J41" i="3"/>
  <c r="I41" i="3"/>
  <c r="H41" i="3"/>
  <c r="G41" i="3"/>
  <c r="N40" i="3"/>
  <c r="AC41" i="4" s="1"/>
  <c r="M40" i="3"/>
  <c r="AB41" i="4" s="1"/>
  <c r="L40" i="3"/>
  <c r="AA41" i="4" s="1"/>
  <c r="K40" i="3"/>
  <c r="Z41" i="4" s="1"/>
  <c r="J40" i="3"/>
  <c r="I40" i="3"/>
  <c r="H40" i="3"/>
  <c r="G40" i="3"/>
  <c r="N39" i="3"/>
  <c r="AC40" i="4" s="1"/>
  <c r="M39" i="3"/>
  <c r="AB40" i="4" s="1"/>
  <c r="L39" i="3"/>
  <c r="AA40" i="4" s="1"/>
  <c r="K39" i="3"/>
  <c r="Z40" i="4" s="1"/>
  <c r="J39" i="3"/>
  <c r="I39" i="3"/>
  <c r="H39" i="3"/>
  <c r="G39" i="3"/>
  <c r="N37" i="3"/>
  <c r="AC38" i="4" s="1"/>
  <c r="M37" i="3"/>
  <c r="AB38" i="4" s="1"/>
  <c r="L37" i="3"/>
  <c r="AA38" i="4" s="1"/>
  <c r="K37" i="3"/>
  <c r="Z38" i="4" s="1"/>
  <c r="J37" i="3"/>
  <c r="I37" i="3"/>
  <c r="H37" i="3"/>
  <c r="G37" i="3"/>
  <c r="N36" i="3"/>
  <c r="AC37" i="4" s="1"/>
  <c r="M36" i="3"/>
  <c r="AB37" i="4" s="1"/>
  <c r="L36" i="3"/>
  <c r="AA37" i="4" s="1"/>
  <c r="K36" i="3"/>
  <c r="Z37" i="4" s="1"/>
  <c r="J36" i="3"/>
  <c r="I36" i="3"/>
  <c r="H36" i="3"/>
  <c r="G36" i="3"/>
  <c r="N35" i="3"/>
  <c r="AC36" i="4" s="1"/>
  <c r="M35" i="3"/>
  <c r="AB36" i="4" s="1"/>
  <c r="L35" i="3"/>
  <c r="AA36" i="4" s="1"/>
  <c r="K35" i="3"/>
  <c r="Z36" i="4" s="1"/>
  <c r="J35" i="3"/>
  <c r="I35" i="3"/>
  <c r="H35" i="3"/>
  <c r="G35" i="3"/>
  <c r="N34" i="3"/>
  <c r="AC35" i="4" s="1"/>
  <c r="M34" i="3"/>
  <c r="AB35" i="4" s="1"/>
  <c r="L34" i="3"/>
  <c r="AA35" i="4" s="1"/>
  <c r="K34" i="3"/>
  <c r="Z35" i="4" s="1"/>
  <c r="J34" i="3"/>
  <c r="I34" i="3"/>
  <c r="H34" i="3"/>
  <c r="G34" i="3"/>
  <c r="N33" i="3"/>
  <c r="AC34" i="4" s="1"/>
  <c r="M33" i="3"/>
  <c r="AB34" i="4" s="1"/>
  <c r="L33" i="3"/>
  <c r="AA34" i="4" s="1"/>
  <c r="K33" i="3"/>
  <c r="Z34" i="4" s="1"/>
  <c r="J33" i="3"/>
  <c r="I33" i="3"/>
  <c r="H33" i="3"/>
  <c r="G33" i="3"/>
  <c r="N32" i="3"/>
  <c r="AC33" i="4" s="1"/>
  <c r="M32" i="3"/>
  <c r="AB33" i="4" s="1"/>
  <c r="L32" i="3"/>
  <c r="AA33" i="4" s="1"/>
  <c r="K32" i="3"/>
  <c r="Z33" i="4" s="1"/>
  <c r="J32" i="3"/>
  <c r="I32" i="3"/>
  <c r="H32" i="3"/>
  <c r="G32" i="3"/>
  <c r="N31" i="3"/>
  <c r="AC32" i="4" s="1"/>
  <c r="M31" i="3"/>
  <c r="AB32" i="4" s="1"/>
  <c r="L31" i="3"/>
  <c r="AA32" i="4" s="1"/>
  <c r="K31" i="3"/>
  <c r="Z32" i="4" s="1"/>
  <c r="J31" i="3"/>
  <c r="I31" i="3"/>
  <c r="H31" i="3"/>
  <c r="G31" i="3"/>
  <c r="N30" i="3"/>
  <c r="AC31" i="4" s="1"/>
  <c r="M30" i="3"/>
  <c r="AB31" i="4" s="1"/>
  <c r="L30" i="3"/>
  <c r="AA31" i="4" s="1"/>
  <c r="K30" i="3"/>
  <c r="Z31" i="4" s="1"/>
  <c r="J30" i="3"/>
  <c r="I30" i="3"/>
  <c r="H30" i="3"/>
  <c r="G30" i="3"/>
  <c r="N29" i="3"/>
  <c r="AC30" i="4" s="1"/>
  <c r="M29" i="3"/>
  <c r="AB30" i="4" s="1"/>
  <c r="L29" i="3"/>
  <c r="AA30" i="4" s="1"/>
  <c r="K29" i="3"/>
  <c r="Z30" i="4" s="1"/>
  <c r="J29" i="3"/>
  <c r="I29" i="3"/>
  <c r="H29" i="3"/>
  <c r="G29" i="3"/>
  <c r="N28" i="3"/>
  <c r="AC29" i="4" s="1"/>
  <c r="M28" i="3"/>
  <c r="AB29" i="4" s="1"/>
  <c r="L28" i="3"/>
  <c r="AA29" i="4" s="1"/>
  <c r="K28" i="3"/>
  <c r="Z29" i="4" s="1"/>
  <c r="J28" i="3"/>
  <c r="I28" i="3"/>
  <c r="H28" i="3"/>
  <c r="G28" i="3"/>
  <c r="N27" i="3"/>
  <c r="AC28" i="4" s="1"/>
  <c r="M27" i="3"/>
  <c r="AB28" i="4" s="1"/>
  <c r="L27" i="3"/>
  <c r="AA28" i="4" s="1"/>
  <c r="K27" i="3"/>
  <c r="Z28" i="4" s="1"/>
  <c r="J27" i="3"/>
  <c r="I27" i="3"/>
  <c r="H27" i="3"/>
  <c r="G27" i="3"/>
  <c r="N26" i="3"/>
  <c r="AC27" i="4" s="1"/>
  <c r="M26" i="3"/>
  <c r="AB27" i="4" s="1"/>
  <c r="L26" i="3"/>
  <c r="AA27" i="4" s="1"/>
  <c r="K26" i="3"/>
  <c r="Z27" i="4" s="1"/>
  <c r="J26" i="3"/>
  <c r="I26" i="3"/>
  <c r="H26" i="3"/>
  <c r="G26" i="3"/>
  <c r="N25" i="3"/>
  <c r="AC26" i="4" s="1"/>
  <c r="M25" i="3"/>
  <c r="AB26" i="4" s="1"/>
  <c r="L25" i="3"/>
  <c r="AA26" i="4" s="1"/>
  <c r="K25" i="3"/>
  <c r="Z26" i="4" s="1"/>
  <c r="J25" i="3"/>
  <c r="I25" i="3"/>
  <c r="H25" i="3"/>
  <c r="G25" i="3"/>
  <c r="N24" i="3"/>
  <c r="AC25" i="4" s="1"/>
  <c r="M24" i="3"/>
  <c r="AB25" i="4" s="1"/>
  <c r="L24" i="3"/>
  <c r="AA25" i="4" s="1"/>
  <c r="K24" i="3"/>
  <c r="Z25" i="4" s="1"/>
  <c r="J24" i="3"/>
  <c r="I24" i="3"/>
  <c r="H24" i="3"/>
  <c r="G24" i="3"/>
  <c r="N23" i="3"/>
  <c r="AC24" i="4" s="1"/>
  <c r="M23" i="3"/>
  <c r="AB24" i="4" s="1"/>
  <c r="L23" i="3"/>
  <c r="AA24" i="4" s="1"/>
  <c r="K23" i="3"/>
  <c r="Z24" i="4" s="1"/>
  <c r="J23" i="3"/>
  <c r="I23" i="3"/>
  <c r="H23" i="3"/>
  <c r="G23" i="3"/>
  <c r="N22" i="3"/>
  <c r="AC23" i="4" s="1"/>
  <c r="M22" i="3"/>
  <c r="AB23" i="4" s="1"/>
  <c r="L22" i="3"/>
  <c r="AA23" i="4" s="1"/>
  <c r="K22" i="3"/>
  <c r="Z23" i="4" s="1"/>
  <c r="J22" i="3"/>
  <c r="I22" i="3"/>
  <c r="H22" i="3"/>
  <c r="G22" i="3"/>
  <c r="N20" i="3"/>
  <c r="AC21" i="4" s="1"/>
  <c r="M20" i="3"/>
  <c r="AB21" i="4" s="1"/>
  <c r="L20" i="3"/>
  <c r="AA21" i="4" s="1"/>
  <c r="K20" i="3"/>
  <c r="Z21" i="4" s="1"/>
  <c r="J20" i="3"/>
  <c r="I20" i="3"/>
  <c r="H20" i="3"/>
  <c r="G20" i="3"/>
  <c r="N19" i="3"/>
  <c r="AC20" i="4" s="1"/>
  <c r="M19" i="3"/>
  <c r="AB20" i="4" s="1"/>
  <c r="L19" i="3"/>
  <c r="AA20" i="4" s="1"/>
  <c r="K19" i="3"/>
  <c r="Z20" i="4" s="1"/>
  <c r="J19" i="3"/>
  <c r="I19" i="3"/>
  <c r="H19" i="3"/>
  <c r="G19" i="3"/>
  <c r="N18" i="3"/>
  <c r="AC19" i="4" s="1"/>
  <c r="M18" i="3"/>
  <c r="AB19" i="4" s="1"/>
  <c r="L18" i="3"/>
  <c r="AA19" i="4" s="1"/>
  <c r="K18" i="3"/>
  <c r="Z19" i="4" s="1"/>
  <c r="J18" i="3"/>
  <c r="I18" i="3"/>
  <c r="H18" i="3"/>
  <c r="G18" i="3"/>
  <c r="N58" i="3"/>
  <c r="AC59" i="4" s="1"/>
  <c r="M58" i="3"/>
  <c r="AB59" i="4" s="1"/>
  <c r="L58" i="3"/>
  <c r="AA59" i="4" s="1"/>
  <c r="K58" i="3"/>
  <c r="Z59" i="4" s="1"/>
  <c r="J58" i="3"/>
  <c r="I58" i="3"/>
  <c r="H58" i="3"/>
  <c r="G58" i="3"/>
  <c r="N13" i="3"/>
  <c r="AC14" i="4" s="1"/>
  <c r="M13" i="3"/>
  <c r="AB14" i="4" s="1"/>
  <c r="L13" i="3"/>
  <c r="AA14" i="4" s="1"/>
  <c r="K13" i="3"/>
  <c r="Z14" i="4" s="1"/>
  <c r="J13" i="3"/>
  <c r="I13" i="3"/>
  <c r="H13" i="3"/>
  <c r="G13" i="3"/>
  <c r="N17" i="3"/>
  <c r="AC18" i="4" s="1"/>
  <c r="M17" i="3"/>
  <c r="AB18" i="4" s="1"/>
  <c r="L17" i="3"/>
  <c r="AA18" i="4" s="1"/>
  <c r="K17" i="3"/>
  <c r="Z18" i="4" s="1"/>
  <c r="J17" i="3"/>
  <c r="I17" i="3"/>
  <c r="H17" i="3"/>
  <c r="G17" i="3"/>
  <c r="N16" i="3"/>
  <c r="AC17" i="4" s="1"/>
  <c r="M16" i="3"/>
  <c r="AB17" i="4" s="1"/>
  <c r="L16" i="3"/>
  <c r="AA17" i="4" s="1"/>
  <c r="K16" i="3"/>
  <c r="Z17" i="4" s="1"/>
  <c r="J16" i="3"/>
  <c r="I16" i="3"/>
  <c r="H16" i="3"/>
  <c r="G16" i="3"/>
  <c r="N15" i="3"/>
  <c r="AC16" i="4" s="1"/>
  <c r="M15" i="3"/>
  <c r="AB16" i="4" s="1"/>
  <c r="L15" i="3"/>
  <c r="AA16" i="4" s="1"/>
  <c r="K15" i="3"/>
  <c r="Z16" i="4" s="1"/>
  <c r="J15" i="3"/>
  <c r="I15" i="3"/>
  <c r="H15" i="3"/>
  <c r="G15" i="3"/>
  <c r="N12" i="3"/>
  <c r="AC13" i="4" s="1"/>
  <c r="M12" i="3"/>
  <c r="AB13" i="4" s="1"/>
  <c r="L12" i="3"/>
  <c r="AA13" i="4" s="1"/>
  <c r="K12" i="3"/>
  <c r="Z13" i="4" s="1"/>
  <c r="J12" i="3"/>
  <c r="I12" i="3"/>
  <c r="H12" i="3"/>
  <c r="G12" i="3"/>
  <c r="N11" i="3"/>
  <c r="AC12" i="4" s="1"/>
  <c r="M11" i="3"/>
  <c r="AB12" i="4" s="1"/>
  <c r="L11" i="3"/>
  <c r="AA12" i="4" s="1"/>
  <c r="K11" i="3"/>
  <c r="Z12" i="4" s="1"/>
  <c r="J11" i="3"/>
  <c r="I11" i="3"/>
  <c r="H11" i="3"/>
  <c r="G11" i="3"/>
  <c r="N10" i="3"/>
  <c r="AC11" i="4" s="1"/>
  <c r="M10" i="3"/>
  <c r="AB11" i="4" s="1"/>
  <c r="L10" i="3"/>
  <c r="AA11" i="4" s="1"/>
  <c r="K10" i="3"/>
  <c r="Z11" i="4" s="1"/>
  <c r="J10" i="3"/>
  <c r="I10" i="3"/>
  <c r="H10" i="3"/>
  <c r="G10" i="3"/>
  <c r="N9" i="3"/>
  <c r="AC10" i="4" s="1"/>
  <c r="M9" i="3"/>
  <c r="AB10" i="4" s="1"/>
  <c r="L9" i="3"/>
  <c r="AA10" i="4" s="1"/>
  <c r="K9" i="3"/>
  <c r="Z10" i="4" s="1"/>
  <c r="J9" i="3"/>
  <c r="I9" i="3"/>
  <c r="H9" i="3"/>
  <c r="G9" i="3"/>
  <c r="N7" i="3"/>
  <c r="AC7" i="4" s="1"/>
  <c r="M7" i="3"/>
  <c r="AB7" i="4" s="1"/>
  <c r="L7" i="3"/>
  <c r="AA7" i="4" s="1"/>
  <c r="K7" i="3"/>
  <c r="Z7" i="4" s="1"/>
  <c r="J7" i="3"/>
  <c r="I7" i="3"/>
  <c r="H7" i="3"/>
  <c r="G7" i="3"/>
  <c r="V41" i="6" a="1"/>
  <c r="V145" i="6" a="1"/>
  <c r="W45" i="6" a="1"/>
  <c r="T45" i="6" a="1"/>
  <c r="U9" i="6" a="1"/>
  <c r="T97" i="6" a="1"/>
  <c r="T153" i="6" a="1"/>
  <c r="W97" i="6" a="1"/>
  <c r="W42" i="8" a="1"/>
  <c r="U45" i="6" a="1"/>
  <c r="X9" i="6" a="1"/>
  <c r="U169" i="6" a="1"/>
  <c r="X145" i="6" a="1"/>
  <c r="U89" i="6" a="1"/>
  <c r="V97" i="6" a="1"/>
  <c r="V89" i="6" a="1"/>
  <c r="V45" i="6" a="1"/>
  <c r="X169" i="6" a="1"/>
  <c r="V169" i="6" a="1"/>
  <c r="T89" i="6" a="1"/>
  <c r="W89" i="6" a="1"/>
  <c r="U145" i="6" a="1"/>
  <c r="T20" i="6" a="1"/>
  <c r="V153" i="6" a="1"/>
  <c r="U41" i="6" a="1"/>
  <c r="T169" i="6" a="1"/>
  <c r="V20" i="6" a="1"/>
  <c r="T9" i="8" a="1"/>
  <c r="X41" i="6" a="1"/>
  <c r="X89" i="6" a="1"/>
  <c r="W145" i="6" a="1"/>
  <c r="V9" i="6" a="1"/>
  <c r="U153" i="6" a="1"/>
  <c r="U20" i="6" a="1"/>
  <c r="W169" i="6" a="1"/>
  <c r="T42" i="8" a="1"/>
  <c r="U97" i="6" a="1"/>
  <c r="W20" i="6" a="1"/>
  <c r="W9" i="6" a="1"/>
  <c r="T145" i="6" a="1"/>
  <c r="Z7" i="10" a="1"/>
  <c r="Z7" i="10" l="1"/>
  <c r="H69" i="9"/>
  <c r="AF69" i="9"/>
  <c r="G93" i="9"/>
  <c r="AE93" i="9"/>
  <c r="G113" i="9"/>
  <c r="AE113" i="9"/>
  <c r="M38" i="9"/>
  <c r="AK38" i="9"/>
  <c r="L124" i="9"/>
  <c r="AJ124" i="9"/>
  <c r="K31" i="9"/>
  <c r="AI31" i="9"/>
  <c r="J34" i="9"/>
  <c r="AH34" i="9"/>
  <c r="G38" i="9"/>
  <c r="AE38" i="9"/>
  <c r="M69" i="9"/>
  <c r="AK69" i="9"/>
  <c r="J93" i="9"/>
  <c r="AH93" i="9"/>
  <c r="G69" i="9"/>
  <c r="AE69" i="9"/>
  <c r="K38" i="9"/>
  <c r="AI38" i="9"/>
  <c r="M113" i="9"/>
  <c r="AK113" i="9"/>
  <c r="N34" i="9"/>
  <c r="AL34" i="9"/>
  <c r="M93" i="9"/>
  <c r="AK93" i="9"/>
  <c r="N38" i="9"/>
  <c r="AL38" i="9"/>
  <c r="L34" i="9"/>
  <c r="AJ34" i="9"/>
  <c r="M124" i="9"/>
  <c r="AK124" i="9"/>
  <c r="L38" i="9"/>
  <c r="AJ38" i="9"/>
  <c r="L113" i="9"/>
  <c r="AJ113" i="9"/>
  <c r="I124" i="9"/>
  <c r="AG124" i="9"/>
  <c r="H124" i="9"/>
  <c r="AF124" i="9"/>
  <c r="N124" i="9"/>
  <c r="K34" i="9"/>
  <c r="N69" i="9"/>
  <c r="H31" i="9"/>
  <c r="I34" i="9"/>
  <c r="M31" i="9"/>
  <c r="K113" i="9"/>
  <c r="H113" i="9"/>
  <c r="I31" i="9"/>
  <c r="H37" i="9"/>
  <c r="N37" i="9"/>
  <c r="H34" i="9"/>
  <c r="G37" i="9"/>
  <c r="K93" i="9"/>
  <c r="G34" i="9"/>
  <c r="N113" i="9"/>
  <c r="L93" i="9"/>
  <c r="L31" i="9"/>
  <c r="J31" i="9"/>
  <c r="K37" i="9"/>
  <c r="I93" i="9"/>
  <c r="I38" i="9"/>
  <c r="H93" i="9"/>
  <c r="J69" i="9"/>
  <c r="M37" i="9"/>
  <c r="I113" i="9"/>
  <c r="J38" i="9"/>
  <c r="G124" i="9"/>
  <c r="N93" i="9"/>
  <c r="I69" i="9"/>
  <c r="N31" i="9"/>
  <c r="G31" i="9"/>
  <c r="K69" i="9"/>
  <c r="I37" i="9"/>
  <c r="J37" i="9"/>
  <c r="M34" i="9"/>
  <c r="L69" i="9"/>
  <c r="J124" i="9"/>
  <c r="K124" i="9"/>
  <c r="L37" i="9"/>
  <c r="J113" i="9"/>
  <c r="H38" i="9"/>
  <c r="W42" i="8"/>
  <c r="T42" i="8"/>
  <c r="J175" i="8"/>
  <c r="T9" i="8"/>
  <c r="AH41" i="6"/>
  <c r="J153" i="6"/>
  <c r="G41" i="6"/>
  <c r="AE9" i="6"/>
  <c r="H61" i="5"/>
  <c r="AH51" i="5"/>
  <c r="G158" i="5"/>
  <c r="AH16" i="5"/>
  <c r="H158" i="5"/>
  <c r="AG137" i="5"/>
  <c r="AI88" i="5"/>
  <c r="AH81" i="5"/>
  <c r="AI96" i="5"/>
  <c r="AI85" i="5"/>
  <c r="AJ80" i="5"/>
  <c r="U89" i="6"/>
  <c r="T89" i="6"/>
  <c r="X89" i="6"/>
  <c r="W89" i="6"/>
  <c r="V89" i="6"/>
  <c r="G88" i="5"/>
  <c r="AH158" i="5"/>
  <c r="H45" i="5"/>
  <c r="AJ136" i="5"/>
  <c r="J81" i="5"/>
  <c r="I81" i="5"/>
  <c r="AJ82" i="5"/>
  <c r="AG88" i="5"/>
  <c r="W145" i="6"/>
  <c r="H83" i="6"/>
  <c r="U97" i="6"/>
  <c r="AF86" i="6"/>
  <c r="AH142" i="6"/>
  <c r="T153" i="6"/>
  <c r="U9" i="6"/>
  <c r="W97" i="6"/>
  <c r="T45" i="6"/>
  <c r="W9" i="6"/>
  <c r="X9" i="6"/>
  <c r="T20" i="6"/>
  <c r="W45" i="6"/>
  <c r="V169" i="6"/>
  <c r="V97" i="6"/>
  <c r="J81" i="6"/>
  <c r="I86" i="6"/>
  <c r="T97" i="6"/>
  <c r="I81" i="6"/>
  <c r="AH82" i="6"/>
  <c r="AG143" i="6"/>
  <c r="AH144" i="6"/>
  <c r="X169" i="6"/>
  <c r="H143" i="6"/>
  <c r="V9" i="6"/>
  <c r="V20" i="6"/>
  <c r="W169" i="6"/>
  <c r="X41" i="6"/>
  <c r="AG142" i="6"/>
  <c r="H81" i="6"/>
  <c r="G83" i="6"/>
  <c r="G82" i="6"/>
  <c r="AH143" i="6"/>
  <c r="I144" i="6"/>
  <c r="AE143" i="6"/>
  <c r="J83" i="6"/>
  <c r="AG82" i="6"/>
  <c r="V41" i="6"/>
  <c r="AE85" i="6"/>
  <c r="AH85" i="6"/>
  <c r="U41" i="6"/>
  <c r="U45" i="6"/>
  <c r="AH86" i="6"/>
  <c r="I85" i="6"/>
  <c r="H142" i="6"/>
  <c r="H82" i="6"/>
  <c r="H144" i="6"/>
  <c r="X145" i="6"/>
  <c r="V153" i="6"/>
  <c r="W20" i="6"/>
  <c r="I83" i="6"/>
  <c r="V145" i="6"/>
  <c r="U145" i="6"/>
  <c r="T169" i="6"/>
  <c r="H85" i="6"/>
  <c r="U153" i="6"/>
  <c r="V45" i="6"/>
  <c r="U20" i="6"/>
  <c r="U169" i="6"/>
  <c r="T145" i="6"/>
  <c r="J137" i="5"/>
  <c r="J88" i="5"/>
  <c r="AJ134" i="5"/>
  <c r="G145" i="5"/>
  <c r="J96" i="5"/>
  <c r="AJ96" i="5"/>
  <c r="I88" i="5"/>
  <c r="J51" i="5"/>
  <c r="G96" i="5"/>
  <c r="AH135" i="5"/>
  <c r="AI155" i="5"/>
  <c r="G82" i="5"/>
  <c r="H88" i="5"/>
  <c r="I155" i="5"/>
  <c r="I136" i="5"/>
  <c r="G135" i="5"/>
  <c r="J84" i="5"/>
  <c r="H82" i="5"/>
  <c r="H51" i="5"/>
  <c r="AI16" i="5"/>
  <c r="I16" i="5"/>
  <c r="I145" i="5"/>
  <c r="J16" i="5"/>
  <c r="J45" i="5"/>
  <c r="AH155" i="5"/>
  <c r="I82" i="5"/>
  <c r="J158" i="5"/>
  <c r="H137" i="5"/>
  <c r="AG158" i="5"/>
  <c r="AH61" i="5"/>
  <c r="AI84" i="5"/>
  <c r="AI136" i="5"/>
  <c r="G84" i="5"/>
  <c r="I135" i="5"/>
  <c r="J9" i="5"/>
  <c r="I51" i="5"/>
  <c r="I45" i="5"/>
  <c r="G81" i="6"/>
  <c r="J134" i="5"/>
  <c r="AG145" i="5"/>
  <c r="AJ16" i="5"/>
  <c r="AI82" i="5"/>
  <c r="AH137" i="5"/>
  <c r="G9" i="6"/>
  <c r="AE41" i="6"/>
  <c r="AE86" i="6"/>
  <c r="AH153" i="6"/>
  <c r="AE144" i="6"/>
  <c r="J41" i="6"/>
  <c r="AE142" i="6"/>
  <c r="H85" i="5"/>
  <c r="AK134" i="5"/>
  <c r="AG82" i="5"/>
  <c r="AJ137" i="5"/>
  <c r="I134" i="5"/>
  <c r="AI51" i="5"/>
  <c r="AH82" i="5"/>
  <c r="H145" i="5"/>
  <c r="AI45" i="5"/>
  <c r="AK137" i="5"/>
  <c r="J135" i="5"/>
  <c r="AH134" i="5"/>
  <c r="AG16" i="5"/>
  <c r="AH136" i="5"/>
  <c r="AH9" i="5"/>
  <c r="H134" i="5"/>
  <c r="AJ84" i="5"/>
  <c r="I61" i="5"/>
  <c r="AJ9" i="5"/>
  <c r="AK88" i="5"/>
  <c r="I137" i="5"/>
  <c r="AG81" i="5"/>
  <c r="AK136" i="5"/>
  <c r="H80" i="5"/>
  <c r="H96" i="5"/>
  <c r="G81" i="5"/>
  <c r="AI158" i="5"/>
  <c r="AK9" i="5"/>
  <c r="AJ85" i="5"/>
  <c r="AJ51" i="5"/>
  <c r="AJ88" i="5"/>
  <c r="I9" i="5"/>
  <c r="J155" i="5"/>
  <c r="G51" i="5"/>
  <c r="H16" i="5"/>
  <c r="I158" i="5"/>
  <c r="AG96" i="5"/>
  <c r="AK155" i="5"/>
  <c r="I80" i="5"/>
  <c r="AG45" i="5"/>
  <c r="AK85" i="5"/>
  <c r="AJ158" i="5"/>
  <c r="H9" i="5"/>
  <c r="G16" i="5"/>
  <c r="AI9" i="5"/>
  <c r="AI80" i="5"/>
  <c r="AH80" i="5"/>
  <c r="AH96" i="5"/>
  <c r="AH145" i="5"/>
  <c r="AI61" i="5"/>
  <c r="Z51" i="5"/>
  <c r="H136" i="5"/>
  <c r="Y24" i="5"/>
  <c r="AI137" i="5"/>
  <c r="AG51" i="5"/>
  <c r="AJ135" i="5"/>
  <c r="Z80" i="5"/>
  <c r="K80" i="5" s="1"/>
  <c r="Z145" i="5"/>
  <c r="Z96" i="5"/>
  <c r="AJ155" i="5"/>
  <c r="Z24" i="5"/>
  <c r="Z16" i="5"/>
  <c r="AH85" i="5"/>
  <c r="J85" i="5"/>
  <c r="Z45" i="5"/>
  <c r="Z82" i="5"/>
  <c r="K137" i="5"/>
  <c r="K136" i="5"/>
  <c r="K155" i="5"/>
  <c r="K88" i="5"/>
  <c r="K9" i="5"/>
  <c r="K85" i="5"/>
  <c r="K134" i="5"/>
  <c r="K135" i="5"/>
  <c r="AK135" i="5"/>
  <c r="K84" i="5"/>
  <c r="AK84" i="5"/>
  <c r="K158" i="5"/>
  <c r="AK158" i="5"/>
  <c r="K61" i="5"/>
  <c r="AK61" i="5"/>
  <c r="K83" i="5"/>
  <c r="AK83" i="5"/>
  <c r="K81" i="5"/>
  <c r="AK81" i="5"/>
  <c r="K115" i="4"/>
  <c r="AK115" i="4"/>
  <c r="K144" i="4"/>
  <c r="AK144" i="4"/>
  <c r="L24" i="4"/>
  <c r="AL24" i="4"/>
  <c r="L67" i="4"/>
  <c r="AL67" i="4"/>
  <c r="L106" i="4"/>
  <c r="AL106" i="4"/>
  <c r="L127" i="4"/>
  <c r="AL127" i="4"/>
  <c r="K38" i="4"/>
  <c r="AK38" i="4"/>
  <c r="L12" i="4"/>
  <c r="AL12" i="4"/>
  <c r="L21" i="4"/>
  <c r="AL21" i="4"/>
  <c r="M12" i="4"/>
  <c r="AM12" i="4"/>
  <c r="M17" i="4"/>
  <c r="AM17" i="4"/>
  <c r="N7" i="4"/>
  <c r="AN7" i="4"/>
  <c r="N12" i="4"/>
  <c r="AN12" i="4"/>
  <c r="N17" i="4"/>
  <c r="N59" i="4"/>
  <c r="AN59" i="4"/>
  <c r="N21" i="4"/>
  <c r="AN21" i="4"/>
  <c r="N25" i="4"/>
  <c r="AN25" i="4"/>
  <c r="N28" i="4"/>
  <c r="AN28" i="4"/>
  <c r="N31" i="4"/>
  <c r="AN31" i="4"/>
  <c r="N34" i="4"/>
  <c r="AN34" i="4"/>
  <c r="N37" i="4"/>
  <c r="AN37" i="4"/>
  <c r="N41" i="4"/>
  <c r="AN41" i="4"/>
  <c r="N45" i="4"/>
  <c r="AN45" i="4"/>
  <c r="N48" i="4"/>
  <c r="N51" i="4"/>
  <c r="AN51" i="4"/>
  <c r="N55" i="4"/>
  <c r="AN55" i="4"/>
  <c r="N58" i="4"/>
  <c r="AN58" i="4"/>
  <c r="N62" i="4"/>
  <c r="AN62" i="4"/>
  <c r="N65" i="4"/>
  <c r="AN65" i="4"/>
  <c r="N68" i="4"/>
  <c r="AN68" i="4"/>
  <c r="N71" i="4"/>
  <c r="AN71" i="4"/>
  <c r="N81" i="4"/>
  <c r="AN81" i="4"/>
  <c r="N85" i="4"/>
  <c r="AN85" i="4"/>
  <c r="N88" i="4"/>
  <c r="AN88" i="4"/>
  <c r="N92" i="4"/>
  <c r="AN92" i="4"/>
  <c r="N95" i="4"/>
  <c r="AN95" i="4"/>
  <c r="N98" i="4"/>
  <c r="AN98" i="4"/>
  <c r="N101" i="4"/>
  <c r="AN101" i="4"/>
  <c r="N104" i="4"/>
  <c r="N107" i="4"/>
  <c r="AN107" i="4"/>
  <c r="N110" i="4"/>
  <c r="AN110" i="4"/>
  <c r="N113" i="4"/>
  <c r="AN113" i="4"/>
  <c r="N116" i="4"/>
  <c r="AN116" i="4"/>
  <c r="N119" i="4"/>
  <c r="AN119" i="4"/>
  <c r="N122" i="4"/>
  <c r="AN122" i="4"/>
  <c r="N125" i="4"/>
  <c r="AN125" i="4"/>
  <c r="N132" i="4"/>
  <c r="AN132" i="4"/>
  <c r="N135" i="4"/>
  <c r="AN135" i="4"/>
  <c r="N138" i="4"/>
  <c r="AN138" i="4"/>
  <c r="N142" i="4"/>
  <c r="AN142" i="4"/>
  <c r="N145" i="4"/>
  <c r="AN145" i="4"/>
  <c r="N149" i="4"/>
  <c r="AN149" i="4"/>
  <c r="K16" i="4"/>
  <c r="AK16" i="4"/>
  <c r="K14" i="4"/>
  <c r="K43" i="4"/>
  <c r="AK43" i="4"/>
  <c r="K84" i="4"/>
  <c r="AK84" i="4"/>
  <c r="K97" i="4"/>
  <c r="AK97" i="4"/>
  <c r="K121" i="4"/>
  <c r="AK121" i="4"/>
  <c r="L11" i="4"/>
  <c r="AL11" i="4"/>
  <c r="L27" i="4"/>
  <c r="AL27" i="4"/>
  <c r="L84" i="4"/>
  <c r="AL84" i="4"/>
  <c r="L109" i="4"/>
  <c r="AL109" i="4"/>
  <c r="L134" i="4"/>
  <c r="AL134" i="4"/>
  <c r="I22" i="4"/>
  <c r="AI22" i="4"/>
  <c r="M11" i="4"/>
  <c r="AM11" i="4"/>
  <c r="M16" i="4"/>
  <c r="AM16" i="4"/>
  <c r="M14" i="4"/>
  <c r="M20" i="4"/>
  <c r="AM20" i="4"/>
  <c r="M24" i="4"/>
  <c r="AM24" i="4"/>
  <c r="M27" i="4"/>
  <c r="AM27" i="4"/>
  <c r="M30" i="4"/>
  <c r="AM30" i="4"/>
  <c r="M33" i="4"/>
  <c r="AM33" i="4"/>
  <c r="M36" i="4"/>
  <c r="AM36" i="4"/>
  <c r="M40" i="4"/>
  <c r="AM40" i="4"/>
  <c r="M43" i="4"/>
  <c r="M47" i="4"/>
  <c r="AM47" i="4"/>
  <c r="M50" i="4"/>
  <c r="AM50" i="4"/>
  <c r="M53" i="4"/>
  <c r="AM53" i="4"/>
  <c r="M57" i="4"/>
  <c r="AM57" i="4"/>
  <c r="M61" i="4"/>
  <c r="AM61" i="4"/>
  <c r="M64" i="4"/>
  <c r="AM64" i="4"/>
  <c r="M67" i="4"/>
  <c r="AM67" i="4"/>
  <c r="M70" i="4"/>
  <c r="AM70" i="4"/>
  <c r="M80" i="4"/>
  <c r="AM80" i="4"/>
  <c r="M84" i="4"/>
  <c r="AM84" i="4"/>
  <c r="M87" i="4"/>
  <c r="AM87" i="4"/>
  <c r="M91" i="4"/>
  <c r="AM91" i="4"/>
  <c r="M94" i="4"/>
  <c r="AM94" i="4"/>
  <c r="M97" i="4"/>
  <c r="AM97" i="4"/>
  <c r="M100" i="4"/>
  <c r="AM100" i="4"/>
  <c r="M103" i="4"/>
  <c r="AM103" i="4"/>
  <c r="M106" i="4"/>
  <c r="AM106" i="4"/>
  <c r="M109" i="4"/>
  <c r="AM109" i="4"/>
  <c r="M112" i="4"/>
  <c r="AM112" i="4"/>
  <c r="M115" i="4"/>
  <c r="AM115" i="4"/>
  <c r="M118" i="4"/>
  <c r="AM118" i="4"/>
  <c r="M121" i="4"/>
  <c r="AM121" i="4"/>
  <c r="M124" i="4"/>
  <c r="AM124" i="4"/>
  <c r="M127" i="4"/>
  <c r="AM127" i="4"/>
  <c r="M134" i="4"/>
  <c r="AM134" i="4"/>
  <c r="M137" i="4"/>
  <c r="AM137" i="4"/>
  <c r="M141" i="4"/>
  <c r="AM141" i="4"/>
  <c r="M144" i="4"/>
  <c r="AM144" i="4"/>
  <c r="M148" i="4"/>
  <c r="AM148" i="4"/>
  <c r="H22" i="4"/>
  <c r="AH22" i="4"/>
  <c r="K33" i="4"/>
  <c r="AK33" i="4"/>
  <c r="K57" i="4"/>
  <c r="AK57" i="4"/>
  <c r="K91" i="4"/>
  <c r="AK91" i="4"/>
  <c r="K112" i="4"/>
  <c r="AK112" i="4"/>
  <c r="K118" i="4"/>
  <c r="AK118" i="4"/>
  <c r="L14" i="4"/>
  <c r="L43" i="4"/>
  <c r="AL43" i="4"/>
  <c r="L64" i="4"/>
  <c r="AL64" i="4"/>
  <c r="L112" i="4"/>
  <c r="AL112" i="4"/>
  <c r="L141" i="4"/>
  <c r="AL141" i="4"/>
  <c r="N11" i="4"/>
  <c r="AN11" i="4"/>
  <c r="N16" i="4"/>
  <c r="AN16" i="4"/>
  <c r="N14" i="4"/>
  <c r="N20" i="4"/>
  <c r="AN20" i="4"/>
  <c r="N24" i="4"/>
  <c r="AN24" i="4"/>
  <c r="N27" i="4"/>
  <c r="AN27" i="4"/>
  <c r="N30" i="4"/>
  <c r="AN30" i="4"/>
  <c r="N33" i="4"/>
  <c r="AN33" i="4"/>
  <c r="N36" i="4"/>
  <c r="AN36" i="4"/>
  <c r="N40" i="4"/>
  <c r="AN40" i="4"/>
  <c r="N43" i="4"/>
  <c r="N47" i="4"/>
  <c r="AN47" i="4"/>
  <c r="N50" i="4"/>
  <c r="AN50" i="4"/>
  <c r="N53" i="4"/>
  <c r="AN53" i="4"/>
  <c r="N57" i="4"/>
  <c r="AN57" i="4"/>
  <c r="N61" i="4"/>
  <c r="AN61" i="4"/>
  <c r="N64" i="4"/>
  <c r="AN64" i="4"/>
  <c r="N67" i="4"/>
  <c r="AN67" i="4"/>
  <c r="N70" i="4"/>
  <c r="AN70" i="4"/>
  <c r="N80" i="4"/>
  <c r="AN80" i="4"/>
  <c r="N84" i="4"/>
  <c r="AN84" i="4"/>
  <c r="N87" i="4"/>
  <c r="AN87" i="4"/>
  <c r="N91" i="4"/>
  <c r="AN91" i="4"/>
  <c r="N94" i="4"/>
  <c r="AN94" i="4"/>
  <c r="N97" i="4"/>
  <c r="AN97" i="4"/>
  <c r="N100" i="4"/>
  <c r="AN100" i="4"/>
  <c r="N103" i="4"/>
  <c r="AN103" i="4"/>
  <c r="N106" i="4"/>
  <c r="AN106" i="4"/>
  <c r="N109" i="4"/>
  <c r="AN109" i="4"/>
  <c r="N112" i="4"/>
  <c r="AN112" i="4"/>
  <c r="N115" i="4"/>
  <c r="AN115" i="4"/>
  <c r="N118" i="4"/>
  <c r="AN118" i="4"/>
  <c r="N121" i="4"/>
  <c r="AN121" i="4"/>
  <c r="N124" i="4"/>
  <c r="AN124" i="4"/>
  <c r="N127" i="4"/>
  <c r="AN127" i="4"/>
  <c r="N134" i="4"/>
  <c r="AN134" i="4"/>
  <c r="N137" i="4"/>
  <c r="AN137" i="4"/>
  <c r="N141" i="4"/>
  <c r="AN141" i="4"/>
  <c r="N144" i="4"/>
  <c r="AN144" i="4"/>
  <c r="N148" i="4"/>
  <c r="AN148" i="4"/>
  <c r="G22" i="4"/>
  <c r="AG22" i="4"/>
  <c r="K30" i="4"/>
  <c r="AK30" i="4"/>
  <c r="K47" i="4"/>
  <c r="AK47" i="4"/>
  <c r="K67" i="4"/>
  <c r="AK67" i="4"/>
  <c r="K106" i="4"/>
  <c r="AK106" i="4"/>
  <c r="K124" i="4"/>
  <c r="AK124" i="4"/>
  <c r="L33" i="4"/>
  <c r="AL33" i="4"/>
  <c r="L61" i="4"/>
  <c r="AL61" i="4"/>
  <c r="L91" i="4"/>
  <c r="AL91" i="4"/>
  <c r="L115" i="4"/>
  <c r="AL115" i="4"/>
  <c r="K13" i="4"/>
  <c r="AK13" i="4"/>
  <c r="K26" i="4"/>
  <c r="AK26" i="4"/>
  <c r="K42" i="4"/>
  <c r="AK42" i="4"/>
  <c r="K56" i="4"/>
  <c r="AK56" i="4"/>
  <c r="K63" i="4"/>
  <c r="AK63" i="4"/>
  <c r="K66" i="4"/>
  <c r="AK66" i="4"/>
  <c r="K69" i="4"/>
  <c r="AK69" i="4"/>
  <c r="K72" i="4"/>
  <c r="AK72" i="4"/>
  <c r="K83" i="4"/>
  <c r="AK83" i="4"/>
  <c r="K86" i="4"/>
  <c r="AK86" i="4"/>
  <c r="K89" i="4"/>
  <c r="AK89" i="4"/>
  <c r="K93" i="4"/>
  <c r="AK93" i="4"/>
  <c r="K96" i="4"/>
  <c r="AK96" i="4"/>
  <c r="K99" i="4"/>
  <c r="AK99" i="4"/>
  <c r="K102" i="4"/>
  <c r="AK102" i="4"/>
  <c r="K105" i="4"/>
  <c r="AK105" i="4"/>
  <c r="K108" i="4"/>
  <c r="AK108" i="4"/>
  <c r="K111" i="4"/>
  <c r="AK111" i="4"/>
  <c r="K114" i="4"/>
  <c r="AK114" i="4"/>
  <c r="K117" i="4"/>
  <c r="AK117" i="4"/>
  <c r="K120" i="4"/>
  <c r="AK120" i="4"/>
  <c r="K123" i="4"/>
  <c r="AK123" i="4"/>
  <c r="K126" i="4"/>
  <c r="AK126" i="4"/>
  <c r="K133" i="4"/>
  <c r="AK133" i="4"/>
  <c r="K136" i="4"/>
  <c r="AK136" i="4"/>
  <c r="K140" i="4"/>
  <c r="AK140" i="4"/>
  <c r="K143" i="4"/>
  <c r="AK143" i="4"/>
  <c r="K146" i="4"/>
  <c r="AK146" i="4"/>
  <c r="K151" i="4"/>
  <c r="AK151" i="4"/>
  <c r="K80" i="4"/>
  <c r="AK80" i="4"/>
  <c r="K109" i="4"/>
  <c r="AK109" i="4"/>
  <c r="K141" i="4"/>
  <c r="AK141" i="4"/>
  <c r="L40" i="4"/>
  <c r="AL40" i="4"/>
  <c r="L70" i="4"/>
  <c r="AL70" i="4"/>
  <c r="L100" i="4"/>
  <c r="AL100" i="4"/>
  <c r="L118" i="4"/>
  <c r="AL118" i="4"/>
  <c r="K32" i="4"/>
  <c r="AK32" i="4"/>
  <c r="K49" i="4"/>
  <c r="AK49" i="4"/>
  <c r="K52" i="4"/>
  <c r="AK52" i="4"/>
  <c r="L10" i="4"/>
  <c r="AL10" i="4"/>
  <c r="L13" i="4"/>
  <c r="AL13" i="4"/>
  <c r="L18" i="4"/>
  <c r="AL18" i="4"/>
  <c r="L19" i="4"/>
  <c r="AL19" i="4"/>
  <c r="L23" i="4"/>
  <c r="AL23" i="4"/>
  <c r="L26" i="4"/>
  <c r="AL26" i="4"/>
  <c r="L29" i="4"/>
  <c r="AL29" i="4"/>
  <c r="L32" i="4"/>
  <c r="AL32" i="4"/>
  <c r="L35" i="4"/>
  <c r="AL35" i="4"/>
  <c r="L38" i="4"/>
  <c r="AL38" i="4"/>
  <c r="L42" i="4"/>
  <c r="AL42" i="4"/>
  <c r="L46" i="4"/>
  <c r="AL46" i="4"/>
  <c r="L49" i="4"/>
  <c r="AL49" i="4"/>
  <c r="L52" i="4"/>
  <c r="AL52" i="4"/>
  <c r="L56" i="4"/>
  <c r="AL56" i="4"/>
  <c r="L60" i="4"/>
  <c r="AL60" i="4"/>
  <c r="L63" i="4"/>
  <c r="AL63" i="4"/>
  <c r="L66" i="4"/>
  <c r="AL66" i="4"/>
  <c r="L69" i="4"/>
  <c r="AL69" i="4"/>
  <c r="L72" i="4"/>
  <c r="AL72" i="4"/>
  <c r="L83" i="4"/>
  <c r="AL83" i="4"/>
  <c r="L86" i="4"/>
  <c r="AL86" i="4"/>
  <c r="L89" i="4"/>
  <c r="AL89" i="4"/>
  <c r="L93" i="4"/>
  <c r="AL93" i="4"/>
  <c r="L96" i="4"/>
  <c r="AL96" i="4"/>
  <c r="L99" i="4"/>
  <c r="AL99" i="4"/>
  <c r="L102" i="4"/>
  <c r="AL102" i="4"/>
  <c r="L105" i="4"/>
  <c r="AL105" i="4"/>
  <c r="L108" i="4"/>
  <c r="AL108" i="4"/>
  <c r="L111" i="4"/>
  <c r="AL111" i="4"/>
  <c r="L114" i="4"/>
  <c r="AL114" i="4"/>
  <c r="L117" i="4"/>
  <c r="AL117" i="4"/>
  <c r="L120" i="4"/>
  <c r="AL120" i="4"/>
  <c r="L123" i="4"/>
  <c r="AL123" i="4"/>
  <c r="L126" i="4"/>
  <c r="AL126" i="4"/>
  <c r="L133" i="4"/>
  <c r="AL133" i="4"/>
  <c r="L136" i="4"/>
  <c r="AL136" i="4"/>
  <c r="L140" i="4"/>
  <c r="AL140" i="4"/>
  <c r="L143" i="4"/>
  <c r="AL143" i="4"/>
  <c r="L146" i="4"/>
  <c r="AL146" i="4"/>
  <c r="L151" i="4"/>
  <c r="AL151" i="4"/>
  <c r="K11" i="4"/>
  <c r="AK11" i="4"/>
  <c r="K27" i="4"/>
  <c r="AK27" i="4"/>
  <c r="K40" i="4"/>
  <c r="AK40" i="4"/>
  <c r="K70" i="4"/>
  <c r="AK70" i="4"/>
  <c r="K94" i="4"/>
  <c r="AK94" i="4"/>
  <c r="K127" i="4"/>
  <c r="AK127" i="4"/>
  <c r="L16" i="4"/>
  <c r="AL16" i="4"/>
  <c r="L36" i="4"/>
  <c r="AL36" i="4"/>
  <c r="L53" i="4"/>
  <c r="AL53" i="4"/>
  <c r="L97" i="4"/>
  <c r="AL97" i="4"/>
  <c r="L144" i="4"/>
  <c r="AL144" i="4"/>
  <c r="K29" i="4"/>
  <c r="AK29" i="4"/>
  <c r="K46" i="4"/>
  <c r="AK46" i="4"/>
  <c r="K60" i="4"/>
  <c r="AK60" i="4"/>
  <c r="M10" i="4"/>
  <c r="AM10" i="4"/>
  <c r="M13" i="4"/>
  <c r="AM13" i="4"/>
  <c r="M18" i="4"/>
  <c r="AM18" i="4"/>
  <c r="M19" i="4"/>
  <c r="AM19" i="4"/>
  <c r="M23" i="4"/>
  <c r="AM23" i="4"/>
  <c r="M26" i="4"/>
  <c r="AM26" i="4"/>
  <c r="M29" i="4"/>
  <c r="AM29" i="4"/>
  <c r="M32" i="4"/>
  <c r="AM32" i="4"/>
  <c r="M35" i="4"/>
  <c r="AM35" i="4"/>
  <c r="M38" i="4"/>
  <c r="AM38" i="4"/>
  <c r="M42" i="4"/>
  <c r="AM42" i="4"/>
  <c r="M46" i="4"/>
  <c r="AM46" i="4"/>
  <c r="M49" i="4"/>
  <c r="AM49" i="4"/>
  <c r="M52" i="4"/>
  <c r="AM52" i="4"/>
  <c r="M56" i="4"/>
  <c r="AM56" i="4"/>
  <c r="M60" i="4"/>
  <c r="AM60" i="4"/>
  <c r="M63" i="4"/>
  <c r="AM63" i="4"/>
  <c r="M66" i="4"/>
  <c r="AM66" i="4"/>
  <c r="M69" i="4"/>
  <c r="AM69" i="4"/>
  <c r="M72" i="4"/>
  <c r="AM72" i="4"/>
  <c r="M83" i="4"/>
  <c r="AM83" i="4"/>
  <c r="M86" i="4"/>
  <c r="AM86" i="4"/>
  <c r="M89" i="4"/>
  <c r="AM89" i="4"/>
  <c r="M93" i="4"/>
  <c r="AM93" i="4"/>
  <c r="M96" i="4"/>
  <c r="AM96" i="4"/>
  <c r="M99" i="4"/>
  <c r="AM99" i="4"/>
  <c r="M102" i="4"/>
  <c r="AM102" i="4"/>
  <c r="M105" i="4"/>
  <c r="AM105" i="4"/>
  <c r="M108" i="4"/>
  <c r="AM108" i="4"/>
  <c r="M111" i="4"/>
  <c r="AM111" i="4"/>
  <c r="M114" i="4"/>
  <c r="AM114" i="4"/>
  <c r="M117" i="4"/>
  <c r="AM117" i="4"/>
  <c r="M120" i="4"/>
  <c r="AM120" i="4"/>
  <c r="M123" i="4"/>
  <c r="AM123" i="4"/>
  <c r="M126" i="4"/>
  <c r="AM126" i="4"/>
  <c r="M133" i="4"/>
  <c r="AM133" i="4"/>
  <c r="M136" i="4"/>
  <c r="AM136" i="4"/>
  <c r="M140" i="4"/>
  <c r="AM140" i="4"/>
  <c r="M143" i="4"/>
  <c r="AM143" i="4"/>
  <c r="M146" i="4"/>
  <c r="AM146" i="4"/>
  <c r="M151" i="4"/>
  <c r="AM151" i="4"/>
  <c r="K36" i="4"/>
  <c r="AK36" i="4"/>
  <c r="K61" i="4"/>
  <c r="AK61" i="4"/>
  <c r="K148" i="4"/>
  <c r="AK148" i="4"/>
  <c r="L50" i="4"/>
  <c r="AL50" i="4"/>
  <c r="L87" i="4"/>
  <c r="AL87" i="4"/>
  <c r="L121" i="4"/>
  <c r="AL121" i="4"/>
  <c r="K35" i="4"/>
  <c r="AK35" i="4"/>
  <c r="N13" i="4"/>
  <c r="AN13" i="4"/>
  <c r="N19" i="4"/>
  <c r="AN19" i="4"/>
  <c r="N26" i="4"/>
  <c r="AN26" i="4"/>
  <c r="N32" i="4"/>
  <c r="AN32" i="4"/>
  <c r="N35" i="4"/>
  <c r="AN35" i="4"/>
  <c r="N38" i="4"/>
  <c r="AN38" i="4"/>
  <c r="N42" i="4"/>
  <c r="AN42" i="4"/>
  <c r="N46" i="4"/>
  <c r="AN46" i="4"/>
  <c r="N49" i="4"/>
  <c r="AN49" i="4"/>
  <c r="N52" i="4"/>
  <c r="AN52" i="4"/>
  <c r="N56" i="4"/>
  <c r="AN56" i="4"/>
  <c r="N60" i="4"/>
  <c r="AN60" i="4"/>
  <c r="N63" i="4"/>
  <c r="AN63" i="4"/>
  <c r="N66" i="4"/>
  <c r="AN66" i="4"/>
  <c r="N69" i="4"/>
  <c r="AN69" i="4"/>
  <c r="N72" i="4"/>
  <c r="AN72" i="4"/>
  <c r="N83" i="4"/>
  <c r="AN83" i="4"/>
  <c r="N86" i="4"/>
  <c r="AN86" i="4"/>
  <c r="N89" i="4"/>
  <c r="AN89" i="4"/>
  <c r="N93" i="4"/>
  <c r="AN93" i="4"/>
  <c r="N96" i="4"/>
  <c r="AN96" i="4"/>
  <c r="N99" i="4"/>
  <c r="AN99" i="4"/>
  <c r="N102" i="4"/>
  <c r="AN102" i="4"/>
  <c r="N105" i="4"/>
  <c r="AN105" i="4"/>
  <c r="N108" i="4"/>
  <c r="AN108" i="4"/>
  <c r="N111" i="4"/>
  <c r="AN111" i="4"/>
  <c r="N114" i="4"/>
  <c r="AN114" i="4"/>
  <c r="N117" i="4"/>
  <c r="AN117" i="4"/>
  <c r="N120" i="4"/>
  <c r="AN120" i="4"/>
  <c r="N123" i="4"/>
  <c r="N126" i="4"/>
  <c r="AN126" i="4"/>
  <c r="N133" i="4"/>
  <c r="AN133" i="4"/>
  <c r="N136" i="4"/>
  <c r="AN136" i="4"/>
  <c r="N140" i="4"/>
  <c r="AN140" i="4"/>
  <c r="N143" i="4"/>
  <c r="AN143" i="4"/>
  <c r="N146" i="4"/>
  <c r="AN146" i="4"/>
  <c r="N151" i="4"/>
  <c r="AN151" i="4"/>
  <c r="K20" i="4"/>
  <c r="AK20" i="4"/>
  <c r="K50" i="4"/>
  <c r="AK50" i="4"/>
  <c r="K64" i="4"/>
  <c r="AK64" i="4"/>
  <c r="K100" i="4"/>
  <c r="AK100" i="4"/>
  <c r="K137" i="4"/>
  <c r="AK137" i="4"/>
  <c r="L30" i="4"/>
  <c r="AL30" i="4"/>
  <c r="L57" i="4"/>
  <c r="AL57" i="4"/>
  <c r="L94" i="4"/>
  <c r="AL94" i="4"/>
  <c r="L137" i="4"/>
  <c r="AL137" i="4"/>
  <c r="K10" i="4"/>
  <c r="AK10" i="4"/>
  <c r="K23" i="4"/>
  <c r="AK23" i="4"/>
  <c r="N10" i="4"/>
  <c r="AN10" i="4"/>
  <c r="N18" i="4"/>
  <c r="AN18" i="4"/>
  <c r="N23" i="4"/>
  <c r="AN23" i="4"/>
  <c r="N29" i="4"/>
  <c r="AN29" i="4"/>
  <c r="K7" i="4"/>
  <c r="AK7" i="4"/>
  <c r="K12" i="4"/>
  <c r="AK12" i="4"/>
  <c r="K17" i="4"/>
  <c r="AK17" i="4"/>
  <c r="K59" i="4"/>
  <c r="AK59" i="4"/>
  <c r="K21" i="4"/>
  <c r="AK21" i="4"/>
  <c r="K25" i="4"/>
  <c r="AK25" i="4"/>
  <c r="K28" i="4"/>
  <c r="AK28" i="4"/>
  <c r="K31" i="4"/>
  <c r="AK31" i="4"/>
  <c r="K34" i="4"/>
  <c r="AK34" i="4"/>
  <c r="K37" i="4"/>
  <c r="AK37" i="4"/>
  <c r="K41" i="4"/>
  <c r="AK41" i="4"/>
  <c r="K45" i="4"/>
  <c r="AK45" i="4"/>
  <c r="K48" i="4"/>
  <c r="K51" i="4"/>
  <c r="AK51" i="4"/>
  <c r="K55" i="4"/>
  <c r="AK55" i="4"/>
  <c r="K58" i="4"/>
  <c r="AK58" i="4"/>
  <c r="K62" i="4"/>
  <c r="AK62" i="4"/>
  <c r="K65" i="4"/>
  <c r="AK65" i="4"/>
  <c r="K68" i="4"/>
  <c r="AK68" i="4"/>
  <c r="K71" i="4"/>
  <c r="AK71" i="4"/>
  <c r="K81" i="4"/>
  <c r="AK81" i="4"/>
  <c r="K85" i="4"/>
  <c r="AK85" i="4"/>
  <c r="K88" i="4"/>
  <c r="AK88" i="4"/>
  <c r="K92" i="4"/>
  <c r="AK92" i="4"/>
  <c r="K95" i="4"/>
  <c r="AK95" i="4"/>
  <c r="K98" i="4"/>
  <c r="AK98" i="4"/>
  <c r="K101" i="4"/>
  <c r="AK101" i="4"/>
  <c r="K104" i="4"/>
  <c r="AK104" i="4"/>
  <c r="K107" i="4"/>
  <c r="AK107" i="4"/>
  <c r="K110" i="4"/>
  <c r="AK110" i="4"/>
  <c r="K113" i="4"/>
  <c r="AK113" i="4"/>
  <c r="K116" i="4"/>
  <c r="AK116" i="4"/>
  <c r="K119" i="4"/>
  <c r="AK119" i="4"/>
  <c r="K122" i="4"/>
  <c r="AK122" i="4"/>
  <c r="K125" i="4"/>
  <c r="AK125" i="4"/>
  <c r="K132" i="4"/>
  <c r="AK132" i="4"/>
  <c r="K135" i="4"/>
  <c r="AK135" i="4"/>
  <c r="K138" i="4"/>
  <c r="AK138" i="4"/>
  <c r="K142" i="4"/>
  <c r="AK142" i="4"/>
  <c r="K145" i="4"/>
  <c r="AK145" i="4"/>
  <c r="K149" i="4"/>
  <c r="AK149" i="4"/>
  <c r="L148" i="4"/>
  <c r="AL148" i="4"/>
  <c r="K18" i="4"/>
  <c r="AK18" i="4"/>
  <c r="L7" i="4"/>
  <c r="AL7" i="4"/>
  <c r="L17" i="4"/>
  <c r="AL17" i="4"/>
  <c r="L25" i="4"/>
  <c r="AL25" i="4"/>
  <c r="L28" i="4"/>
  <c r="AL28" i="4"/>
  <c r="L31" i="4"/>
  <c r="AL31" i="4"/>
  <c r="L34" i="4"/>
  <c r="AL34" i="4"/>
  <c r="L37" i="4"/>
  <c r="AL37" i="4"/>
  <c r="L41" i="4"/>
  <c r="AL41" i="4"/>
  <c r="L45" i="4"/>
  <c r="AL45" i="4"/>
  <c r="L48" i="4"/>
  <c r="L51" i="4"/>
  <c r="AL51" i="4"/>
  <c r="L55" i="4"/>
  <c r="AL55" i="4"/>
  <c r="L58" i="4"/>
  <c r="AL58" i="4"/>
  <c r="L62" i="4"/>
  <c r="AL62" i="4"/>
  <c r="L65" i="4"/>
  <c r="AL65" i="4"/>
  <c r="L68" i="4"/>
  <c r="AL68" i="4"/>
  <c r="L71" i="4"/>
  <c r="AL71" i="4"/>
  <c r="L81" i="4"/>
  <c r="AL81" i="4"/>
  <c r="L85" i="4"/>
  <c r="AL85" i="4"/>
  <c r="L88" i="4"/>
  <c r="AL88" i="4"/>
  <c r="L92" i="4"/>
  <c r="AL92" i="4"/>
  <c r="L95" i="4"/>
  <c r="AL95" i="4"/>
  <c r="L98" i="4"/>
  <c r="AL98" i="4"/>
  <c r="L101" i="4"/>
  <c r="AL101" i="4"/>
  <c r="L104" i="4"/>
  <c r="L107" i="4"/>
  <c r="AL107" i="4"/>
  <c r="L110" i="4"/>
  <c r="AL110" i="4"/>
  <c r="L113" i="4"/>
  <c r="AL113" i="4"/>
  <c r="L116" i="4"/>
  <c r="AL116" i="4"/>
  <c r="L119" i="4"/>
  <c r="AL119" i="4"/>
  <c r="L122" i="4"/>
  <c r="AL122" i="4"/>
  <c r="L125" i="4"/>
  <c r="AL125" i="4"/>
  <c r="L132" i="4"/>
  <c r="AL132" i="4"/>
  <c r="L135" i="4"/>
  <c r="AL135" i="4"/>
  <c r="L138" i="4"/>
  <c r="AL138" i="4"/>
  <c r="L142" i="4"/>
  <c r="AL142" i="4"/>
  <c r="L145" i="4"/>
  <c r="AL145" i="4"/>
  <c r="L149" i="4"/>
  <c r="AL149" i="4"/>
  <c r="K24" i="4"/>
  <c r="AK24" i="4"/>
  <c r="K53" i="4"/>
  <c r="AK53" i="4"/>
  <c r="K87" i="4"/>
  <c r="AK87" i="4"/>
  <c r="K103" i="4"/>
  <c r="AK103" i="4"/>
  <c r="K134" i="4"/>
  <c r="AK134" i="4"/>
  <c r="L20" i="4"/>
  <c r="AL20" i="4"/>
  <c r="L47" i="4"/>
  <c r="AL47" i="4"/>
  <c r="L80" i="4"/>
  <c r="AL80" i="4"/>
  <c r="L103" i="4"/>
  <c r="AL154" i="5" s="1"/>
  <c r="AL103" i="4"/>
  <c r="L124" i="4"/>
  <c r="AL124" i="4"/>
  <c r="K19" i="4"/>
  <c r="AK19" i="4"/>
  <c r="L59" i="4"/>
  <c r="AL59" i="4"/>
  <c r="M7" i="4"/>
  <c r="AM7" i="4"/>
  <c r="M59" i="4"/>
  <c r="AM59" i="4"/>
  <c r="M21" i="4"/>
  <c r="AM21" i="4"/>
  <c r="M25" i="4"/>
  <c r="AM25" i="4"/>
  <c r="M28" i="4"/>
  <c r="AM28" i="4"/>
  <c r="M31" i="4"/>
  <c r="AM31" i="4"/>
  <c r="M34" i="4"/>
  <c r="AM34" i="4"/>
  <c r="M37" i="4"/>
  <c r="AM37" i="4"/>
  <c r="M41" i="4"/>
  <c r="AM41" i="4"/>
  <c r="M45" i="4"/>
  <c r="AM45" i="4"/>
  <c r="M48" i="4"/>
  <c r="M51" i="4"/>
  <c r="AM51" i="4"/>
  <c r="M55" i="4"/>
  <c r="AM55" i="4"/>
  <c r="M58" i="4"/>
  <c r="AM58" i="4"/>
  <c r="M62" i="4"/>
  <c r="AM62" i="4"/>
  <c r="M65" i="4"/>
  <c r="AM65" i="4"/>
  <c r="M68" i="4"/>
  <c r="AM68" i="4"/>
  <c r="M71" i="4"/>
  <c r="AM71" i="4"/>
  <c r="M81" i="4"/>
  <c r="AM81" i="4"/>
  <c r="M85" i="4"/>
  <c r="AM85" i="4"/>
  <c r="M88" i="4"/>
  <c r="AM88" i="4"/>
  <c r="M92" i="4"/>
  <c r="AM92" i="4"/>
  <c r="M95" i="4"/>
  <c r="AM95" i="4"/>
  <c r="M98" i="4"/>
  <c r="AM98" i="4"/>
  <c r="M101" i="4"/>
  <c r="AM101" i="4"/>
  <c r="M104" i="4"/>
  <c r="M107" i="4"/>
  <c r="AM107" i="4"/>
  <c r="M110" i="4"/>
  <c r="AM110" i="4"/>
  <c r="M113" i="4"/>
  <c r="AM113" i="4"/>
  <c r="M116" i="4"/>
  <c r="AM116" i="4"/>
  <c r="M119" i="4"/>
  <c r="AM119" i="4"/>
  <c r="M122" i="4"/>
  <c r="AM122" i="4"/>
  <c r="M125" i="4"/>
  <c r="AM125" i="4"/>
  <c r="M132" i="4"/>
  <c r="AM132" i="4"/>
  <c r="M135" i="4"/>
  <c r="AM135" i="4"/>
  <c r="M138" i="4"/>
  <c r="AM138" i="4"/>
  <c r="M142" i="4"/>
  <c r="AM142" i="4"/>
  <c r="M145" i="4"/>
  <c r="AM145" i="4"/>
  <c r="M149" i="4"/>
  <c r="AM149" i="4"/>
  <c r="AA51" i="5"/>
  <c r="AA135" i="5"/>
  <c r="AA84" i="5"/>
  <c r="AA16" i="5"/>
  <c r="AA136" i="5"/>
  <c r="AA96" i="5"/>
  <c r="AA81" i="5"/>
  <c r="AA82" i="5"/>
  <c r="AA61" i="5"/>
  <c r="AA88" i="5"/>
  <c r="AA137" i="5"/>
  <c r="AA45" i="5"/>
  <c r="AA134" i="5"/>
  <c r="AA155" i="5"/>
  <c r="AA158" i="5"/>
  <c r="AA145" i="5"/>
  <c r="AA85" i="5"/>
  <c r="AA9" i="5"/>
  <c r="AA80" i="5"/>
  <c r="AA24" i="5"/>
  <c r="V41" i="4"/>
  <c r="V55" i="4"/>
  <c r="V65" i="4"/>
  <c r="V107" i="4"/>
  <c r="X16" i="4"/>
  <c r="Y14" i="4"/>
  <c r="Y24" i="4"/>
  <c r="V13" i="4"/>
  <c r="W10" i="4"/>
  <c r="W13" i="4"/>
  <c r="W18" i="4"/>
  <c r="X10" i="4"/>
  <c r="X18" i="4"/>
  <c r="X23" i="4"/>
  <c r="Y10" i="4"/>
  <c r="Y13" i="4"/>
  <c r="Y18" i="4"/>
  <c r="Y19" i="4"/>
  <c r="Y23" i="4"/>
  <c r="Y26" i="4"/>
  <c r="Y29" i="4"/>
  <c r="Y32" i="4"/>
  <c r="Y35" i="4"/>
  <c r="Y38" i="4"/>
  <c r="Y42" i="4"/>
  <c r="Y46" i="4"/>
  <c r="Y49" i="4"/>
  <c r="Y52" i="4"/>
  <c r="Y56" i="4"/>
  <c r="Y60" i="4"/>
  <c r="Y63" i="4"/>
  <c r="Y66" i="4"/>
  <c r="Y69" i="4"/>
  <c r="Y72" i="4"/>
  <c r="Y83" i="4"/>
  <c r="Y86" i="4"/>
  <c r="Y89" i="4"/>
  <c r="Y93" i="4"/>
  <c r="Y96" i="4"/>
  <c r="Y99" i="4"/>
  <c r="Y102" i="4"/>
  <c r="Y105" i="4"/>
  <c r="Y108" i="4"/>
  <c r="Y111" i="4"/>
  <c r="Y114" i="4"/>
  <c r="Y120" i="4"/>
  <c r="Y123" i="4"/>
  <c r="Y126" i="4"/>
  <c r="Y133" i="4"/>
  <c r="Y136" i="4"/>
  <c r="Y140" i="4"/>
  <c r="Y143" i="4"/>
  <c r="Y146" i="4"/>
  <c r="Y151" i="4"/>
  <c r="V31" i="4"/>
  <c r="V45" i="4"/>
  <c r="V88" i="4"/>
  <c r="W12" i="4"/>
  <c r="W17" i="4"/>
  <c r="W59" i="4"/>
  <c r="W21" i="4"/>
  <c r="W25" i="4"/>
  <c r="W28" i="4"/>
  <c r="W31" i="4"/>
  <c r="W34" i="4"/>
  <c r="W37" i="4"/>
  <c r="W41" i="4"/>
  <c r="W45" i="4"/>
  <c r="W48" i="4"/>
  <c r="W51" i="4"/>
  <c r="W55" i="4"/>
  <c r="W58" i="4"/>
  <c r="W62" i="4"/>
  <c r="W65" i="4"/>
  <c r="W68" i="4"/>
  <c r="W71" i="4"/>
  <c r="W81" i="4"/>
  <c r="W85" i="4"/>
  <c r="W88" i="4"/>
  <c r="W92" i="4"/>
  <c r="W95" i="4"/>
  <c r="W98" i="4"/>
  <c r="W101" i="4"/>
  <c r="W104" i="4"/>
  <c r="W107" i="4"/>
  <c r="W110" i="4"/>
  <c r="W113" i="4"/>
  <c r="W116" i="4"/>
  <c r="W119" i="4"/>
  <c r="W122" i="4"/>
  <c r="W125" i="4"/>
  <c r="W132" i="4"/>
  <c r="W135" i="4"/>
  <c r="W138" i="4"/>
  <c r="W142" i="4"/>
  <c r="W145" i="4"/>
  <c r="W149" i="4"/>
  <c r="V85" i="4"/>
  <c r="V113" i="4"/>
  <c r="W7" i="4"/>
  <c r="X12" i="4"/>
  <c r="X17" i="4"/>
  <c r="X59" i="4"/>
  <c r="X21" i="4"/>
  <c r="X25" i="4"/>
  <c r="X28" i="4"/>
  <c r="X31" i="4"/>
  <c r="X34" i="4"/>
  <c r="X37" i="4"/>
  <c r="X41" i="4"/>
  <c r="X45" i="4"/>
  <c r="X48" i="4"/>
  <c r="X51" i="4"/>
  <c r="X55" i="4"/>
  <c r="X58" i="4"/>
  <c r="X62" i="4"/>
  <c r="X65" i="4"/>
  <c r="X68" i="4"/>
  <c r="X71" i="4"/>
  <c r="X81" i="4"/>
  <c r="X85" i="4"/>
  <c r="X88" i="4"/>
  <c r="X92" i="4"/>
  <c r="X95" i="4"/>
  <c r="X98" i="4"/>
  <c r="X101" i="4"/>
  <c r="X104" i="4"/>
  <c r="X107" i="4"/>
  <c r="X110" i="4"/>
  <c r="X113" i="4"/>
  <c r="X116" i="4"/>
  <c r="X119" i="4"/>
  <c r="X122" i="4"/>
  <c r="X125" i="4"/>
  <c r="X132" i="4"/>
  <c r="X135" i="4"/>
  <c r="X138" i="4"/>
  <c r="X142" i="4"/>
  <c r="X145" i="4"/>
  <c r="X149" i="4"/>
  <c r="V12" i="4"/>
  <c r="V71" i="4"/>
  <c r="V92" i="4"/>
  <c r="V104" i="4"/>
  <c r="V119" i="4"/>
  <c r="Y7" i="4"/>
  <c r="Y17" i="4"/>
  <c r="Y21" i="4"/>
  <c r="Y28" i="4"/>
  <c r="Y31" i="4"/>
  <c r="Y34" i="4"/>
  <c r="Y37" i="4"/>
  <c r="Y41" i="4"/>
  <c r="Y45" i="4"/>
  <c r="Y48" i="4"/>
  <c r="Y51" i="4"/>
  <c r="Y55" i="4"/>
  <c r="Y58" i="4"/>
  <c r="Y62" i="4"/>
  <c r="Y65" i="4"/>
  <c r="Y68" i="4"/>
  <c r="Y71" i="4"/>
  <c r="Y81" i="4"/>
  <c r="Y85" i="4"/>
  <c r="Y88" i="4"/>
  <c r="Y92" i="4"/>
  <c r="Y95" i="4"/>
  <c r="Y98" i="4"/>
  <c r="Y101" i="4"/>
  <c r="Y104" i="4"/>
  <c r="Y107" i="4"/>
  <c r="Y110" i="4"/>
  <c r="Y113" i="4"/>
  <c r="Y116" i="4"/>
  <c r="Y119" i="4"/>
  <c r="Y122" i="4"/>
  <c r="Y125" i="4"/>
  <c r="Y132" i="4"/>
  <c r="Y135" i="4"/>
  <c r="Y138" i="4"/>
  <c r="Y142" i="4"/>
  <c r="Y145" i="4"/>
  <c r="Y149" i="4"/>
  <c r="V59" i="4"/>
  <c r="V28" i="4"/>
  <c r="V34" i="4"/>
  <c r="V48" i="4"/>
  <c r="V95" i="4"/>
  <c r="V125" i="4"/>
  <c r="V142" i="4"/>
  <c r="X7" i="4"/>
  <c r="Y12" i="4"/>
  <c r="Y59" i="4"/>
  <c r="Y25" i="4"/>
  <c r="V11" i="4"/>
  <c r="V16" i="4"/>
  <c r="V14" i="4"/>
  <c r="V20" i="4"/>
  <c r="V24" i="4"/>
  <c r="V27" i="4"/>
  <c r="V30" i="4"/>
  <c r="V33" i="4"/>
  <c r="V36" i="4"/>
  <c r="V40" i="4"/>
  <c r="V43" i="4"/>
  <c r="V47" i="4"/>
  <c r="V50" i="4"/>
  <c r="V53" i="4"/>
  <c r="V57" i="4"/>
  <c r="V61" i="4"/>
  <c r="V64" i="4"/>
  <c r="V67" i="4"/>
  <c r="V70" i="4"/>
  <c r="V80" i="4"/>
  <c r="V84" i="4"/>
  <c r="V87" i="4"/>
  <c r="V91" i="4"/>
  <c r="V94" i="4"/>
  <c r="V97" i="4"/>
  <c r="V100" i="4"/>
  <c r="V103" i="4"/>
  <c r="V106" i="4"/>
  <c r="V109" i="4"/>
  <c r="V112" i="4"/>
  <c r="V115" i="4"/>
  <c r="V118" i="4"/>
  <c r="V121" i="4"/>
  <c r="V124" i="4"/>
  <c r="V127" i="4"/>
  <c r="V134" i="4"/>
  <c r="V137" i="4"/>
  <c r="V141" i="4"/>
  <c r="V144" i="4"/>
  <c r="V148" i="4"/>
  <c r="V25" i="4"/>
  <c r="V37" i="4"/>
  <c r="W14" i="4"/>
  <c r="W20" i="4"/>
  <c r="W24" i="4"/>
  <c r="W27" i="4"/>
  <c r="W30" i="4"/>
  <c r="W33" i="4"/>
  <c r="W36" i="4"/>
  <c r="W40" i="4"/>
  <c r="W43" i="4"/>
  <c r="W47" i="4"/>
  <c r="W50" i="4"/>
  <c r="W53" i="4"/>
  <c r="W57" i="4"/>
  <c r="W61" i="4"/>
  <c r="W64" i="4"/>
  <c r="W67" i="4"/>
  <c r="W70" i="4"/>
  <c r="W80" i="4"/>
  <c r="W84" i="4"/>
  <c r="W87" i="4"/>
  <c r="W91" i="4"/>
  <c r="W94" i="4"/>
  <c r="W97" i="4"/>
  <c r="W100" i="4"/>
  <c r="W103" i="4"/>
  <c r="W106" i="4"/>
  <c r="W109" i="4"/>
  <c r="W112" i="4"/>
  <c r="W115" i="4"/>
  <c r="W118" i="4"/>
  <c r="W121" i="4"/>
  <c r="W124" i="4"/>
  <c r="W127" i="4"/>
  <c r="W134" i="4"/>
  <c r="W137" i="4"/>
  <c r="W141" i="4"/>
  <c r="W144" i="4"/>
  <c r="W148" i="4"/>
  <c r="V58" i="4"/>
  <c r="V101" i="4"/>
  <c r="V138" i="4"/>
  <c r="W16" i="4"/>
  <c r="X20" i="4"/>
  <c r="X24" i="4"/>
  <c r="X27" i="4"/>
  <c r="X30" i="4"/>
  <c r="X33" i="4"/>
  <c r="X36" i="4"/>
  <c r="X40" i="4"/>
  <c r="X43" i="4"/>
  <c r="X47" i="4"/>
  <c r="X50" i="4"/>
  <c r="X53" i="4"/>
  <c r="X57" i="4"/>
  <c r="X61" i="4"/>
  <c r="X64" i="4"/>
  <c r="X67" i="4"/>
  <c r="X70" i="4"/>
  <c r="X80" i="4"/>
  <c r="X84" i="4"/>
  <c r="X87" i="4"/>
  <c r="X91" i="4"/>
  <c r="X94" i="4"/>
  <c r="X97" i="4"/>
  <c r="X100" i="4"/>
  <c r="X103" i="4"/>
  <c r="X106" i="4"/>
  <c r="X109" i="4"/>
  <c r="X112" i="4"/>
  <c r="X115" i="4"/>
  <c r="X118" i="4"/>
  <c r="X121" i="4"/>
  <c r="X124" i="4"/>
  <c r="X127" i="4"/>
  <c r="X134" i="4"/>
  <c r="X137" i="4"/>
  <c r="X141" i="4"/>
  <c r="X144" i="4"/>
  <c r="X148" i="4"/>
  <c r="V17" i="4"/>
  <c r="V51" i="4"/>
  <c r="V62" i="4"/>
  <c r="V81" i="4"/>
  <c r="V98" i="4"/>
  <c r="V132" i="4"/>
  <c r="V145" i="4"/>
  <c r="X11" i="4"/>
  <c r="Y27" i="4"/>
  <c r="Y30" i="4"/>
  <c r="Y33" i="4"/>
  <c r="Y36" i="4"/>
  <c r="Y40" i="4"/>
  <c r="Y43" i="4"/>
  <c r="Y47" i="4"/>
  <c r="Y50" i="4"/>
  <c r="Y53" i="4"/>
  <c r="Y57" i="4"/>
  <c r="Y61" i="4"/>
  <c r="Y64" i="4"/>
  <c r="Y67" i="4"/>
  <c r="Y70" i="4"/>
  <c r="Y80" i="4"/>
  <c r="Y84" i="4"/>
  <c r="Y87" i="4"/>
  <c r="Y91" i="4"/>
  <c r="Y94" i="4"/>
  <c r="Y97" i="4"/>
  <c r="Y100" i="4"/>
  <c r="Y103" i="4"/>
  <c r="Y106" i="4"/>
  <c r="Y109" i="4"/>
  <c r="Y112" i="4"/>
  <c r="Y115" i="4"/>
  <c r="Y118" i="4"/>
  <c r="Y121" i="4"/>
  <c r="Y124" i="4"/>
  <c r="Y127" i="4"/>
  <c r="Y134" i="4"/>
  <c r="Y137" i="4"/>
  <c r="Y141" i="4"/>
  <c r="Y144" i="4"/>
  <c r="Y148" i="4"/>
  <c r="V116" i="4"/>
  <c r="X14" i="4"/>
  <c r="V18" i="4"/>
  <c r="V26" i="4"/>
  <c r="V29" i="4"/>
  <c r="V32" i="4"/>
  <c r="V35" i="4"/>
  <c r="V38" i="4"/>
  <c r="V42" i="4"/>
  <c r="V46" i="4"/>
  <c r="V49" i="4"/>
  <c r="V52" i="4"/>
  <c r="V56" i="4"/>
  <c r="V60" i="4"/>
  <c r="V63" i="4"/>
  <c r="V66" i="4"/>
  <c r="V69" i="4"/>
  <c r="V72" i="4"/>
  <c r="V83" i="4"/>
  <c r="V86" i="4"/>
  <c r="V89" i="4"/>
  <c r="V93" i="4"/>
  <c r="V96" i="4"/>
  <c r="V99" i="4"/>
  <c r="V102" i="4"/>
  <c r="V105" i="4"/>
  <c r="V108" i="4"/>
  <c r="V111" i="4"/>
  <c r="V114" i="4"/>
  <c r="V120" i="4"/>
  <c r="V123" i="4"/>
  <c r="V126" i="4"/>
  <c r="V133" i="4"/>
  <c r="V136" i="4"/>
  <c r="V140" i="4"/>
  <c r="V143" i="4"/>
  <c r="V146" i="4"/>
  <c r="V151" i="4"/>
  <c r="V7" i="4"/>
  <c r="V68" i="4"/>
  <c r="V110" i="4"/>
  <c r="V149" i="4"/>
  <c r="W11" i="4"/>
  <c r="V19" i="4"/>
  <c r="W19" i="4"/>
  <c r="W23" i="4"/>
  <c r="W26" i="4"/>
  <c r="W29" i="4"/>
  <c r="W32" i="4"/>
  <c r="W35" i="4"/>
  <c r="W38" i="4"/>
  <c r="W42" i="4"/>
  <c r="W46" i="4"/>
  <c r="W49" i="4"/>
  <c r="W52" i="4"/>
  <c r="W56" i="4"/>
  <c r="W60" i="4"/>
  <c r="W63" i="4"/>
  <c r="W66" i="4"/>
  <c r="W69" i="4"/>
  <c r="W72" i="4"/>
  <c r="W83" i="4"/>
  <c r="W86" i="4"/>
  <c r="W89" i="4"/>
  <c r="W93" i="4"/>
  <c r="W96" i="4"/>
  <c r="W99" i="4"/>
  <c r="W102" i="4"/>
  <c r="W105" i="4"/>
  <c r="W108" i="4"/>
  <c r="W111" i="4"/>
  <c r="W114" i="4"/>
  <c r="W120" i="4"/>
  <c r="W123" i="4"/>
  <c r="W126" i="4"/>
  <c r="W133" i="4"/>
  <c r="W136" i="4"/>
  <c r="W140" i="4"/>
  <c r="W143" i="4"/>
  <c r="W146" i="4"/>
  <c r="W151" i="4"/>
  <c r="AB5" i="5"/>
  <c r="AM154" i="5" s="1"/>
  <c r="V21" i="4"/>
  <c r="V122" i="4"/>
  <c r="V135" i="4"/>
  <c r="Y11" i="4"/>
  <c r="Y16" i="4"/>
  <c r="Y20" i="4"/>
  <c r="V10" i="4"/>
  <c r="V23" i="4"/>
  <c r="X13" i="4"/>
  <c r="X19" i="4"/>
  <c r="X26" i="4"/>
  <c r="X29" i="4"/>
  <c r="X32" i="4"/>
  <c r="X35" i="4"/>
  <c r="X38" i="4"/>
  <c r="X42" i="4"/>
  <c r="X46" i="4"/>
  <c r="X49" i="4"/>
  <c r="X52" i="4"/>
  <c r="X56" i="4"/>
  <c r="X60" i="4"/>
  <c r="X63" i="4"/>
  <c r="X66" i="4"/>
  <c r="X69" i="4"/>
  <c r="X72" i="4"/>
  <c r="X83" i="4"/>
  <c r="X86" i="4"/>
  <c r="X89" i="4"/>
  <c r="X93" i="4"/>
  <c r="X96" i="4"/>
  <c r="X99" i="4"/>
  <c r="X102" i="4"/>
  <c r="X105" i="4"/>
  <c r="X108" i="4"/>
  <c r="X111" i="4"/>
  <c r="X114" i="4"/>
  <c r="X120" i="4"/>
  <c r="X123" i="4"/>
  <c r="X126" i="4"/>
  <c r="X133" i="4"/>
  <c r="X136" i="4"/>
  <c r="X140" i="4"/>
  <c r="X143" i="4"/>
  <c r="X146" i="4"/>
  <c r="X151" i="4"/>
  <c r="O121" i="3"/>
  <c r="P121" i="3" s="1"/>
  <c r="Q121" i="3" s="1"/>
  <c r="O102" i="3"/>
  <c r="P102" i="3" s="1"/>
  <c r="Q102" i="3" s="1"/>
  <c r="O53" i="3"/>
  <c r="P53" i="3" s="1"/>
  <c r="Q53" i="3" s="1"/>
  <c r="O47" i="3"/>
  <c r="P47" i="3" s="1"/>
  <c r="Q47" i="3" s="1"/>
  <c r="O42" i="3"/>
  <c r="P42" i="3" s="1"/>
  <c r="Q42" i="3" s="1"/>
  <c r="O31" i="3"/>
  <c r="P31" i="3" s="1"/>
  <c r="Q31" i="3" s="1"/>
  <c r="O29" i="3"/>
  <c r="P29" i="3" s="1"/>
  <c r="Q29" i="3" s="1"/>
  <c r="O25" i="3"/>
  <c r="P25" i="3" s="1"/>
  <c r="Q25" i="3" s="1"/>
  <c r="O13" i="3"/>
  <c r="P13" i="3" s="1"/>
  <c r="Q13" i="3" s="1"/>
  <c r="O16" i="3"/>
  <c r="P16" i="3" s="1"/>
  <c r="Q16" i="3" s="1"/>
  <c r="O14" i="3"/>
  <c r="P14" i="3" s="1"/>
  <c r="Q14" i="3" s="1"/>
  <c r="Z124" i="10" a="1"/>
  <c r="Y9" i="6" a="1"/>
  <c r="W157" i="8" a="1"/>
  <c r="Y31" i="10" a="1"/>
  <c r="U42" i="8" a="1"/>
  <c r="X124" i="10" a="1"/>
  <c r="T93" i="10" a="1"/>
  <c r="U124" i="10" a="1"/>
  <c r="T34" i="10" a="1"/>
  <c r="Y97" i="6" a="1"/>
  <c r="W177" i="8" a="1"/>
  <c r="S113" i="10" a="1"/>
  <c r="X157" i="8" a="1"/>
  <c r="Y38" i="10" a="1"/>
  <c r="Y41" i="6" a="1"/>
  <c r="W38" i="10" a="1"/>
  <c r="W97" i="8" a="1"/>
  <c r="U69" i="10" a="1"/>
  <c r="W37" i="10" a="1"/>
  <c r="V124" i="10" a="1"/>
  <c r="W47" i="8" a="1"/>
  <c r="T105" i="8" a="1"/>
  <c r="Z31" i="10" a="1"/>
  <c r="U38" i="10" a="1"/>
  <c r="X69" i="10" a="1"/>
  <c r="Y113" i="10" a="1"/>
  <c r="V42" i="8" a="1"/>
  <c r="V31" i="10" a="1"/>
  <c r="V20" i="8" a="1"/>
  <c r="X42" i="8" a="1"/>
  <c r="T124" i="10" a="1"/>
  <c r="Z69" i="10" a="1"/>
  <c r="Y20" i="6" a="1"/>
  <c r="V37" i="10" a="1"/>
  <c r="Y93" i="10" a="1"/>
  <c r="V9" i="8" a="1"/>
  <c r="S93" i="10" a="1"/>
  <c r="X177" i="8" a="1"/>
  <c r="W20" i="8" a="1"/>
  <c r="W69" i="10" a="1"/>
  <c r="Y153" i="6" a="1"/>
  <c r="Y89" i="6" a="1"/>
  <c r="Z93" i="10" a="1"/>
  <c r="X93" i="10" a="1"/>
  <c r="X153" i="6" a="1"/>
  <c r="U177" i="8" a="1"/>
  <c r="X9" i="8" a="1"/>
  <c r="T31" i="10" a="1"/>
  <c r="Y169" i="6" a="1"/>
  <c r="Y69" i="10" a="1"/>
  <c r="U20" i="8" a="1"/>
  <c r="Y124" i="10" a="1"/>
  <c r="S34" i="10" a="1"/>
  <c r="X38" i="10" a="1"/>
  <c r="S37" i="10" a="1"/>
  <c r="Y16" i="6" a="1"/>
  <c r="V157" i="8" a="1"/>
  <c r="W9" i="8" a="1"/>
  <c r="W93" i="10" a="1"/>
  <c r="T113" i="10" a="1"/>
  <c r="U47" i="8" a="1"/>
  <c r="X97" i="6" a="1"/>
  <c r="U97" i="8" a="1"/>
  <c r="T20" i="8" a="1"/>
  <c r="V34" i="10" a="1"/>
  <c r="V93" i="10" a="1"/>
  <c r="U157" i="8" a="1"/>
  <c r="U113" i="10" a="1"/>
  <c r="X37" i="10" a="1"/>
  <c r="V47" i="8" a="1"/>
  <c r="V69" i="10" a="1"/>
  <c r="T157" i="8" a="1"/>
  <c r="X31" i="10" a="1"/>
  <c r="T47" i="9" a="1"/>
  <c r="V105" i="8" a="1"/>
  <c r="Z38" i="10" a="1"/>
  <c r="W31" i="10" a="1"/>
  <c r="Y37" i="10" a="1"/>
  <c r="V97" i="8" a="1"/>
  <c r="U9" i="8" a="1"/>
  <c r="U31" i="10" a="1"/>
  <c r="W124" i="10" a="1"/>
  <c r="T9" i="9" a="1"/>
  <c r="Z113" i="10" a="1"/>
  <c r="W34" i="10" a="1"/>
  <c r="W16" i="6" a="1"/>
  <c r="Y34" i="10" a="1"/>
  <c r="U105" i="8" a="1"/>
  <c r="Z37" i="10" a="1"/>
  <c r="T69" i="10" a="1"/>
  <c r="T37" i="10" a="1"/>
  <c r="S124" i="10" a="1"/>
  <c r="X113" i="10" a="1"/>
  <c r="Z34" i="10" a="1"/>
  <c r="X34" i="10" a="1"/>
  <c r="T97" i="8" a="1"/>
  <c r="V113" i="10" a="1"/>
  <c r="W113" i="10" a="1"/>
  <c r="T38" i="10" a="1"/>
  <c r="U37" i="10" a="1"/>
  <c r="W47" i="9" a="1"/>
  <c r="V177" i="8" a="1"/>
  <c r="T177" i="8" a="1"/>
  <c r="X97" i="8" a="1"/>
  <c r="U93" i="10" a="1"/>
  <c r="S69" i="10" a="1"/>
  <c r="Y45" i="6" a="1"/>
  <c r="V38" i="10" a="1"/>
  <c r="T47" i="8" a="1"/>
  <c r="S31" i="10" a="1"/>
  <c r="S38" i="10" a="1"/>
  <c r="X45" i="6" a="1"/>
  <c r="Y145" i="6" a="1"/>
  <c r="U34" i="10" a="1"/>
  <c r="W105" i="8" a="1"/>
  <c r="X20" i="6" a="1"/>
  <c r="X16" i="6" a="1"/>
  <c r="Y124" i="10" l="1"/>
  <c r="V124" i="10"/>
  <c r="W93" i="10"/>
  <c r="X69" i="10"/>
  <c r="Y37" i="10"/>
  <c r="Z124" i="10"/>
  <c r="X34" i="10"/>
  <c r="X124" i="10"/>
  <c r="U113" i="10"/>
  <c r="W34" i="10"/>
  <c r="Y34" i="10"/>
  <c r="V69" i="10"/>
  <c r="T34" i="10"/>
  <c r="W31" i="10"/>
  <c r="T93" i="10"/>
  <c r="Z37" i="10"/>
  <c r="T124" i="10"/>
  <c r="Z38" i="10"/>
  <c r="V93" i="10"/>
  <c r="Y38" i="10"/>
  <c r="U37" i="10"/>
  <c r="U38" i="10"/>
  <c r="T37" i="10"/>
  <c r="Z69" i="10"/>
  <c r="W69" i="10"/>
  <c r="U93" i="10"/>
  <c r="U31" i="10"/>
  <c r="U124" i="10"/>
  <c r="Y93" i="10"/>
  <c r="Y69" i="10"/>
  <c r="W38" i="10"/>
  <c r="V37" i="10"/>
  <c r="W37" i="10"/>
  <c r="T113" i="10"/>
  <c r="W124" i="10"/>
  <c r="Z31" i="10"/>
  <c r="V31" i="10"/>
  <c r="W113" i="10"/>
  <c r="X113" i="10"/>
  <c r="Z34" i="10"/>
  <c r="T38" i="10"/>
  <c r="U69" i="10"/>
  <c r="X31" i="10"/>
  <c r="Y31" i="10"/>
  <c r="V113" i="10"/>
  <c r="Z93" i="10"/>
  <c r="X93" i="10"/>
  <c r="U34" i="10"/>
  <c r="X38" i="10"/>
  <c r="Y113" i="10"/>
  <c r="V34" i="10"/>
  <c r="T69" i="10"/>
  <c r="V38" i="10"/>
  <c r="X37" i="10"/>
  <c r="Z113" i="10"/>
  <c r="T31" i="10"/>
  <c r="S34" i="10"/>
  <c r="S37" i="10"/>
  <c r="S69" i="10"/>
  <c r="S113" i="10"/>
  <c r="S31" i="10"/>
  <c r="S38" i="10"/>
  <c r="S93" i="10"/>
  <c r="S124" i="10"/>
  <c r="AK7" i="10"/>
  <c r="N7" i="10"/>
  <c r="T9" i="9"/>
  <c r="AE9" i="9" s="1"/>
  <c r="T47" i="9"/>
  <c r="W47" i="9"/>
  <c r="AH47" i="9" s="1"/>
  <c r="G9" i="8"/>
  <c r="G42" i="8"/>
  <c r="J42" i="8"/>
  <c r="H175" i="8"/>
  <c r="AE9" i="8"/>
  <c r="AE42" i="8"/>
  <c r="T157" i="8"/>
  <c r="X157" i="8"/>
  <c r="T20" i="8"/>
  <c r="U97" i="8"/>
  <c r="U177" i="8"/>
  <c r="X177" i="8"/>
  <c r="X9" i="8"/>
  <c r="U20" i="8"/>
  <c r="W9" i="8"/>
  <c r="V47" i="8"/>
  <c r="T47" i="8"/>
  <c r="W105" i="8"/>
  <c r="U9" i="8"/>
  <c r="T177" i="8"/>
  <c r="U47" i="8"/>
  <c r="T105" i="8"/>
  <c r="U157" i="8"/>
  <c r="U42" i="8"/>
  <c r="V157" i="8"/>
  <c r="X42" i="8"/>
  <c r="V97" i="8"/>
  <c r="W177" i="8"/>
  <c r="V105" i="8"/>
  <c r="U105" i="8"/>
  <c r="W97" i="8"/>
  <c r="W20" i="8"/>
  <c r="V42" i="8"/>
  <c r="V20" i="8"/>
  <c r="V177" i="8"/>
  <c r="X97" i="8"/>
  <c r="V9" i="8"/>
  <c r="W47" i="8"/>
  <c r="W157" i="8"/>
  <c r="T97" i="8"/>
  <c r="AH97" i="6"/>
  <c r="AH20" i="6"/>
  <c r="AH45" i="6"/>
  <c r="AG41" i="6"/>
  <c r="J169" i="6"/>
  <c r="I97" i="6"/>
  <c r="H97" i="6"/>
  <c r="J89" i="6"/>
  <c r="AG153" i="6"/>
  <c r="I9" i="6"/>
  <c r="AH145" i="6"/>
  <c r="AE89" i="6"/>
  <c r="AE145" i="6"/>
  <c r="G20" i="6"/>
  <c r="H89" i="6"/>
  <c r="I169" i="6"/>
  <c r="H169" i="6"/>
  <c r="AF20" i="6"/>
  <c r="J9" i="6"/>
  <c r="AG45" i="6"/>
  <c r="G45" i="6"/>
  <c r="H153" i="6"/>
  <c r="AF9" i="6"/>
  <c r="G169" i="6"/>
  <c r="H45" i="6"/>
  <c r="G97" i="6"/>
  <c r="AE153" i="6"/>
  <c r="AG20" i="6"/>
  <c r="H145" i="6"/>
  <c r="AF41" i="6"/>
  <c r="I145" i="6"/>
  <c r="AG89" i="6"/>
  <c r="J24" i="5"/>
  <c r="Y89" i="6"/>
  <c r="AH83" i="6"/>
  <c r="Y9" i="6"/>
  <c r="W16" i="6"/>
  <c r="K83" i="6"/>
  <c r="Y20" i="6"/>
  <c r="Y153" i="6"/>
  <c r="Y169" i="6"/>
  <c r="X45" i="6"/>
  <c r="X20" i="6"/>
  <c r="Y97" i="6"/>
  <c r="Y45" i="6"/>
  <c r="X16" i="6"/>
  <c r="Y145" i="6"/>
  <c r="X97" i="6"/>
  <c r="X153" i="6"/>
  <c r="Y41" i="6"/>
  <c r="K81" i="6"/>
  <c r="Y16" i="6"/>
  <c r="L83" i="6"/>
  <c r="AK82" i="5"/>
  <c r="K51" i="5"/>
  <c r="K16" i="5"/>
  <c r="K82" i="5"/>
  <c r="K24" i="5"/>
  <c r="AK24" i="5"/>
  <c r="J144" i="6"/>
  <c r="AG86" i="6"/>
  <c r="AE169" i="6"/>
  <c r="AF45" i="6"/>
  <c r="AG97" i="6"/>
  <c r="H20" i="6"/>
  <c r="J142" i="6"/>
  <c r="H86" i="6"/>
  <c r="I142" i="6"/>
  <c r="J145" i="6"/>
  <c r="AF145" i="6"/>
  <c r="AE97" i="6"/>
  <c r="J20" i="6"/>
  <c r="AH9" i="6"/>
  <c r="AG81" i="6"/>
  <c r="AF97" i="6"/>
  <c r="AF169" i="6"/>
  <c r="AE82" i="6"/>
  <c r="AE83" i="6"/>
  <c r="AE20" i="6"/>
  <c r="I20" i="6"/>
  <c r="J45" i="6"/>
  <c r="H9" i="6"/>
  <c r="J143" i="6"/>
  <c r="AG144" i="6"/>
  <c r="I153" i="6"/>
  <c r="AF143" i="6"/>
  <c r="AF144" i="6"/>
  <c r="H41" i="6"/>
  <c r="AF153" i="6"/>
  <c r="I82" i="6"/>
  <c r="AG169" i="6"/>
  <c r="AF142" i="6"/>
  <c r="I143" i="6"/>
  <c r="I45" i="6"/>
  <c r="G153" i="6"/>
  <c r="J85" i="6"/>
  <c r="AG9" i="6"/>
  <c r="I89" i="6"/>
  <c r="I41" i="6"/>
  <c r="AF82" i="6"/>
  <c r="J86" i="6"/>
  <c r="AF83" i="6"/>
  <c r="AF81" i="6"/>
  <c r="G143" i="6"/>
  <c r="AG145" i="6"/>
  <c r="AF85" i="6"/>
  <c r="G85" i="6"/>
  <c r="G145" i="6"/>
  <c r="AH81" i="6"/>
  <c r="AI86" i="6"/>
  <c r="K86" i="6"/>
  <c r="K144" i="6"/>
  <c r="AI144" i="6"/>
  <c r="AL158" i="5"/>
  <c r="AL84" i="5"/>
  <c r="G89" i="6"/>
  <c r="J97" i="6"/>
  <c r="AG85" i="6"/>
  <c r="AH169" i="6"/>
  <c r="AG83" i="6"/>
  <c r="AE45" i="6"/>
  <c r="AL51" i="5"/>
  <c r="K169" i="6"/>
  <c r="AI169" i="6"/>
  <c r="K145" i="6"/>
  <c r="AI145" i="6"/>
  <c r="AL45" i="5"/>
  <c r="AB15" i="5"/>
  <c r="AK80" i="5"/>
  <c r="K45" i="5"/>
  <c r="AF89" i="6"/>
  <c r="J82" i="6"/>
  <c r="AI9" i="6"/>
  <c r="K9" i="6"/>
  <c r="K143" i="6"/>
  <c r="AI143" i="6"/>
  <c r="AL134" i="5"/>
  <c r="AK145" i="5"/>
  <c r="K89" i="6"/>
  <c r="AI89" i="6"/>
  <c r="K142" i="6"/>
  <c r="AI142" i="6"/>
  <c r="AL16" i="5"/>
  <c r="K145" i="5"/>
  <c r="AK16" i="5"/>
  <c r="AI41" i="6"/>
  <c r="K41" i="6"/>
  <c r="AH89" i="6"/>
  <c r="AI85" i="6"/>
  <c r="K85" i="6"/>
  <c r="AJ24" i="5"/>
  <c r="AL96" i="5"/>
  <c r="AK96" i="5"/>
  <c r="AI82" i="6"/>
  <c r="K82" i="6"/>
  <c r="AL85" i="5"/>
  <c r="AL136" i="5"/>
  <c r="K96" i="5"/>
  <c r="AK51" i="5"/>
  <c r="AK45" i="5"/>
  <c r="AA105" i="5"/>
  <c r="L105" i="5" s="1"/>
  <c r="AA77" i="5"/>
  <c r="AA58" i="5"/>
  <c r="Z48" i="5"/>
  <c r="Z23" i="5"/>
  <c r="AA100" i="5"/>
  <c r="L100" i="5" s="1"/>
  <c r="Z57" i="5"/>
  <c r="AK57" i="5" s="1"/>
  <c r="Z124" i="5"/>
  <c r="AA90" i="5"/>
  <c r="Z50" i="5"/>
  <c r="AA112" i="5"/>
  <c r="Z131" i="5"/>
  <c r="AA126" i="5"/>
  <c r="AA19" i="5"/>
  <c r="Z74" i="5"/>
  <c r="AA101" i="5"/>
  <c r="Z43" i="5"/>
  <c r="Z66" i="5"/>
  <c r="AA64" i="5"/>
  <c r="Z22" i="5"/>
  <c r="Z118" i="5"/>
  <c r="AA29" i="5"/>
  <c r="AL29" i="5" s="1"/>
  <c r="AA74" i="5"/>
  <c r="AA86" i="5"/>
  <c r="L86" i="5" s="1"/>
  <c r="Z60" i="5"/>
  <c r="K60" i="5" s="1"/>
  <c r="AA141" i="5"/>
  <c r="AA119" i="5"/>
  <c r="AA52" i="5"/>
  <c r="AA27" i="5"/>
  <c r="L27" i="5" s="1"/>
  <c r="Z152" i="5"/>
  <c r="Z128" i="5"/>
  <c r="Z110" i="5"/>
  <c r="Z91" i="5"/>
  <c r="Z65" i="5"/>
  <c r="Z68" i="5"/>
  <c r="AB120" i="5"/>
  <c r="AB75" i="5"/>
  <c r="AA60" i="5"/>
  <c r="Z46" i="5"/>
  <c r="K46" i="5" s="1"/>
  <c r="AA146" i="5"/>
  <c r="AA123" i="5"/>
  <c r="L123" i="5" s="1"/>
  <c r="AA106" i="5"/>
  <c r="AA78" i="5"/>
  <c r="AA59" i="5"/>
  <c r="AA35" i="5"/>
  <c r="AA14" i="5"/>
  <c r="AA107" i="5"/>
  <c r="L107" i="5" s="1"/>
  <c r="Z159" i="5"/>
  <c r="Z132" i="5"/>
  <c r="Z114" i="5"/>
  <c r="Z95" i="5"/>
  <c r="Z70" i="5"/>
  <c r="AA97" i="5"/>
  <c r="L97" i="5" s="1"/>
  <c r="Z54" i="5"/>
  <c r="K54" i="5" s="1"/>
  <c r="AA147" i="5"/>
  <c r="Z17" i="5"/>
  <c r="K17" i="5" s="1"/>
  <c r="AA98" i="5"/>
  <c r="AA72" i="5"/>
  <c r="Z40" i="5"/>
  <c r="Z18" i="5"/>
  <c r="AA32" i="5"/>
  <c r="Z97" i="5"/>
  <c r="AA12" i="5"/>
  <c r="AA23" i="5"/>
  <c r="AA26" i="5"/>
  <c r="L26" i="5" s="1"/>
  <c r="Z69" i="5"/>
  <c r="Z156" i="5"/>
  <c r="K156" i="5" s="1"/>
  <c r="AA103" i="5"/>
  <c r="Z76" i="5"/>
  <c r="AA150" i="5"/>
  <c r="L150" i="5" s="1"/>
  <c r="AA109" i="5"/>
  <c r="AA89" i="5"/>
  <c r="L89" i="5" s="1"/>
  <c r="AA63" i="5"/>
  <c r="AA41" i="5"/>
  <c r="AA124" i="5"/>
  <c r="Z86" i="5"/>
  <c r="Z139" i="5"/>
  <c r="K139" i="5" s="1"/>
  <c r="Z117" i="5"/>
  <c r="K117" i="5" s="1"/>
  <c r="Z73" i="5"/>
  <c r="AA121" i="5"/>
  <c r="L121" i="5" s="1"/>
  <c r="Z15" i="5"/>
  <c r="K15" i="5" s="1"/>
  <c r="AA54" i="5"/>
  <c r="Z26" i="5"/>
  <c r="AA138" i="5"/>
  <c r="L138" i="5" s="1"/>
  <c r="AA116" i="5"/>
  <c r="AA48" i="5"/>
  <c r="AA18" i="5"/>
  <c r="Z149" i="5"/>
  <c r="Z125" i="5"/>
  <c r="Z108" i="5"/>
  <c r="K108" i="5" s="1"/>
  <c r="Z87" i="5"/>
  <c r="K87" i="5" s="1"/>
  <c r="Z62" i="5"/>
  <c r="Z41" i="5"/>
  <c r="Z42" i="5"/>
  <c r="AB117" i="5"/>
  <c r="M117" i="5" s="1"/>
  <c r="AB73" i="5"/>
  <c r="M73" i="5" s="1"/>
  <c r="Z67" i="5"/>
  <c r="AA42" i="5"/>
  <c r="AL42" i="5" s="1"/>
  <c r="Z29" i="5"/>
  <c r="K29" i="5" s="1"/>
  <c r="AA142" i="5"/>
  <c r="AA120" i="5"/>
  <c r="L120" i="5" s="1"/>
  <c r="AA102" i="5"/>
  <c r="AL102" i="5" s="1"/>
  <c r="AA75" i="5"/>
  <c r="AA56" i="5"/>
  <c r="L56" i="5" s="1"/>
  <c r="AA31" i="5"/>
  <c r="AA11" i="5"/>
  <c r="AA76" i="5"/>
  <c r="L76" i="5" s="1"/>
  <c r="Z153" i="5"/>
  <c r="Z129" i="5"/>
  <c r="Z111" i="5"/>
  <c r="Z92" i="5"/>
  <c r="Z63" i="5"/>
  <c r="AA68" i="5"/>
  <c r="L68" i="5" s="1"/>
  <c r="Z32" i="5"/>
  <c r="AA118" i="5"/>
  <c r="AA55" i="5"/>
  <c r="AA94" i="5"/>
  <c r="AA69" i="5"/>
  <c r="Z34" i="5"/>
  <c r="K34" i="5" s="1"/>
  <c r="Z13" i="5"/>
  <c r="Z25" i="5"/>
  <c r="K25" i="5" s="1"/>
  <c r="Z143" i="5"/>
  <c r="Z64" i="5"/>
  <c r="X24" i="5"/>
  <c r="Z127" i="5"/>
  <c r="AA13" i="5"/>
  <c r="Z151" i="5"/>
  <c r="K151" i="5" s="1"/>
  <c r="AA144" i="5"/>
  <c r="Z94" i="5"/>
  <c r="AB34" i="5"/>
  <c r="AA66" i="5"/>
  <c r="AA22" i="5"/>
  <c r="AL22" i="5" s="1"/>
  <c r="AA157" i="5"/>
  <c r="AA131" i="5"/>
  <c r="AA113" i="5"/>
  <c r="AA43" i="5"/>
  <c r="L43" i="5" s="1"/>
  <c r="AA8" i="5"/>
  <c r="Z144" i="5"/>
  <c r="AK144" i="5" s="1"/>
  <c r="Z122" i="5"/>
  <c r="Z105" i="5"/>
  <c r="AK105" i="5" s="1"/>
  <c r="Z77" i="5"/>
  <c r="Z58" i="5"/>
  <c r="AA127" i="5"/>
  <c r="Z53" i="5"/>
  <c r="AA17" i="5"/>
  <c r="Z12" i="5"/>
  <c r="AK12" i="5" s="1"/>
  <c r="AA139" i="5"/>
  <c r="AA117" i="5"/>
  <c r="AA99" i="5"/>
  <c r="AA73" i="5"/>
  <c r="L73" i="5" s="1"/>
  <c r="AA53" i="5"/>
  <c r="Z59" i="5"/>
  <c r="AA46" i="5"/>
  <c r="Z150" i="5"/>
  <c r="Z126" i="5"/>
  <c r="AK126" i="5" s="1"/>
  <c r="Z109" i="5"/>
  <c r="K109" i="5" s="1"/>
  <c r="Z89" i="5"/>
  <c r="K89" i="5" s="1"/>
  <c r="Z49" i="5"/>
  <c r="AA37" i="5"/>
  <c r="V24" i="5"/>
  <c r="AA71" i="5"/>
  <c r="L71" i="5" s="1"/>
  <c r="Z93" i="5"/>
  <c r="AA122" i="5"/>
  <c r="AA30" i="5"/>
  <c r="Z113" i="5"/>
  <c r="Z99" i="5"/>
  <c r="AA110" i="5"/>
  <c r="AA91" i="5"/>
  <c r="AA65" i="5"/>
  <c r="AL65" i="5" s="1"/>
  <c r="Z55" i="5"/>
  <c r="Z30" i="5"/>
  <c r="Z8" i="5"/>
  <c r="Z11" i="5"/>
  <c r="Z107" i="5"/>
  <c r="AK107" i="5" s="1"/>
  <c r="Z37" i="5"/>
  <c r="AK37" i="5" s="1"/>
  <c r="AA140" i="5"/>
  <c r="Z103" i="5"/>
  <c r="Z44" i="5"/>
  <c r="Z121" i="5"/>
  <c r="AB122" i="5"/>
  <c r="AB55" i="5"/>
  <c r="Z21" i="5"/>
  <c r="Z140" i="5"/>
  <c r="AA152" i="5"/>
  <c r="AA128" i="5"/>
  <c r="AA40" i="5"/>
  <c r="Z19" i="5"/>
  <c r="AK19" i="5" s="1"/>
  <c r="Z141" i="5"/>
  <c r="Z119" i="5"/>
  <c r="Z101" i="5"/>
  <c r="AA93" i="5"/>
  <c r="Z31" i="5"/>
  <c r="Z133" i="5"/>
  <c r="K133" i="5" s="1"/>
  <c r="AA159" i="5"/>
  <c r="AA132" i="5"/>
  <c r="AA114" i="5"/>
  <c r="AA95" i="5"/>
  <c r="AA70" i="5"/>
  <c r="L70" i="5" s="1"/>
  <c r="AA49" i="5"/>
  <c r="AA25" i="5"/>
  <c r="Z56" i="5"/>
  <c r="Z147" i="5"/>
  <c r="Z146" i="5"/>
  <c r="Z123" i="5"/>
  <c r="Z106" i="5"/>
  <c r="K106" i="5" s="1"/>
  <c r="Z78" i="5"/>
  <c r="Z130" i="5"/>
  <c r="AA50" i="5"/>
  <c r="Z157" i="5"/>
  <c r="AA108" i="5"/>
  <c r="AA87" i="5"/>
  <c r="AA62" i="5"/>
  <c r="Z52" i="5"/>
  <c r="Z27" i="5"/>
  <c r="AA143" i="5"/>
  <c r="Z71" i="5"/>
  <c r="AA15" i="5"/>
  <c r="W24" i="5"/>
  <c r="AA115" i="5"/>
  <c r="Z90" i="5"/>
  <c r="AA133" i="5"/>
  <c r="AB27" i="5"/>
  <c r="M27" i="5" s="1"/>
  <c r="AA130" i="5"/>
  <c r="AA149" i="5"/>
  <c r="AL149" i="5" s="1"/>
  <c r="AA125" i="5"/>
  <c r="AA34" i="5"/>
  <c r="AA156" i="5"/>
  <c r="Z138" i="5"/>
  <c r="Z116" i="5"/>
  <c r="Z98" i="5"/>
  <c r="Z72" i="5"/>
  <c r="AA57" i="5"/>
  <c r="AA151" i="5"/>
  <c r="Z100" i="5"/>
  <c r="AA153" i="5"/>
  <c r="AA129" i="5"/>
  <c r="AA111" i="5"/>
  <c r="AA92" i="5"/>
  <c r="AA67" i="5"/>
  <c r="AA44" i="5"/>
  <c r="AA21" i="5"/>
  <c r="Z35" i="5"/>
  <c r="Z115" i="5"/>
  <c r="Z142" i="5"/>
  <c r="Z120" i="5"/>
  <c r="Z102" i="5"/>
  <c r="Z75" i="5"/>
  <c r="Z14" i="5"/>
  <c r="Z112" i="5"/>
  <c r="AB91" i="5"/>
  <c r="AB147" i="5"/>
  <c r="AB107" i="5"/>
  <c r="AB60" i="5"/>
  <c r="AB58" i="5"/>
  <c r="AB69" i="5"/>
  <c r="AB151" i="5"/>
  <c r="M151" i="5" s="1"/>
  <c r="AB64" i="5"/>
  <c r="AB17" i="5"/>
  <c r="AB31" i="5"/>
  <c r="AB11" i="5"/>
  <c r="K73" i="5"/>
  <c r="L147" i="5"/>
  <c r="L16" i="5"/>
  <c r="L126" i="5"/>
  <c r="K18" i="5"/>
  <c r="L45" i="5"/>
  <c r="K127" i="5"/>
  <c r="L127" i="5"/>
  <c r="L85" i="5"/>
  <c r="L136" i="5"/>
  <c r="L128" i="5"/>
  <c r="L106" i="5"/>
  <c r="L96" i="5"/>
  <c r="L158" i="5"/>
  <c r="L51" i="5"/>
  <c r="K66" i="5"/>
  <c r="L12" i="5"/>
  <c r="L84" i="5"/>
  <c r="L134" i="5"/>
  <c r="L9" i="5"/>
  <c r="AL9" i="5"/>
  <c r="L81" i="5"/>
  <c r="AL81" i="5"/>
  <c r="K37" i="5"/>
  <c r="L55" i="5"/>
  <c r="AL55" i="5"/>
  <c r="AL100" i="5"/>
  <c r="K57" i="5"/>
  <c r="K48" i="5"/>
  <c r="L145" i="5"/>
  <c r="AL145" i="5"/>
  <c r="K152" i="5"/>
  <c r="AK152" i="5"/>
  <c r="K128" i="5"/>
  <c r="AK128" i="5"/>
  <c r="K43" i="5"/>
  <c r="AK43" i="5"/>
  <c r="L155" i="5"/>
  <c r="AL155" i="5"/>
  <c r="L135" i="5"/>
  <c r="AL135" i="5"/>
  <c r="L157" i="5"/>
  <c r="K124" i="5"/>
  <c r="AK124" i="5"/>
  <c r="K23" i="5"/>
  <c r="AK13" i="5"/>
  <c r="L102" i="5"/>
  <c r="K32" i="5"/>
  <c r="AK32" i="5"/>
  <c r="L83" i="5"/>
  <c r="AL83" i="5"/>
  <c r="L137" i="5"/>
  <c r="AL137" i="5"/>
  <c r="AK154" i="5"/>
  <c r="AK53" i="5"/>
  <c r="L17" i="5"/>
  <c r="L88" i="5"/>
  <c r="AL88" i="5"/>
  <c r="L101" i="5"/>
  <c r="L24" i="5"/>
  <c r="AL24" i="5"/>
  <c r="L61" i="5"/>
  <c r="AL61" i="5"/>
  <c r="L80" i="5"/>
  <c r="AL80" i="5"/>
  <c r="L82" i="5"/>
  <c r="AL82" i="5"/>
  <c r="AL105" i="5"/>
  <c r="L58" i="5"/>
  <c r="H102" i="4"/>
  <c r="AH102" i="4"/>
  <c r="J84" i="4"/>
  <c r="AJ84" i="4"/>
  <c r="H27" i="4"/>
  <c r="AH27" i="4"/>
  <c r="I95" i="4"/>
  <c r="AI95" i="4"/>
  <c r="G114" i="4"/>
  <c r="AG114" i="4"/>
  <c r="J33" i="4"/>
  <c r="AJ33" i="4"/>
  <c r="H16" i="4"/>
  <c r="AH16" i="4"/>
  <c r="G67" i="4"/>
  <c r="AG67" i="4"/>
  <c r="I92" i="4"/>
  <c r="AI92" i="4"/>
  <c r="J42" i="4"/>
  <c r="AJ42" i="4"/>
  <c r="I123" i="4"/>
  <c r="AI123" i="4"/>
  <c r="I86" i="4"/>
  <c r="AI86" i="4"/>
  <c r="I38" i="4"/>
  <c r="AI38" i="4"/>
  <c r="G135" i="4"/>
  <c r="AG135" i="4"/>
  <c r="H136" i="4"/>
  <c r="AH136" i="4"/>
  <c r="H96" i="4"/>
  <c r="AH96" i="4"/>
  <c r="H49" i="4"/>
  <c r="AH49" i="4"/>
  <c r="G111" i="4"/>
  <c r="AG111" i="4"/>
  <c r="G66" i="4"/>
  <c r="AG66" i="4"/>
  <c r="G26" i="4"/>
  <c r="AG26" i="4"/>
  <c r="J115" i="4"/>
  <c r="AJ115" i="4"/>
  <c r="J70" i="4"/>
  <c r="AJ70" i="4"/>
  <c r="J30" i="4"/>
  <c r="AJ30" i="4"/>
  <c r="I141" i="4"/>
  <c r="AI141" i="4"/>
  <c r="I100" i="4"/>
  <c r="AI100" i="4"/>
  <c r="I53" i="4"/>
  <c r="AI53" i="4"/>
  <c r="G138" i="4"/>
  <c r="AG138" i="4"/>
  <c r="H148" i="4"/>
  <c r="AH148" i="4"/>
  <c r="H106" i="4"/>
  <c r="AH106" i="4"/>
  <c r="H61" i="4"/>
  <c r="AH61" i="4"/>
  <c r="H20" i="4"/>
  <c r="AH20" i="4"/>
  <c r="G109" i="4"/>
  <c r="AG109" i="4"/>
  <c r="G64" i="4"/>
  <c r="AG64" i="4"/>
  <c r="G24" i="4"/>
  <c r="AG24" i="4"/>
  <c r="G48" i="4"/>
  <c r="AG48" i="4"/>
  <c r="J113" i="4"/>
  <c r="AJ113" i="4"/>
  <c r="J68" i="4"/>
  <c r="AJ68" i="4"/>
  <c r="J28" i="4"/>
  <c r="AJ28" i="4"/>
  <c r="I125" i="4"/>
  <c r="AI125" i="4"/>
  <c r="I88" i="4"/>
  <c r="AI88" i="4"/>
  <c r="I41" i="4"/>
  <c r="AI41" i="4"/>
  <c r="G113" i="4"/>
  <c r="AG113" i="4"/>
  <c r="H149" i="4"/>
  <c r="AH149" i="4"/>
  <c r="H107" i="4"/>
  <c r="AH107" i="4"/>
  <c r="H62" i="4"/>
  <c r="AH62" i="4"/>
  <c r="H21" i="4"/>
  <c r="AH21" i="4"/>
  <c r="J123" i="4"/>
  <c r="AJ123" i="4"/>
  <c r="J86" i="4"/>
  <c r="AJ86" i="4"/>
  <c r="J38" i="4"/>
  <c r="AJ38" i="4"/>
  <c r="I10" i="4"/>
  <c r="AI10" i="4"/>
  <c r="H143" i="4"/>
  <c r="AH143" i="4"/>
  <c r="H112" i="4"/>
  <c r="AH112" i="4"/>
  <c r="J81" i="4"/>
  <c r="AJ81" i="4"/>
  <c r="H28" i="4"/>
  <c r="AH28" i="4"/>
  <c r="I89" i="4"/>
  <c r="AI89" i="4"/>
  <c r="J80" i="4"/>
  <c r="AJ80" i="4"/>
  <c r="G112" i="4"/>
  <c r="AG112" i="4"/>
  <c r="H110" i="4"/>
  <c r="AH110" i="4"/>
  <c r="I83" i="4"/>
  <c r="AI83" i="4"/>
  <c r="I35" i="4"/>
  <c r="AI35" i="4"/>
  <c r="H133" i="4"/>
  <c r="AH133" i="4"/>
  <c r="H46" i="4"/>
  <c r="AH46" i="4"/>
  <c r="G151" i="4"/>
  <c r="AG151" i="4"/>
  <c r="G63" i="4"/>
  <c r="AG63" i="4"/>
  <c r="J112" i="4"/>
  <c r="AJ112" i="4"/>
  <c r="J27" i="4"/>
  <c r="AJ27" i="4"/>
  <c r="I97" i="4"/>
  <c r="AI97" i="4"/>
  <c r="G101" i="4"/>
  <c r="AG101" i="4"/>
  <c r="H103" i="4"/>
  <c r="AH103" i="4"/>
  <c r="G148" i="4"/>
  <c r="AG148" i="4"/>
  <c r="G61" i="4"/>
  <c r="AG61" i="4"/>
  <c r="G20" i="4"/>
  <c r="AG20" i="4"/>
  <c r="G34" i="4"/>
  <c r="AG34" i="4"/>
  <c r="J110" i="4"/>
  <c r="AJ110" i="4"/>
  <c r="J65" i="4"/>
  <c r="AJ65" i="4"/>
  <c r="J21" i="4"/>
  <c r="AJ21" i="4"/>
  <c r="I122" i="4"/>
  <c r="AI122" i="4"/>
  <c r="I85" i="4"/>
  <c r="AI85" i="4"/>
  <c r="I37" i="4"/>
  <c r="AI37" i="4"/>
  <c r="G85" i="4"/>
  <c r="AG85" i="4"/>
  <c r="H145" i="4"/>
  <c r="AH145" i="4"/>
  <c r="H104" i="4"/>
  <c r="AH104" i="4"/>
  <c r="H58" i="4"/>
  <c r="AH58" i="4"/>
  <c r="H59" i="4"/>
  <c r="AH59" i="4"/>
  <c r="J120" i="4"/>
  <c r="AJ120" i="4"/>
  <c r="J83" i="4"/>
  <c r="AJ83" i="4"/>
  <c r="J35" i="4"/>
  <c r="AJ35" i="4"/>
  <c r="H18" i="4"/>
  <c r="AH18" i="4"/>
  <c r="H56" i="4"/>
  <c r="AH56" i="4"/>
  <c r="I106" i="4"/>
  <c r="AI106" i="4"/>
  <c r="G125" i="4"/>
  <c r="AG125" i="4"/>
  <c r="H68" i="4"/>
  <c r="AH68" i="4"/>
  <c r="J46" i="4"/>
  <c r="AJ46" i="4"/>
  <c r="J11" i="4"/>
  <c r="AJ11" i="4"/>
  <c r="H11" i="4"/>
  <c r="AH11" i="4"/>
  <c r="G29" i="4"/>
  <c r="AG29" i="4"/>
  <c r="H109" i="4"/>
  <c r="AH109" i="4"/>
  <c r="J71" i="4"/>
  <c r="AJ71" i="4"/>
  <c r="H65" i="4"/>
  <c r="AH65" i="4"/>
  <c r="I120" i="4"/>
  <c r="AI120" i="4"/>
  <c r="G122" i="4"/>
  <c r="AG122" i="4"/>
  <c r="H93" i="4"/>
  <c r="AH93" i="4"/>
  <c r="G149" i="4"/>
  <c r="AG149" i="4"/>
  <c r="G108" i="4"/>
  <c r="AG108" i="4"/>
  <c r="G18" i="4"/>
  <c r="AG18" i="4"/>
  <c r="J67" i="4"/>
  <c r="AJ67" i="4"/>
  <c r="I137" i="4"/>
  <c r="AI137" i="4"/>
  <c r="I50" i="4"/>
  <c r="AI50" i="4"/>
  <c r="H144" i="4"/>
  <c r="AH144" i="4"/>
  <c r="H57" i="4"/>
  <c r="AH57" i="4"/>
  <c r="H14" i="4"/>
  <c r="G106" i="4"/>
  <c r="AG106" i="4"/>
  <c r="I117" i="4"/>
  <c r="AI117" i="4"/>
  <c r="I72" i="4"/>
  <c r="AI72" i="4"/>
  <c r="I32" i="4"/>
  <c r="AI32" i="4"/>
  <c r="G21" i="4"/>
  <c r="AG21" i="4"/>
  <c r="H126" i="4"/>
  <c r="AH126" i="4"/>
  <c r="H89" i="4"/>
  <c r="AH89" i="4"/>
  <c r="H42" i="4"/>
  <c r="AH42" i="4"/>
  <c r="G110" i="4"/>
  <c r="AG110" i="4"/>
  <c r="G146" i="4"/>
  <c r="AG146" i="4"/>
  <c r="G105" i="4"/>
  <c r="AG105" i="4"/>
  <c r="G60" i="4"/>
  <c r="AG60" i="4"/>
  <c r="I14" i="4"/>
  <c r="J109" i="4"/>
  <c r="AJ109" i="4"/>
  <c r="J64" i="4"/>
  <c r="AJ64" i="4"/>
  <c r="I11" i="4"/>
  <c r="AI11" i="4"/>
  <c r="I134" i="4"/>
  <c r="AI134" i="4"/>
  <c r="I94" i="4"/>
  <c r="AI94" i="4"/>
  <c r="I47" i="4"/>
  <c r="AI47" i="4"/>
  <c r="G58" i="4"/>
  <c r="AG58" i="4"/>
  <c r="H141" i="4"/>
  <c r="AH141" i="4"/>
  <c r="H100" i="4"/>
  <c r="AH100" i="4"/>
  <c r="H53" i="4"/>
  <c r="AH53" i="4"/>
  <c r="G37" i="4"/>
  <c r="AG37" i="4"/>
  <c r="G144" i="4"/>
  <c r="AG144" i="4"/>
  <c r="G103" i="4"/>
  <c r="AG103" i="4"/>
  <c r="G57" i="4"/>
  <c r="AG57" i="4"/>
  <c r="G14" i="4"/>
  <c r="AG14" i="4"/>
  <c r="G28" i="4"/>
  <c r="AG28" i="4"/>
  <c r="J149" i="4"/>
  <c r="AJ149" i="4"/>
  <c r="J107" i="4"/>
  <c r="AJ107" i="4"/>
  <c r="J62" i="4"/>
  <c r="AJ62" i="4"/>
  <c r="J17" i="4"/>
  <c r="AJ17" i="4"/>
  <c r="I119" i="4"/>
  <c r="AI119" i="4"/>
  <c r="I81" i="4"/>
  <c r="AI81" i="4"/>
  <c r="I34" i="4"/>
  <c r="AI34" i="4"/>
  <c r="H142" i="4"/>
  <c r="AH142" i="4"/>
  <c r="H101" i="4"/>
  <c r="AH101" i="4"/>
  <c r="H55" i="4"/>
  <c r="AH55" i="4"/>
  <c r="H17" i="4"/>
  <c r="AH17" i="4"/>
  <c r="J117" i="4"/>
  <c r="AJ117" i="4"/>
  <c r="J72" i="4"/>
  <c r="AJ72" i="4"/>
  <c r="J32" i="4"/>
  <c r="AJ32" i="4"/>
  <c r="H13" i="4"/>
  <c r="AH13" i="4"/>
  <c r="G32" i="4"/>
  <c r="AG32" i="4"/>
  <c r="G115" i="4"/>
  <c r="AG115" i="4"/>
  <c r="J34" i="4"/>
  <c r="AJ34" i="4"/>
  <c r="I126" i="4"/>
  <c r="AI126" i="4"/>
  <c r="H52" i="4"/>
  <c r="AH52" i="4"/>
  <c r="I103" i="4"/>
  <c r="AI103" i="4"/>
  <c r="H24" i="4"/>
  <c r="AH24" i="4"/>
  <c r="G27" i="4"/>
  <c r="AG27" i="4"/>
  <c r="J31" i="4"/>
  <c r="AJ31" i="4"/>
  <c r="H123" i="4"/>
  <c r="AH123" i="4"/>
  <c r="G102" i="4"/>
  <c r="AG102" i="4"/>
  <c r="J148" i="4"/>
  <c r="AJ148" i="4"/>
  <c r="G145" i="4"/>
  <c r="AG145" i="4"/>
  <c r="I91" i="4"/>
  <c r="AI91" i="4"/>
  <c r="I43" i="4"/>
  <c r="AI43" i="4"/>
  <c r="H97" i="4"/>
  <c r="AH97" i="4"/>
  <c r="H50" i="4"/>
  <c r="AH50" i="4"/>
  <c r="G141" i="4"/>
  <c r="AG141" i="4"/>
  <c r="G100" i="4"/>
  <c r="AG100" i="4"/>
  <c r="G53" i="4"/>
  <c r="AG53" i="4"/>
  <c r="G16" i="4"/>
  <c r="AG16" i="4"/>
  <c r="G59" i="4"/>
  <c r="AG59" i="4"/>
  <c r="J145" i="4"/>
  <c r="AJ145" i="4"/>
  <c r="J104" i="4"/>
  <c r="AJ104" i="4"/>
  <c r="J58" i="4"/>
  <c r="AJ58" i="4"/>
  <c r="J7" i="4"/>
  <c r="AJ7" i="4"/>
  <c r="I116" i="4"/>
  <c r="AI116" i="4"/>
  <c r="I71" i="4"/>
  <c r="AI71" i="4"/>
  <c r="I31" i="4"/>
  <c r="AI31" i="4"/>
  <c r="H138" i="4"/>
  <c r="AH138" i="4"/>
  <c r="H98" i="4"/>
  <c r="AH98" i="4"/>
  <c r="H51" i="4"/>
  <c r="AH51" i="4"/>
  <c r="H12" i="4"/>
  <c r="AH12" i="4"/>
  <c r="J114" i="4"/>
  <c r="AJ114" i="4"/>
  <c r="J69" i="4"/>
  <c r="AJ69" i="4"/>
  <c r="J29" i="4"/>
  <c r="AJ29" i="4"/>
  <c r="H10" i="4"/>
  <c r="AH10" i="4"/>
  <c r="J16" i="4"/>
  <c r="AJ16" i="4"/>
  <c r="G19" i="4"/>
  <c r="AG19" i="4"/>
  <c r="I61" i="4"/>
  <c r="AI61" i="4"/>
  <c r="H113" i="4"/>
  <c r="AH113" i="4"/>
  <c r="I23" i="4"/>
  <c r="AI23" i="4"/>
  <c r="H99" i="4"/>
  <c r="AH99" i="4"/>
  <c r="I144" i="4"/>
  <c r="AI144" i="4"/>
  <c r="J116" i="4"/>
  <c r="AJ116" i="4"/>
  <c r="J126" i="4"/>
  <c r="AJ126" i="4"/>
  <c r="I114" i="4"/>
  <c r="AI114" i="4"/>
  <c r="H86" i="4"/>
  <c r="AH86" i="4"/>
  <c r="H38" i="4"/>
  <c r="AH38" i="4"/>
  <c r="G116" i="4"/>
  <c r="AG116" i="4"/>
  <c r="J106" i="4"/>
  <c r="AJ106" i="4"/>
  <c r="J61" i="4"/>
  <c r="AJ61" i="4"/>
  <c r="I127" i="4"/>
  <c r="AI127" i="4"/>
  <c r="H137" i="4"/>
  <c r="AH137" i="4"/>
  <c r="G25" i="4"/>
  <c r="AG25" i="4"/>
  <c r="I111" i="4"/>
  <c r="AI111" i="4"/>
  <c r="I66" i="4"/>
  <c r="AI66" i="4"/>
  <c r="I26" i="4"/>
  <c r="AI26" i="4"/>
  <c r="H120" i="4"/>
  <c r="AH120" i="4"/>
  <c r="H83" i="4"/>
  <c r="AH83" i="4"/>
  <c r="H35" i="4"/>
  <c r="AH35" i="4"/>
  <c r="G140" i="4"/>
  <c r="AG140" i="4"/>
  <c r="G99" i="4"/>
  <c r="AG99" i="4"/>
  <c r="G52" i="4"/>
  <c r="AG52" i="4"/>
  <c r="J144" i="4"/>
  <c r="AJ144" i="4"/>
  <c r="J103" i="4"/>
  <c r="AJ103" i="4"/>
  <c r="J57" i="4"/>
  <c r="AJ57" i="4"/>
  <c r="G132" i="4"/>
  <c r="AG132" i="4"/>
  <c r="I124" i="4"/>
  <c r="AI124" i="4"/>
  <c r="I87" i="4"/>
  <c r="AI87" i="4"/>
  <c r="I40" i="4"/>
  <c r="AI40" i="4"/>
  <c r="H134" i="4"/>
  <c r="AH134" i="4"/>
  <c r="H94" i="4"/>
  <c r="AH94" i="4"/>
  <c r="H47" i="4"/>
  <c r="AH47" i="4"/>
  <c r="G137" i="4"/>
  <c r="AG137" i="4"/>
  <c r="G97" i="4"/>
  <c r="AG97" i="4"/>
  <c r="G50" i="4"/>
  <c r="AG50" i="4"/>
  <c r="G11" i="4"/>
  <c r="AG11" i="4"/>
  <c r="J142" i="4"/>
  <c r="AJ142" i="4"/>
  <c r="J101" i="4"/>
  <c r="AJ101" i="4"/>
  <c r="J55" i="4"/>
  <c r="AJ55" i="4"/>
  <c r="G119" i="4"/>
  <c r="AG119" i="4"/>
  <c r="I113" i="4"/>
  <c r="AI113" i="4"/>
  <c r="I68" i="4"/>
  <c r="AI68" i="4"/>
  <c r="I28" i="4"/>
  <c r="AI28" i="4"/>
  <c r="H135" i="4"/>
  <c r="AH135" i="4"/>
  <c r="H95" i="4"/>
  <c r="AH95" i="4"/>
  <c r="H48" i="4"/>
  <c r="AH48" i="4"/>
  <c r="J111" i="4"/>
  <c r="AJ111" i="4"/>
  <c r="J66" i="4"/>
  <c r="AJ66" i="4"/>
  <c r="J26" i="4"/>
  <c r="AJ26" i="4"/>
  <c r="G13" i="4"/>
  <c r="AG13" i="4"/>
  <c r="I93" i="4"/>
  <c r="AI93" i="4"/>
  <c r="I148" i="4"/>
  <c r="AI148" i="4"/>
  <c r="G70" i="4"/>
  <c r="AG70" i="4"/>
  <c r="J133" i="4"/>
  <c r="AJ133" i="4"/>
  <c r="G55" i="4"/>
  <c r="AG55" i="4"/>
  <c r="I42" i="4"/>
  <c r="AI42" i="4"/>
  <c r="J118" i="4"/>
  <c r="AJ118" i="4"/>
  <c r="H64" i="4"/>
  <c r="AH64" i="4"/>
  <c r="I132" i="4"/>
  <c r="AI132" i="4"/>
  <c r="J89" i="4"/>
  <c r="AJ89" i="4"/>
  <c r="I18" i="4"/>
  <c r="AI18" i="4"/>
  <c r="I69" i="4"/>
  <c r="AI69" i="4"/>
  <c r="G143" i="4"/>
  <c r="AG143" i="4"/>
  <c r="G56" i="4"/>
  <c r="AG56" i="4"/>
  <c r="I108" i="4"/>
  <c r="AI108" i="4"/>
  <c r="I19" i="4"/>
  <c r="AI19" i="4"/>
  <c r="H72" i="4"/>
  <c r="AH72" i="4"/>
  <c r="G136" i="4"/>
  <c r="AG136" i="4"/>
  <c r="G49" i="4"/>
  <c r="AG49" i="4"/>
  <c r="J100" i="4"/>
  <c r="AJ100" i="4"/>
  <c r="J53" i="4"/>
  <c r="AJ53" i="4"/>
  <c r="I121" i="4"/>
  <c r="AI121" i="4"/>
  <c r="I36" i="4"/>
  <c r="AI36" i="4"/>
  <c r="H91" i="4"/>
  <c r="AH91" i="4"/>
  <c r="H43" i="4"/>
  <c r="AH43" i="4"/>
  <c r="G94" i="4"/>
  <c r="AG94" i="4"/>
  <c r="J25" i="4"/>
  <c r="AJ25" i="4"/>
  <c r="J98" i="4"/>
  <c r="AJ98" i="4"/>
  <c r="J51" i="4"/>
  <c r="AJ51" i="4"/>
  <c r="I110" i="4"/>
  <c r="AI110" i="4"/>
  <c r="I25" i="4"/>
  <c r="AI25" i="4"/>
  <c r="H92" i="4"/>
  <c r="AH92" i="4"/>
  <c r="H45" i="4"/>
  <c r="AH45" i="4"/>
  <c r="J151" i="4"/>
  <c r="AJ151" i="4"/>
  <c r="J63" i="4"/>
  <c r="AJ63" i="4"/>
  <c r="J23" i="4"/>
  <c r="AJ23" i="4"/>
  <c r="I133" i="4"/>
  <c r="AI133" i="4"/>
  <c r="J121" i="4"/>
  <c r="AJ121" i="4"/>
  <c r="I20" i="4"/>
  <c r="AI20" i="4"/>
  <c r="J119" i="4"/>
  <c r="AJ119" i="4"/>
  <c r="H7" i="4"/>
  <c r="AH7" i="4"/>
  <c r="H140" i="4"/>
  <c r="AH140" i="4"/>
  <c r="G69" i="4"/>
  <c r="AG69" i="4"/>
  <c r="I57" i="4"/>
  <c r="AI57" i="4"/>
  <c r="G95" i="4"/>
  <c r="AG95" i="4"/>
  <c r="I45" i="4"/>
  <c r="AI45" i="4"/>
  <c r="H25" i="4"/>
  <c r="AH25" i="4"/>
  <c r="G41" i="4"/>
  <c r="AG41" i="4"/>
  <c r="I29" i="4"/>
  <c r="AI29" i="4"/>
  <c r="G68" i="4"/>
  <c r="AG68" i="4"/>
  <c r="I151" i="4"/>
  <c r="AI151" i="4"/>
  <c r="I63" i="4"/>
  <c r="AI63" i="4"/>
  <c r="H117" i="4"/>
  <c r="AH117" i="4"/>
  <c r="H32" i="4"/>
  <c r="AH32" i="4"/>
  <c r="G96" i="4"/>
  <c r="AG96" i="4"/>
  <c r="J141" i="4"/>
  <c r="AJ141" i="4"/>
  <c r="G98" i="4"/>
  <c r="AG98" i="4"/>
  <c r="I84" i="4"/>
  <c r="AI84" i="4"/>
  <c r="H127" i="4"/>
  <c r="AH127" i="4"/>
  <c r="G134" i="4"/>
  <c r="AG134" i="4"/>
  <c r="G47" i="4"/>
  <c r="AG47" i="4"/>
  <c r="J138" i="4"/>
  <c r="AJ138" i="4"/>
  <c r="G104" i="4"/>
  <c r="AG104" i="4"/>
  <c r="I65" i="4"/>
  <c r="AI65" i="4"/>
  <c r="H132" i="4"/>
  <c r="AH132" i="4"/>
  <c r="G88" i="4"/>
  <c r="AG88" i="4"/>
  <c r="J108" i="4"/>
  <c r="AJ108" i="4"/>
  <c r="J24" i="4"/>
  <c r="AJ24" i="4"/>
  <c r="I146" i="4"/>
  <c r="AI146" i="4"/>
  <c r="I105" i="4"/>
  <c r="AI105" i="4"/>
  <c r="I60" i="4"/>
  <c r="AI60" i="4"/>
  <c r="I13" i="4"/>
  <c r="AI13" i="4"/>
  <c r="H114" i="4"/>
  <c r="AH114" i="4"/>
  <c r="H69" i="4"/>
  <c r="AH69" i="4"/>
  <c r="H29" i="4"/>
  <c r="AH29" i="4"/>
  <c r="G133" i="4"/>
  <c r="AG133" i="4"/>
  <c r="G93" i="4"/>
  <c r="AG93" i="4"/>
  <c r="G46" i="4"/>
  <c r="AG46" i="4"/>
  <c r="J137" i="4"/>
  <c r="AJ137" i="4"/>
  <c r="J97" i="4"/>
  <c r="AJ97" i="4"/>
  <c r="J50" i="4"/>
  <c r="AJ50" i="4"/>
  <c r="G81" i="4"/>
  <c r="AG81" i="4"/>
  <c r="I118" i="4"/>
  <c r="AI118" i="4"/>
  <c r="I80" i="4"/>
  <c r="AI80" i="4"/>
  <c r="I33" i="4"/>
  <c r="AI33" i="4"/>
  <c r="H124" i="4"/>
  <c r="AH124" i="4"/>
  <c r="H87" i="4"/>
  <c r="AH87" i="4"/>
  <c r="H40" i="4"/>
  <c r="AH40" i="4"/>
  <c r="G127" i="4"/>
  <c r="AG127" i="4"/>
  <c r="G91" i="4"/>
  <c r="AG91" i="4"/>
  <c r="G43" i="4"/>
  <c r="AG43" i="4"/>
  <c r="J59" i="4"/>
  <c r="AJ59" i="4"/>
  <c r="J135" i="4"/>
  <c r="AJ135" i="4"/>
  <c r="J95" i="4"/>
  <c r="AJ95" i="4"/>
  <c r="J48" i="4"/>
  <c r="AJ48" i="4"/>
  <c r="G92" i="4"/>
  <c r="AG92" i="4"/>
  <c r="I149" i="4"/>
  <c r="AI149" i="4"/>
  <c r="I107" i="4"/>
  <c r="AI107" i="4"/>
  <c r="I62" i="4"/>
  <c r="AI62" i="4"/>
  <c r="I21" i="4"/>
  <c r="AI21" i="4"/>
  <c r="H125" i="4"/>
  <c r="AH125" i="4"/>
  <c r="H88" i="4"/>
  <c r="AH88" i="4"/>
  <c r="H41" i="4"/>
  <c r="AH41" i="4"/>
  <c r="G45" i="4"/>
  <c r="AG45" i="4"/>
  <c r="J146" i="4"/>
  <c r="AJ146" i="4"/>
  <c r="J105" i="4"/>
  <c r="AJ105" i="4"/>
  <c r="J60" i="4"/>
  <c r="AJ60" i="4"/>
  <c r="J19" i="4"/>
  <c r="AJ19" i="4"/>
  <c r="J14" i="4"/>
  <c r="I143" i="4"/>
  <c r="AI143" i="4"/>
  <c r="G23" i="4"/>
  <c r="AG23" i="4"/>
  <c r="H111" i="4"/>
  <c r="AH111" i="4"/>
  <c r="G126" i="4"/>
  <c r="AG126" i="4"/>
  <c r="J134" i="4"/>
  <c r="AJ134" i="4"/>
  <c r="J47" i="4"/>
  <c r="AJ47" i="4"/>
  <c r="I115" i="4"/>
  <c r="AI115" i="4"/>
  <c r="H121" i="4"/>
  <c r="AH121" i="4"/>
  <c r="G124" i="4"/>
  <c r="AG124" i="4"/>
  <c r="G40" i="4"/>
  <c r="AG40" i="4"/>
  <c r="J12" i="4"/>
  <c r="AJ12" i="4"/>
  <c r="J92" i="4"/>
  <c r="AJ92" i="4"/>
  <c r="G71" i="4"/>
  <c r="AG71" i="4"/>
  <c r="I104" i="4"/>
  <c r="AI104" i="4"/>
  <c r="I59" i="4"/>
  <c r="AI59" i="4"/>
  <c r="H85" i="4"/>
  <c r="AH85" i="4"/>
  <c r="J143" i="4"/>
  <c r="AJ143" i="4"/>
  <c r="I46" i="4"/>
  <c r="AI46" i="4"/>
  <c r="G72" i="4"/>
  <c r="AG72" i="4"/>
  <c r="H67" i="4"/>
  <c r="AH67" i="4"/>
  <c r="G30" i="4"/>
  <c r="AG30" i="4"/>
  <c r="I48" i="4"/>
  <c r="AI48" i="4"/>
  <c r="I102" i="4"/>
  <c r="AI102" i="4"/>
  <c r="I56" i="4"/>
  <c r="AI56" i="4"/>
  <c r="H66" i="4"/>
  <c r="AH66" i="4"/>
  <c r="H26" i="4"/>
  <c r="AH26" i="4"/>
  <c r="G89" i="4"/>
  <c r="AG89" i="4"/>
  <c r="G42" i="4"/>
  <c r="AG42" i="4"/>
  <c r="J94" i="4"/>
  <c r="AJ94" i="4"/>
  <c r="G62" i="4"/>
  <c r="AG62" i="4"/>
  <c r="I70" i="4"/>
  <c r="AI70" i="4"/>
  <c r="I30" i="4"/>
  <c r="AI30" i="4"/>
  <c r="H84" i="4"/>
  <c r="AH84" i="4"/>
  <c r="H36" i="4"/>
  <c r="AH36" i="4"/>
  <c r="G87" i="4"/>
  <c r="AG87" i="4"/>
  <c r="J132" i="4"/>
  <c r="AJ132" i="4"/>
  <c r="J45" i="4"/>
  <c r="AJ45" i="4"/>
  <c r="I145" i="4"/>
  <c r="AI145" i="4"/>
  <c r="I58" i="4"/>
  <c r="AI58" i="4"/>
  <c r="H122" i="4"/>
  <c r="AH122" i="4"/>
  <c r="H37" i="4"/>
  <c r="AH37" i="4"/>
  <c r="G31" i="4"/>
  <c r="AG31" i="4"/>
  <c r="J102" i="4"/>
  <c r="AJ102" i="4"/>
  <c r="J56" i="4"/>
  <c r="AJ56" i="4"/>
  <c r="J18" i="4"/>
  <c r="AJ18" i="4"/>
  <c r="I16" i="4"/>
  <c r="AI16" i="4"/>
  <c r="I140" i="4"/>
  <c r="AI140" i="4"/>
  <c r="I99" i="4"/>
  <c r="AI99" i="4"/>
  <c r="I52" i="4"/>
  <c r="AI52" i="4"/>
  <c r="G10" i="4"/>
  <c r="AG10" i="4"/>
  <c r="H151" i="4"/>
  <c r="AH151" i="4"/>
  <c r="H108" i="4"/>
  <c r="AH108" i="4"/>
  <c r="H63" i="4"/>
  <c r="AH63" i="4"/>
  <c r="H23" i="4"/>
  <c r="AH23" i="4"/>
  <c r="G123" i="4"/>
  <c r="AG123" i="4"/>
  <c r="G86" i="4"/>
  <c r="AG86" i="4"/>
  <c r="G38" i="4"/>
  <c r="AG38" i="4"/>
  <c r="J127" i="4"/>
  <c r="AJ127" i="4"/>
  <c r="J91" i="4"/>
  <c r="AJ91" i="4"/>
  <c r="J43" i="4"/>
  <c r="AJ43" i="4"/>
  <c r="G51" i="4"/>
  <c r="AG51" i="4"/>
  <c r="I112" i="4"/>
  <c r="AI112" i="4"/>
  <c r="I67" i="4"/>
  <c r="AI67" i="4"/>
  <c r="I27" i="4"/>
  <c r="AI27" i="4"/>
  <c r="H118" i="4"/>
  <c r="AH118" i="4"/>
  <c r="H80" i="4"/>
  <c r="AH80" i="4"/>
  <c r="H33" i="4"/>
  <c r="AH33" i="4"/>
  <c r="G121" i="4"/>
  <c r="AG121" i="4"/>
  <c r="G84" i="4"/>
  <c r="AG84" i="4"/>
  <c r="G36" i="4"/>
  <c r="AG36" i="4"/>
  <c r="I7" i="4"/>
  <c r="AI7" i="4"/>
  <c r="J125" i="4"/>
  <c r="AJ125" i="4"/>
  <c r="J88" i="4"/>
  <c r="AJ88" i="4"/>
  <c r="J41" i="4"/>
  <c r="AJ41" i="4"/>
  <c r="G12" i="4"/>
  <c r="AG12" i="4"/>
  <c r="I142" i="4"/>
  <c r="AI142" i="4"/>
  <c r="I101" i="4"/>
  <c r="AI101" i="4"/>
  <c r="I55" i="4"/>
  <c r="AI55" i="4"/>
  <c r="I17" i="4"/>
  <c r="AI17" i="4"/>
  <c r="H119" i="4"/>
  <c r="AH119" i="4"/>
  <c r="H81" i="4"/>
  <c r="AH81" i="4"/>
  <c r="H34" i="4"/>
  <c r="AH34" i="4"/>
  <c r="J140" i="4"/>
  <c r="AJ140" i="4"/>
  <c r="J99" i="4"/>
  <c r="AJ99" i="4"/>
  <c r="J52" i="4"/>
  <c r="AJ52" i="4"/>
  <c r="J13" i="4"/>
  <c r="AJ13" i="4"/>
  <c r="G107" i="4"/>
  <c r="AG107" i="4"/>
  <c r="G117" i="4"/>
  <c r="AG117" i="4"/>
  <c r="J36" i="4"/>
  <c r="AJ36" i="4"/>
  <c r="I135" i="4"/>
  <c r="AI135" i="4"/>
  <c r="J93" i="4"/>
  <c r="AJ93" i="4"/>
  <c r="I136" i="4"/>
  <c r="AI136" i="4"/>
  <c r="I96" i="4"/>
  <c r="AI96" i="4"/>
  <c r="I49" i="4"/>
  <c r="AI49" i="4"/>
  <c r="J20" i="4"/>
  <c r="AJ20" i="4"/>
  <c r="H146" i="4"/>
  <c r="AH146" i="4"/>
  <c r="H105" i="4"/>
  <c r="AH105" i="4"/>
  <c r="H60" i="4"/>
  <c r="AH60" i="4"/>
  <c r="H19" i="4"/>
  <c r="AH19" i="4"/>
  <c r="G120" i="4"/>
  <c r="AG120" i="4"/>
  <c r="G83" i="4"/>
  <c r="AG83" i="4"/>
  <c r="G35" i="4"/>
  <c r="AG35" i="4"/>
  <c r="J124" i="4"/>
  <c r="AJ124" i="4"/>
  <c r="J87" i="4"/>
  <c r="AJ87" i="4"/>
  <c r="J40" i="4"/>
  <c r="AJ40" i="4"/>
  <c r="G17" i="4"/>
  <c r="AG17" i="4"/>
  <c r="I109" i="4"/>
  <c r="AI109" i="4"/>
  <c r="I64" i="4"/>
  <c r="AI64" i="4"/>
  <c r="I24" i="4"/>
  <c r="AI24" i="4"/>
  <c r="H115" i="4"/>
  <c r="AH115" i="4"/>
  <c r="H70" i="4"/>
  <c r="AH70" i="4"/>
  <c r="H30" i="4"/>
  <c r="AH30" i="4"/>
  <c r="G118" i="4"/>
  <c r="AG118" i="4"/>
  <c r="G80" i="4"/>
  <c r="AG80" i="4"/>
  <c r="G33" i="4"/>
  <c r="AG33" i="4"/>
  <c r="G142" i="4"/>
  <c r="AG142" i="4"/>
  <c r="J122" i="4"/>
  <c r="AJ122" i="4"/>
  <c r="J85" i="4"/>
  <c r="AJ85" i="4"/>
  <c r="J37" i="4"/>
  <c r="AJ37" i="4"/>
  <c r="I138" i="4"/>
  <c r="AI138" i="4"/>
  <c r="I98" i="4"/>
  <c r="AI98" i="4"/>
  <c r="I51" i="4"/>
  <c r="AI51" i="4"/>
  <c r="I12" i="4"/>
  <c r="AI12" i="4"/>
  <c r="H116" i="4"/>
  <c r="AH116" i="4"/>
  <c r="H71" i="4"/>
  <c r="AH71" i="4"/>
  <c r="H31" i="4"/>
  <c r="AH31" i="4"/>
  <c r="J136" i="4"/>
  <c r="AJ136" i="4"/>
  <c r="J96" i="4"/>
  <c r="AJ96" i="4"/>
  <c r="J49" i="4"/>
  <c r="AJ49" i="4"/>
  <c r="J10" i="4"/>
  <c r="AJ10" i="4"/>
  <c r="G65" i="4"/>
  <c r="AG65" i="4"/>
  <c r="G7" i="4"/>
  <c r="AG7" i="4"/>
  <c r="AB159" i="5"/>
  <c r="AB114" i="5"/>
  <c r="AB70" i="5"/>
  <c r="AB25" i="5"/>
  <c r="AB77" i="5"/>
  <c r="AB143" i="5"/>
  <c r="AB103" i="5"/>
  <c r="AB57" i="5"/>
  <c r="AB12" i="5"/>
  <c r="AB66" i="5"/>
  <c r="AB153" i="5"/>
  <c r="AB111" i="5"/>
  <c r="AB67" i="5"/>
  <c r="AB21" i="5"/>
  <c r="AB48" i="5"/>
  <c r="AB140" i="5"/>
  <c r="AB100" i="5"/>
  <c r="AB54" i="5"/>
  <c r="AB149" i="5"/>
  <c r="AB150" i="5"/>
  <c r="AB109" i="5"/>
  <c r="AB63" i="5"/>
  <c r="AB19" i="5"/>
  <c r="AB133" i="5"/>
  <c r="AB97" i="5"/>
  <c r="AB50" i="5"/>
  <c r="AB157" i="5"/>
  <c r="AB113" i="5"/>
  <c r="AB146" i="5"/>
  <c r="AB106" i="5"/>
  <c r="AB59" i="5"/>
  <c r="AB14" i="5"/>
  <c r="AB130" i="5"/>
  <c r="AB93" i="5"/>
  <c r="AB46" i="5"/>
  <c r="AB125" i="5"/>
  <c r="AB94" i="5"/>
  <c r="AB142" i="5"/>
  <c r="AB102" i="5"/>
  <c r="AB56" i="5"/>
  <c r="AB108" i="5"/>
  <c r="AB127" i="5"/>
  <c r="AB90" i="5"/>
  <c r="AB42" i="5"/>
  <c r="AB65" i="5"/>
  <c r="AB52" i="5"/>
  <c r="AB139" i="5"/>
  <c r="AB99" i="5"/>
  <c r="AB53" i="5"/>
  <c r="AB98" i="5"/>
  <c r="AB124" i="5"/>
  <c r="AB86" i="5"/>
  <c r="AB37" i="5"/>
  <c r="AB43" i="5"/>
  <c r="AB8" i="5"/>
  <c r="AB110" i="5"/>
  <c r="AB132" i="5"/>
  <c r="AB95" i="5"/>
  <c r="AB49" i="5"/>
  <c r="AB62" i="5"/>
  <c r="AB141" i="5"/>
  <c r="AB121" i="5"/>
  <c r="AB76" i="5"/>
  <c r="AB32" i="5"/>
  <c r="AB45" i="5"/>
  <c r="AB16" i="5"/>
  <c r="AB145" i="5"/>
  <c r="AB136" i="5"/>
  <c r="AB9" i="5"/>
  <c r="AB158" i="5"/>
  <c r="AB84" i="5"/>
  <c r="AB80" i="5"/>
  <c r="AB51" i="5"/>
  <c r="AB61" i="5"/>
  <c r="AB135" i="5"/>
  <c r="AB81" i="5"/>
  <c r="AB96" i="5"/>
  <c r="AB155" i="5"/>
  <c r="AB88" i="5"/>
  <c r="AB85" i="5"/>
  <c r="AB82" i="5"/>
  <c r="AB137" i="5"/>
  <c r="AB134" i="5"/>
  <c r="AB24" i="5"/>
  <c r="AB105" i="5"/>
  <c r="AB129" i="5"/>
  <c r="AB92" i="5"/>
  <c r="AB44" i="5"/>
  <c r="AB18" i="5"/>
  <c r="AB101" i="5"/>
  <c r="AB118" i="5"/>
  <c r="AB74" i="5"/>
  <c r="AB29" i="5"/>
  <c r="AB138" i="5"/>
  <c r="AB23" i="5"/>
  <c r="AB126" i="5"/>
  <c r="AB89" i="5"/>
  <c r="AB41" i="5"/>
  <c r="AB131" i="5"/>
  <c r="AB30" i="5"/>
  <c r="AB115" i="5"/>
  <c r="AB71" i="5"/>
  <c r="AB26" i="5"/>
  <c r="AB152" i="5"/>
  <c r="AB144" i="5"/>
  <c r="AB72" i="5"/>
  <c r="AB13" i="5"/>
  <c r="AB116" i="5"/>
  <c r="AB123" i="5"/>
  <c r="AB78" i="5"/>
  <c r="AB35" i="5"/>
  <c r="AB87" i="5"/>
  <c r="AB156" i="5"/>
  <c r="AB112" i="5"/>
  <c r="AB68" i="5"/>
  <c r="AB22" i="5"/>
  <c r="AB128" i="5"/>
  <c r="AB119" i="5"/>
  <c r="AB40" i="5"/>
  <c r="M122" i="5"/>
  <c r="M120" i="5"/>
  <c r="M55" i="5"/>
  <c r="AC5" i="5"/>
  <c r="Z13" i="3"/>
  <c r="AJ13" i="3" s="1"/>
  <c r="AT13" i="3" s="1"/>
  <c r="Z14" i="3"/>
  <c r="AJ14" i="3" s="1"/>
  <c r="AT14" i="3" s="1"/>
  <c r="Z26" i="3"/>
  <c r="Z27" i="3"/>
  <c r="Z28" i="3"/>
  <c r="Z30" i="3"/>
  <c r="Z32" i="3"/>
  <c r="Z33" i="3"/>
  <c r="Z34" i="3"/>
  <c r="Z35" i="3"/>
  <c r="Z36" i="3"/>
  <c r="Z37" i="3"/>
  <c r="Z39" i="3"/>
  <c r="Z40" i="3"/>
  <c r="Z41" i="3"/>
  <c r="Z44" i="3"/>
  <c r="Z45" i="3"/>
  <c r="Z46" i="3"/>
  <c r="Z48" i="3"/>
  <c r="Z49" i="3"/>
  <c r="Z50" i="3"/>
  <c r="Z51" i="3"/>
  <c r="Z52" i="3"/>
  <c r="Z54" i="3"/>
  <c r="Z55" i="3"/>
  <c r="Z56" i="3"/>
  <c r="Z57" i="3"/>
  <c r="Z59" i="3"/>
  <c r="Z60" i="3"/>
  <c r="Z61" i="3"/>
  <c r="Z62" i="3"/>
  <c r="Z63" i="3"/>
  <c r="Z64" i="3"/>
  <c r="Z65" i="3"/>
  <c r="Z66" i="3"/>
  <c r="Z67" i="3"/>
  <c r="Z68" i="3"/>
  <c r="Z69" i="3"/>
  <c r="Z70" i="3"/>
  <c r="Z71" i="3"/>
  <c r="Z129" i="3"/>
  <c r="Z78" i="3"/>
  <c r="Z79" i="3"/>
  <c r="Z81" i="3"/>
  <c r="Z82" i="3"/>
  <c r="Z83" i="3"/>
  <c r="Z84" i="3"/>
  <c r="Z85" i="3"/>
  <c r="Z88" i="3"/>
  <c r="Z86" i="3"/>
  <c r="Z87" i="3"/>
  <c r="Z89" i="3"/>
  <c r="Z90" i="3"/>
  <c r="Z91" i="3"/>
  <c r="Z92" i="3"/>
  <c r="Z93" i="3"/>
  <c r="Z94" i="3"/>
  <c r="Z95" i="3"/>
  <c r="Z96" i="3"/>
  <c r="Z97" i="3"/>
  <c r="Z98" i="3"/>
  <c r="Z99" i="3"/>
  <c r="Z100" i="3"/>
  <c r="Z101" i="3"/>
  <c r="Z103" i="3"/>
  <c r="Z104" i="3"/>
  <c r="Z105" i="3"/>
  <c r="Z106" i="3"/>
  <c r="Z107" i="3"/>
  <c r="Z108" i="3"/>
  <c r="Z109" i="3"/>
  <c r="Z110" i="3"/>
  <c r="Z111" i="3"/>
  <c r="Z112" i="3"/>
  <c r="Z113" i="3"/>
  <c r="Z114" i="3"/>
  <c r="Z115" i="3"/>
  <c r="Z116" i="3"/>
  <c r="Z117" i="3"/>
  <c r="Z118" i="3"/>
  <c r="Z119" i="3"/>
  <c r="Z120" i="3"/>
  <c r="Z122" i="3"/>
  <c r="Z123" i="3"/>
  <c r="Z124" i="3"/>
  <c r="Z125" i="3"/>
  <c r="Z130" i="3"/>
  <c r="Z131" i="3"/>
  <c r="Z132" i="3"/>
  <c r="Z133" i="3"/>
  <c r="Z134" i="3"/>
  <c r="Z135" i="3"/>
  <c r="Z136" i="3"/>
  <c r="Z138" i="3"/>
  <c r="Z139" i="3"/>
  <c r="Z140" i="3"/>
  <c r="Z141" i="3"/>
  <c r="Z142" i="3"/>
  <c r="Z143" i="3"/>
  <c r="Z144" i="3"/>
  <c r="Z146" i="3"/>
  <c r="Z147" i="3"/>
  <c r="Z149" i="3"/>
  <c r="Z58" i="3"/>
  <c r="Z18" i="3"/>
  <c r="Z19" i="3"/>
  <c r="Z20" i="3"/>
  <c r="Z21" i="3"/>
  <c r="Z22" i="3"/>
  <c r="Z23" i="3"/>
  <c r="Z24" i="3"/>
  <c r="Z15" i="3"/>
  <c r="Z80" i="3"/>
  <c r="Z17" i="3"/>
  <c r="Z7" i="3"/>
  <c r="Z9" i="3"/>
  <c r="Z10" i="3"/>
  <c r="Z11" i="3"/>
  <c r="Z12" i="3"/>
  <c r="AK106" i="5" l="1"/>
  <c r="AK133" i="5"/>
  <c r="AK46" i="5"/>
  <c r="H124" i="10"/>
  <c r="AE124" i="10"/>
  <c r="H93" i="10"/>
  <c r="AE93" i="10"/>
  <c r="H34" i="10"/>
  <c r="AE34" i="10"/>
  <c r="G69" i="10"/>
  <c r="AD69" i="10"/>
  <c r="AD37" i="10"/>
  <c r="G37" i="10"/>
  <c r="G34" i="10"/>
  <c r="AD34" i="10"/>
  <c r="AE31" i="10"/>
  <c r="H31" i="10"/>
  <c r="G124" i="10"/>
  <c r="AD124" i="10"/>
  <c r="H113" i="10"/>
  <c r="AE113" i="10"/>
  <c r="AD93" i="10"/>
  <c r="G93" i="10"/>
  <c r="G31" i="10"/>
  <c r="AD31" i="10"/>
  <c r="H69" i="10"/>
  <c r="AE69" i="10"/>
  <c r="AD113" i="10"/>
  <c r="G113" i="10"/>
  <c r="H38" i="10"/>
  <c r="AE38" i="10"/>
  <c r="H37" i="10"/>
  <c r="AE37" i="10"/>
  <c r="AD38" i="10"/>
  <c r="G38" i="10"/>
  <c r="I113" i="10"/>
  <c r="AF113" i="10"/>
  <c r="AK124" i="10"/>
  <c r="N124" i="10"/>
  <c r="L38" i="10"/>
  <c r="AI38" i="10"/>
  <c r="AH69" i="10"/>
  <c r="K69" i="10"/>
  <c r="AH124" i="10"/>
  <c r="K124" i="10"/>
  <c r="AF69" i="10"/>
  <c r="I69" i="10"/>
  <c r="M124" i="10"/>
  <c r="AJ124" i="10"/>
  <c r="J38" i="10"/>
  <c r="AG38" i="10"/>
  <c r="K31" i="10"/>
  <c r="AH31" i="10"/>
  <c r="AK34" i="10"/>
  <c r="N34" i="10"/>
  <c r="AG31" i="10"/>
  <c r="J31" i="10"/>
  <c r="I93" i="10"/>
  <c r="AF93" i="10"/>
  <c r="AH93" i="10"/>
  <c r="K93" i="10"/>
  <c r="AF37" i="10"/>
  <c r="I37" i="10"/>
  <c r="I124" i="10"/>
  <c r="AF124" i="10"/>
  <c r="I38" i="10"/>
  <c r="AF38" i="10"/>
  <c r="AJ69" i="10"/>
  <c r="M69" i="10"/>
  <c r="AK69" i="10"/>
  <c r="N69" i="10"/>
  <c r="N37" i="10"/>
  <c r="AK37" i="10"/>
  <c r="AK113" i="10"/>
  <c r="N113" i="10"/>
  <c r="J93" i="10"/>
  <c r="AG93" i="10"/>
  <c r="M34" i="10"/>
  <c r="AJ34" i="10"/>
  <c r="AG69" i="10"/>
  <c r="J69" i="10"/>
  <c r="M113" i="10"/>
  <c r="AJ113" i="10"/>
  <c r="J37" i="10"/>
  <c r="AG37" i="10"/>
  <c r="AJ93" i="10"/>
  <c r="M93" i="10"/>
  <c r="AI34" i="10"/>
  <c r="L34" i="10"/>
  <c r="L31" i="10"/>
  <c r="AI31" i="10"/>
  <c r="AH38" i="10"/>
  <c r="K38" i="10"/>
  <c r="AH113" i="10"/>
  <c r="K113" i="10"/>
  <c r="AK38" i="10"/>
  <c r="N38" i="10"/>
  <c r="J113" i="10"/>
  <c r="AG113" i="10"/>
  <c r="K37" i="10"/>
  <c r="AH37" i="10"/>
  <c r="AI124" i="10"/>
  <c r="L124" i="10"/>
  <c r="AH34" i="10"/>
  <c r="K34" i="10"/>
  <c r="AJ37" i="10"/>
  <c r="M37" i="10"/>
  <c r="AG124" i="10"/>
  <c r="J124" i="10"/>
  <c r="M31" i="10"/>
  <c r="AJ31" i="10"/>
  <c r="N93" i="10"/>
  <c r="AK93" i="10"/>
  <c r="AF31" i="10"/>
  <c r="I31" i="10"/>
  <c r="AG34" i="10"/>
  <c r="J34" i="10"/>
  <c r="AJ38" i="10"/>
  <c r="M38" i="10"/>
  <c r="AI113" i="10"/>
  <c r="L113" i="10"/>
  <c r="AI93" i="10"/>
  <c r="L93" i="10"/>
  <c r="AI69" i="10"/>
  <c r="L69" i="10"/>
  <c r="I34" i="10"/>
  <c r="AF34" i="10"/>
  <c r="N31" i="10"/>
  <c r="AK31" i="10"/>
  <c r="L37" i="10"/>
  <c r="AI37" i="10"/>
  <c r="K144" i="5"/>
  <c r="G47" i="9"/>
  <c r="AE47" i="9"/>
  <c r="J47" i="9"/>
  <c r="K9" i="8"/>
  <c r="G9" i="9"/>
  <c r="G97" i="8"/>
  <c r="K42" i="8"/>
  <c r="J157" i="8"/>
  <c r="I157" i="8"/>
  <c r="H97" i="8"/>
  <c r="H157" i="8"/>
  <c r="G20" i="8"/>
  <c r="G105" i="8"/>
  <c r="K157" i="8"/>
  <c r="I177" i="8"/>
  <c r="G157" i="8"/>
  <c r="G177" i="8"/>
  <c r="I42" i="8"/>
  <c r="H9" i="8"/>
  <c r="J20" i="8"/>
  <c r="J97" i="8"/>
  <c r="H105" i="8"/>
  <c r="J9" i="8"/>
  <c r="J177" i="8"/>
  <c r="H20" i="8"/>
  <c r="AL68" i="5"/>
  <c r="AL73" i="5"/>
  <c r="L65" i="5"/>
  <c r="AK29" i="5"/>
  <c r="AK54" i="5"/>
  <c r="AL86" i="5"/>
  <c r="AE105" i="8"/>
  <c r="AF9" i="8"/>
  <c r="AI157" i="8"/>
  <c r="AG42" i="8"/>
  <c r="AG177" i="8"/>
  <c r="AI9" i="8"/>
  <c r="AH47" i="8"/>
  <c r="J47" i="8"/>
  <c r="AG97" i="8"/>
  <c r="I97" i="8"/>
  <c r="AE47" i="8"/>
  <c r="G47" i="8"/>
  <c r="AG47" i="8"/>
  <c r="I47" i="8"/>
  <c r="AG175" i="8"/>
  <c r="I175" i="8"/>
  <c r="AI97" i="8"/>
  <c r="K97" i="8"/>
  <c r="AF42" i="8"/>
  <c r="H42" i="8"/>
  <c r="AG9" i="8"/>
  <c r="I9" i="8"/>
  <c r="AE20" i="8"/>
  <c r="AH177" i="8"/>
  <c r="AG20" i="8"/>
  <c r="I20" i="8"/>
  <c r="AE175" i="8"/>
  <c r="G175" i="8"/>
  <c r="AI177" i="8"/>
  <c r="K177" i="8"/>
  <c r="AF177" i="8"/>
  <c r="H177" i="8"/>
  <c r="AF47" i="8"/>
  <c r="H47" i="8"/>
  <c r="AE177" i="8"/>
  <c r="AG105" i="8"/>
  <c r="I105" i="8"/>
  <c r="AH105" i="8"/>
  <c r="J105" i="8"/>
  <c r="AE157" i="8"/>
  <c r="AE97" i="8"/>
  <c r="AI42" i="8"/>
  <c r="AH20" i="8"/>
  <c r="AH9" i="8"/>
  <c r="AH157" i="8"/>
  <c r="AF97" i="8"/>
  <c r="AF175" i="8"/>
  <c r="AH97" i="8"/>
  <c r="AG157" i="8"/>
  <c r="AF157" i="8"/>
  <c r="AF105" i="8"/>
  <c r="K153" i="6"/>
  <c r="J16" i="6"/>
  <c r="AI97" i="6"/>
  <c r="AI16" i="6"/>
  <c r="AH175" i="8"/>
  <c r="K20" i="6"/>
  <c r="AF20" i="8"/>
  <c r="AI45" i="6"/>
  <c r="AH42" i="8"/>
  <c r="K147" i="5"/>
  <c r="K44" i="5"/>
  <c r="AK99" i="5"/>
  <c r="K58" i="5"/>
  <c r="M34" i="5"/>
  <c r="L69" i="5"/>
  <c r="K42" i="5"/>
  <c r="L72" i="5"/>
  <c r="L14" i="5"/>
  <c r="K65" i="5"/>
  <c r="K50" i="5"/>
  <c r="AK77" i="5"/>
  <c r="L31" i="5"/>
  <c r="L35" i="5"/>
  <c r="K118" i="5"/>
  <c r="AK113" i="5"/>
  <c r="K141" i="5"/>
  <c r="L140" i="5"/>
  <c r="L30" i="5"/>
  <c r="AK59" i="5"/>
  <c r="K62" i="5"/>
  <c r="AL121" i="5"/>
  <c r="L103" i="5"/>
  <c r="L59" i="5"/>
  <c r="K22" i="5"/>
  <c r="L53" i="5"/>
  <c r="K122" i="5"/>
  <c r="AL118" i="5"/>
  <c r="L98" i="5"/>
  <c r="K102" i="5"/>
  <c r="L108" i="5"/>
  <c r="K93" i="5"/>
  <c r="K41" i="5"/>
  <c r="L94" i="5"/>
  <c r="L114" i="5"/>
  <c r="K8" i="5"/>
  <c r="AL43" i="5"/>
  <c r="AI24" i="5"/>
  <c r="K63" i="5"/>
  <c r="AL142" i="5"/>
  <c r="L23" i="5"/>
  <c r="K70" i="5"/>
  <c r="L146" i="5"/>
  <c r="AL52" i="5"/>
  <c r="M15" i="5"/>
  <c r="K94" i="5"/>
  <c r="K72" i="5"/>
  <c r="AL37" i="5"/>
  <c r="L139" i="5"/>
  <c r="L113" i="5"/>
  <c r="K64" i="5"/>
  <c r="K92" i="5"/>
  <c r="L18" i="5"/>
  <c r="AK95" i="5"/>
  <c r="L119" i="5"/>
  <c r="K98" i="5"/>
  <c r="H24" i="5"/>
  <c r="K21" i="5"/>
  <c r="K55" i="5"/>
  <c r="K49" i="5"/>
  <c r="L131" i="5"/>
  <c r="K111" i="5"/>
  <c r="L42" i="5"/>
  <c r="L44" i="5"/>
  <c r="K138" i="5"/>
  <c r="AL98" i="5"/>
  <c r="L143" i="5"/>
  <c r="AK34" i="5"/>
  <c r="AL76" i="5"/>
  <c r="K26" i="5"/>
  <c r="L142" i="5"/>
  <c r="K95" i="5"/>
  <c r="I24" i="5"/>
  <c r="AK8" i="5"/>
  <c r="AK92" i="5"/>
  <c r="AL18" i="5"/>
  <c r="AK111" i="5"/>
  <c r="AL139" i="5"/>
  <c r="AK70" i="5"/>
  <c r="L52" i="5"/>
  <c r="AL143" i="5"/>
  <c r="M91" i="5"/>
  <c r="K91" i="5"/>
  <c r="L90" i="5"/>
  <c r="AI83" i="6"/>
  <c r="AK55" i="5"/>
  <c r="AH24" i="5"/>
  <c r="AK21" i="5"/>
  <c r="AK42" i="5"/>
  <c r="AL150" i="5"/>
  <c r="AK65" i="5"/>
  <c r="AL94" i="5"/>
  <c r="AL31" i="5"/>
  <c r="AK41" i="5"/>
  <c r="AL35" i="5"/>
  <c r="AK91" i="5"/>
  <c r="L118" i="5"/>
  <c r="AK141" i="5"/>
  <c r="AK22" i="5"/>
  <c r="AK62" i="5"/>
  <c r="AL108" i="5"/>
  <c r="AL140" i="5"/>
  <c r="AJ102" i="6"/>
  <c r="L160" i="6"/>
  <c r="K161" i="6"/>
  <c r="L161" i="6"/>
  <c r="L23" i="6"/>
  <c r="L162" i="6"/>
  <c r="L164" i="6"/>
  <c r="AJ115" i="6"/>
  <c r="M164" i="6"/>
  <c r="K113" i="6"/>
  <c r="K162" i="6"/>
  <c r="M83" i="6"/>
  <c r="L163" i="6"/>
  <c r="K163" i="6"/>
  <c r="AJ113" i="6"/>
  <c r="K23" i="6"/>
  <c r="AI160" i="6"/>
  <c r="K17" i="6"/>
  <c r="AJ17" i="6"/>
  <c r="K115" i="6"/>
  <c r="K102" i="6"/>
  <c r="K164" i="6"/>
  <c r="K113" i="5"/>
  <c r="L29" i="5"/>
  <c r="AK131" i="5"/>
  <c r="K120" i="5"/>
  <c r="L151" i="5"/>
  <c r="K105" i="5"/>
  <c r="AK58" i="5"/>
  <c r="AK26" i="5"/>
  <c r="K131" i="5"/>
  <c r="AK68" i="5"/>
  <c r="K115" i="5"/>
  <c r="K11" i="5"/>
  <c r="K68" i="5"/>
  <c r="L11" i="5"/>
  <c r="L132" i="5"/>
  <c r="AK40" i="5"/>
  <c r="AL109" i="5"/>
  <c r="K140" i="5"/>
  <c r="L37" i="5"/>
  <c r="L117" i="5"/>
  <c r="K40" i="5"/>
  <c r="L109" i="5"/>
  <c r="K86" i="5"/>
  <c r="K103" i="5"/>
  <c r="AK143" i="5"/>
  <c r="AL46" i="5"/>
  <c r="L74" i="5"/>
  <c r="L93" i="5"/>
  <c r="AK109" i="5"/>
  <c r="AL17" i="5"/>
  <c r="AL157" i="5"/>
  <c r="AK25" i="5"/>
  <c r="K67" i="5"/>
  <c r="L48" i="5"/>
  <c r="L41" i="5"/>
  <c r="K97" i="5"/>
  <c r="K114" i="5"/>
  <c r="L60" i="5"/>
  <c r="L141" i="5"/>
  <c r="AL58" i="5"/>
  <c r="AL69" i="5"/>
  <c r="L46" i="5"/>
  <c r="L111" i="5"/>
  <c r="L125" i="5"/>
  <c r="K52" i="5"/>
  <c r="K121" i="5"/>
  <c r="L110" i="5"/>
  <c r="K126" i="5"/>
  <c r="K53" i="5"/>
  <c r="L22" i="5"/>
  <c r="K13" i="5"/>
  <c r="L116" i="5"/>
  <c r="L63" i="5"/>
  <c r="M75" i="5"/>
  <c r="AK60" i="5"/>
  <c r="AL19" i="5"/>
  <c r="L77" i="5"/>
  <c r="AL125" i="5"/>
  <c r="AL41" i="5"/>
  <c r="AL48" i="5"/>
  <c r="AL116" i="5"/>
  <c r="AK97" i="5"/>
  <c r="AL63" i="5"/>
  <c r="AL60" i="5"/>
  <c r="AL93" i="5"/>
  <c r="AK47" i="5"/>
  <c r="AL141" i="5"/>
  <c r="K16" i="6"/>
  <c r="AI20" i="6"/>
  <c r="AI153" i="6"/>
  <c r="AI81" i="6"/>
  <c r="AH16" i="6"/>
  <c r="K45" i="6"/>
  <c r="K97" i="6"/>
  <c r="K116" i="5"/>
  <c r="AK11" i="5"/>
  <c r="AM60" i="5"/>
  <c r="AL44" i="5"/>
  <c r="AK138" i="5"/>
  <c r="AK90" i="5"/>
  <c r="L15" i="5"/>
  <c r="L87" i="5"/>
  <c r="K78" i="5"/>
  <c r="AL159" i="5"/>
  <c r="AK140" i="5"/>
  <c r="K99" i="5"/>
  <c r="AL53" i="5"/>
  <c r="AK122" i="5"/>
  <c r="AK149" i="5"/>
  <c r="L124" i="5"/>
  <c r="AL107" i="5"/>
  <c r="L19" i="5"/>
  <c r="AK48" i="5"/>
  <c r="AJ142" i="6"/>
  <c r="L142" i="6"/>
  <c r="AK74" i="5"/>
  <c r="AM56" i="5"/>
  <c r="AM140" i="5"/>
  <c r="AM25" i="5"/>
  <c r="AM107" i="5"/>
  <c r="AL67" i="5"/>
  <c r="AL156" i="5"/>
  <c r="L115" i="5"/>
  <c r="K30" i="5"/>
  <c r="AL11" i="5"/>
  <c r="AK18" i="5"/>
  <c r="AL14" i="5"/>
  <c r="AL126" i="5"/>
  <c r="L16" i="6"/>
  <c r="AJ16" i="6"/>
  <c r="L153" i="6"/>
  <c r="AJ153" i="6"/>
  <c r="AM58" i="5"/>
  <c r="AK28" i="5"/>
  <c r="AM100" i="5"/>
  <c r="AM32" i="5"/>
  <c r="AM113" i="5"/>
  <c r="L67" i="5"/>
  <c r="AM147" i="5"/>
  <c r="AL92" i="5"/>
  <c r="AL34" i="5"/>
  <c r="AK123" i="5"/>
  <c r="AK31" i="5"/>
  <c r="AG24" i="5"/>
  <c r="AL99" i="5"/>
  <c r="L8" i="5"/>
  <c r="AM73" i="5"/>
  <c r="AL12" i="5"/>
  <c r="AL27" i="5"/>
  <c r="AK50" i="5"/>
  <c r="AL77" i="5"/>
  <c r="AJ82" i="6"/>
  <c r="L82" i="6"/>
  <c r="AL21" i="5"/>
  <c r="AM114" i="5"/>
  <c r="AK110" i="5"/>
  <c r="AM91" i="5"/>
  <c r="AK112" i="5"/>
  <c r="AL111" i="5"/>
  <c r="AL133" i="5"/>
  <c r="AK146" i="5"/>
  <c r="AK103" i="5"/>
  <c r="AL117" i="5"/>
  <c r="AL56" i="5"/>
  <c r="AL89" i="5"/>
  <c r="AK69" i="5"/>
  <c r="AL72" i="5"/>
  <c r="AK17" i="5"/>
  <c r="AL59" i="5"/>
  <c r="AL90" i="5"/>
  <c r="L81" i="6"/>
  <c r="AJ81" i="6"/>
  <c r="AL132" i="5"/>
  <c r="AK23" i="5"/>
  <c r="K110" i="5"/>
  <c r="AM11" i="5"/>
  <c r="AK14" i="5"/>
  <c r="AL129" i="5"/>
  <c r="L149" i="5"/>
  <c r="AK147" i="5"/>
  <c r="L91" i="5"/>
  <c r="AL30" i="5"/>
  <c r="AK49" i="5"/>
  <c r="AL113" i="5"/>
  <c r="AK94" i="5"/>
  <c r="AK127" i="5"/>
  <c r="AK64" i="5"/>
  <c r="AL75" i="5"/>
  <c r="AL138" i="5"/>
  <c r="AL78" i="5"/>
  <c r="AM75" i="5"/>
  <c r="AL119" i="5"/>
  <c r="AL74" i="5"/>
  <c r="L64" i="5"/>
  <c r="AK125" i="5"/>
  <c r="AM31" i="5"/>
  <c r="AK75" i="5"/>
  <c r="L153" i="5"/>
  <c r="L130" i="5"/>
  <c r="AK71" i="5"/>
  <c r="AK56" i="5"/>
  <c r="AK121" i="5"/>
  <c r="AL110" i="5"/>
  <c r="L122" i="5"/>
  <c r="AL71" i="5"/>
  <c r="AK89" i="5"/>
  <c r="K12" i="5"/>
  <c r="AL131" i="5"/>
  <c r="L144" i="5"/>
  <c r="AM117" i="5"/>
  <c r="AL106" i="5"/>
  <c r="AJ45" i="6"/>
  <c r="L45" i="6"/>
  <c r="M19" i="5"/>
  <c r="AM17" i="5"/>
  <c r="AK102" i="5"/>
  <c r="AK100" i="5"/>
  <c r="AM27" i="5"/>
  <c r="L25" i="5"/>
  <c r="AK119" i="5"/>
  <c r="AM122" i="5"/>
  <c r="AK44" i="5"/>
  <c r="AK93" i="5"/>
  <c r="AL120" i="5"/>
  <c r="AL54" i="5"/>
  <c r="K76" i="5"/>
  <c r="AL147" i="5"/>
  <c r="AL97" i="5"/>
  <c r="AL123" i="5"/>
  <c r="L144" i="6"/>
  <c r="AJ144" i="6"/>
  <c r="AJ41" i="6"/>
  <c r="L41" i="6"/>
  <c r="K143" i="5"/>
  <c r="AJ97" i="6"/>
  <c r="L97" i="6"/>
  <c r="AM63" i="5"/>
  <c r="AK153" i="5"/>
  <c r="AM64" i="5"/>
  <c r="AK120" i="5"/>
  <c r="AL151" i="5"/>
  <c r="AK63" i="5"/>
  <c r="AL103" i="5"/>
  <c r="AL146" i="5"/>
  <c r="AM120" i="5"/>
  <c r="AK66" i="5"/>
  <c r="AL112" i="5"/>
  <c r="L86" i="6"/>
  <c r="AJ86" i="6"/>
  <c r="AJ20" i="6"/>
  <c r="L20" i="6"/>
  <c r="L143" i="6"/>
  <c r="AJ143" i="6"/>
  <c r="AL50" i="5"/>
  <c r="AL28" i="5"/>
  <c r="AM28" i="5"/>
  <c r="AL49" i="5"/>
  <c r="AK101" i="5"/>
  <c r="K153" i="5"/>
  <c r="AK159" i="5"/>
  <c r="AM151" i="5"/>
  <c r="AK142" i="5"/>
  <c r="AL70" i="5"/>
  <c r="K19" i="5"/>
  <c r="K150" i="5"/>
  <c r="L66" i="5"/>
  <c r="AK151" i="5"/>
  <c r="AK73" i="5"/>
  <c r="AL26" i="5"/>
  <c r="AJ9" i="6"/>
  <c r="L9" i="6"/>
  <c r="L89" i="6"/>
  <c r="AJ89" i="6"/>
  <c r="AK86" i="5"/>
  <c r="L145" i="6"/>
  <c r="AJ145" i="6"/>
  <c r="AM150" i="5"/>
  <c r="AM57" i="5"/>
  <c r="L49" i="5"/>
  <c r="K101" i="5"/>
  <c r="AL152" i="5"/>
  <c r="K159" i="5"/>
  <c r="K125" i="5"/>
  <c r="AM69" i="5"/>
  <c r="AK115" i="5"/>
  <c r="AK72" i="5"/>
  <c r="AK27" i="5"/>
  <c r="AL95" i="5"/>
  <c r="L40" i="5"/>
  <c r="AM34" i="5"/>
  <c r="AL13" i="5"/>
  <c r="AK87" i="5"/>
  <c r="AK117" i="5"/>
  <c r="AL23" i="5"/>
  <c r="AK114" i="5"/>
  <c r="AL47" i="5"/>
  <c r="AJ83" i="6"/>
  <c r="AJ85" i="6"/>
  <c r="L85" i="6"/>
  <c r="AL62" i="5"/>
  <c r="L152" i="5"/>
  <c r="AM47" i="5"/>
  <c r="AK35" i="5"/>
  <c r="AL57" i="5"/>
  <c r="AK98" i="5"/>
  <c r="AK52" i="5"/>
  <c r="K157" i="5"/>
  <c r="AK130" i="5"/>
  <c r="AL114" i="5"/>
  <c r="AL128" i="5"/>
  <c r="K107" i="5"/>
  <c r="K59" i="5"/>
  <c r="AL127" i="5"/>
  <c r="K77" i="5"/>
  <c r="AK129" i="5"/>
  <c r="AK67" i="5"/>
  <c r="AK108" i="5"/>
  <c r="AK139" i="5"/>
  <c r="AK156" i="5"/>
  <c r="L32" i="5"/>
  <c r="AK132" i="5"/>
  <c r="AK118" i="5"/>
  <c r="AL101" i="5"/>
  <c r="AJ169" i="6"/>
  <c r="L169" i="6"/>
  <c r="L78" i="5"/>
  <c r="K146" i="5"/>
  <c r="K149" i="5"/>
  <c r="K132" i="5"/>
  <c r="K31" i="5"/>
  <c r="AL130" i="5"/>
  <c r="AL66" i="5"/>
  <c r="AK76" i="5"/>
  <c r="K69" i="5"/>
  <c r="K100" i="5"/>
  <c r="L13" i="5"/>
  <c r="AL124" i="5"/>
  <c r="L75" i="5"/>
  <c r="G24" i="5"/>
  <c r="AL40" i="5"/>
  <c r="K71" i="5"/>
  <c r="AL91" i="5"/>
  <c r="L156" i="5"/>
  <c r="L34" i="5"/>
  <c r="L112" i="5"/>
  <c r="M31" i="5"/>
  <c r="AL87" i="5"/>
  <c r="AL32" i="5"/>
  <c r="AL64" i="5"/>
  <c r="AK157" i="5"/>
  <c r="L54" i="5"/>
  <c r="L95" i="5"/>
  <c r="K112" i="5"/>
  <c r="K129" i="5"/>
  <c r="K74" i="5"/>
  <c r="L92" i="5"/>
  <c r="K142" i="5"/>
  <c r="L62" i="5"/>
  <c r="K123" i="5"/>
  <c r="V58" i="5"/>
  <c r="X26" i="5"/>
  <c r="X59" i="5"/>
  <c r="X121" i="5"/>
  <c r="I121" i="5" s="1"/>
  <c r="X157" i="5"/>
  <c r="W120" i="5"/>
  <c r="V54" i="5"/>
  <c r="V75" i="5"/>
  <c r="W50" i="5"/>
  <c r="Y124" i="5"/>
  <c r="V106" i="5"/>
  <c r="W13" i="5"/>
  <c r="H13" i="5" s="1"/>
  <c r="Y34" i="5"/>
  <c r="AJ34" i="5" s="1"/>
  <c r="Y123" i="5"/>
  <c r="X140" i="5"/>
  <c r="V157" i="5"/>
  <c r="V131" i="5"/>
  <c r="V40" i="5"/>
  <c r="X95" i="5"/>
  <c r="W157" i="5"/>
  <c r="W22" i="5"/>
  <c r="V73" i="5"/>
  <c r="W109" i="5"/>
  <c r="V8" i="5"/>
  <c r="W34" i="5"/>
  <c r="X144" i="5"/>
  <c r="V86" i="5"/>
  <c r="G86" i="5" s="1"/>
  <c r="X71" i="5"/>
  <c r="V41" i="5"/>
  <c r="W153" i="5"/>
  <c r="H153" i="5" s="1"/>
  <c r="X141" i="5"/>
  <c r="Y106" i="5"/>
  <c r="X62" i="5"/>
  <c r="Y131" i="5"/>
  <c r="W86" i="5"/>
  <c r="Y50" i="5"/>
  <c r="W25" i="5"/>
  <c r="X106" i="5"/>
  <c r="V34" i="5"/>
  <c r="Y138" i="5"/>
  <c r="V69" i="5"/>
  <c r="G69" i="5" s="1"/>
  <c r="X63" i="5"/>
  <c r="X53" i="5"/>
  <c r="Y98" i="5"/>
  <c r="Y54" i="5"/>
  <c r="V153" i="5"/>
  <c r="G153" i="5" s="1"/>
  <c r="X35" i="5"/>
  <c r="AK78" i="5"/>
  <c r="AL122" i="5"/>
  <c r="W111" i="5"/>
  <c r="Y109" i="5"/>
  <c r="X150" i="5"/>
  <c r="V111" i="5"/>
  <c r="W48" i="5"/>
  <c r="X37" i="5"/>
  <c r="Y114" i="5"/>
  <c r="X31" i="5"/>
  <c r="X139" i="5"/>
  <c r="V56" i="5"/>
  <c r="Y62" i="5"/>
  <c r="Y122" i="5"/>
  <c r="V17" i="5"/>
  <c r="Y40" i="5"/>
  <c r="X87" i="5"/>
  <c r="W151" i="5"/>
  <c r="W115" i="5"/>
  <c r="X43" i="5"/>
  <c r="W139" i="5"/>
  <c r="AH139" i="5" s="1"/>
  <c r="Y44" i="5"/>
  <c r="X107" i="5"/>
  <c r="W17" i="5"/>
  <c r="AH17" i="5" s="1"/>
  <c r="Y21" i="5"/>
  <c r="W94" i="5"/>
  <c r="V98" i="5"/>
  <c r="V97" i="5"/>
  <c r="X86" i="5"/>
  <c r="V53" i="5"/>
  <c r="X14" i="5"/>
  <c r="V94" i="5"/>
  <c r="V140" i="5"/>
  <c r="W35" i="5"/>
  <c r="V48" i="5"/>
  <c r="W146" i="5"/>
  <c r="Y25" i="5"/>
  <c r="X116" i="5"/>
  <c r="W97" i="5"/>
  <c r="V142" i="5"/>
  <c r="X75" i="5"/>
  <c r="I75" i="5" s="1"/>
  <c r="X49" i="5"/>
  <c r="V14" i="5"/>
  <c r="W141" i="5"/>
  <c r="Y108" i="5"/>
  <c r="W54" i="5"/>
  <c r="V138" i="5"/>
  <c r="V146" i="5"/>
  <c r="X117" i="5"/>
  <c r="V122" i="5"/>
  <c r="X151" i="5"/>
  <c r="AI151" i="5" s="1"/>
  <c r="Y17" i="5"/>
  <c r="W58" i="5"/>
  <c r="Y8" i="5"/>
  <c r="V60" i="5"/>
  <c r="X97" i="5"/>
  <c r="V29" i="5"/>
  <c r="V121" i="5"/>
  <c r="W18" i="5"/>
  <c r="X125" i="5"/>
  <c r="V15" i="5"/>
  <c r="W107" i="5"/>
  <c r="X12" i="5"/>
  <c r="X57" i="5"/>
  <c r="I57" i="5" s="1"/>
  <c r="W99" i="5"/>
  <c r="AH99" i="5" s="1"/>
  <c r="V31" i="5"/>
  <c r="X112" i="5"/>
  <c r="W66" i="5"/>
  <c r="X91" i="5"/>
  <c r="V22" i="5"/>
  <c r="Y29" i="5"/>
  <c r="X41" i="5"/>
  <c r="W30" i="5"/>
  <c r="Y92" i="5"/>
  <c r="V119" i="5"/>
  <c r="Y119" i="5"/>
  <c r="W68" i="5"/>
  <c r="H68" i="5" s="1"/>
  <c r="X147" i="5"/>
  <c r="V117" i="5"/>
  <c r="X92" i="5"/>
  <c r="Y37" i="5"/>
  <c r="AL144" i="5"/>
  <c r="L159" i="5"/>
  <c r="L129" i="5"/>
  <c r="K14" i="5"/>
  <c r="Y94" i="5"/>
  <c r="V150" i="5"/>
  <c r="X122" i="5"/>
  <c r="W60" i="5"/>
  <c r="Y126" i="5"/>
  <c r="X44" i="5"/>
  <c r="V72" i="5"/>
  <c r="G72" i="5" s="1"/>
  <c r="W77" i="5"/>
  <c r="H77" i="5" s="1"/>
  <c r="Y43" i="5"/>
  <c r="V124" i="5"/>
  <c r="X115" i="5"/>
  <c r="V89" i="5"/>
  <c r="AG89" i="5" s="1"/>
  <c r="Y22" i="5"/>
  <c r="Y42" i="5"/>
  <c r="Y146" i="5"/>
  <c r="X108" i="5"/>
  <c r="X8" i="5"/>
  <c r="W124" i="5"/>
  <c r="Y97" i="5"/>
  <c r="W70" i="5"/>
  <c r="X146" i="5"/>
  <c r="W43" i="5"/>
  <c r="V93" i="5"/>
  <c r="Y100" i="5"/>
  <c r="X109" i="5"/>
  <c r="Y150" i="5"/>
  <c r="J150" i="5" s="1"/>
  <c r="Y13" i="5"/>
  <c r="Y140" i="5"/>
  <c r="V116" i="5"/>
  <c r="X78" i="5"/>
  <c r="AL8" i="5"/>
  <c r="K119" i="5"/>
  <c r="K90" i="5"/>
  <c r="Y99" i="5"/>
  <c r="J99" i="5" s="1"/>
  <c r="W73" i="5"/>
  <c r="Y15" i="5"/>
  <c r="J15" i="5" s="1"/>
  <c r="Y143" i="5"/>
  <c r="V102" i="5"/>
  <c r="X27" i="5"/>
  <c r="X99" i="5"/>
  <c r="Y112" i="5"/>
  <c r="X50" i="5"/>
  <c r="V30" i="5"/>
  <c r="X103" i="5"/>
  <c r="Y67" i="5"/>
  <c r="W131" i="5"/>
  <c r="Y55" i="5"/>
  <c r="V133" i="5"/>
  <c r="G133" i="5" s="1"/>
  <c r="X124" i="5"/>
  <c r="V99" i="5"/>
  <c r="AG99" i="5" s="1"/>
  <c r="X67" i="5"/>
  <c r="W138" i="5"/>
  <c r="W133" i="5"/>
  <c r="W123" i="5"/>
  <c r="W27" i="5"/>
  <c r="W8" i="5"/>
  <c r="Y70" i="5"/>
  <c r="Y58" i="5"/>
  <c r="X42" i="5"/>
  <c r="W78" i="5"/>
  <c r="X19" i="5"/>
  <c r="V62" i="5"/>
  <c r="X30" i="5"/>
  <c r="AI30" i="5" s="1"/>
  <c r="Y149" i="5"/>
  <c r="W100" i="5"/>
  <c r="Y64" i="5"/>
  <c r="W41" i="5"/>
  <c r="V27" i="5"/>
  <c r="W44" i="5"/>
  <c r="W106" i="5"/>
  <c r="W11" i="5"/>
  <c r="W105" i="5"/>
  <c r="Y65" i="5"/>
  <c r="V107" i="5"/>
  <c r="V152" i="5"/>
  <c r="W26" i="5"/>
  <c r="V35" i="5"/>
  <c r="W62" i="5"/>
  <c r="AH62" i="5" s="1"/>
  <c r="Y18" i="5"/>
  <c r="V64" i="5"/>
  <c r="W147" i="5"/>
  <c r="Y71" i="5"/>
  <c r="X143" i="5"/>
  <c r="V128" i="5"/>
  <c r="W12" i="5"/>
  <c r="W63" i="5"/>
  <c r="W65" i="5"/>
  <c r="X128" i="5"/>
  <c r="V68" i="5"/>
  <c r="Y118" i="5"/>
  <c r="AJ118" i="5" s="1"/>
  <c r="X89" i="5"/>
  <c r="Y87" i="5"/>
  <c r="Y129" i="5"/>
  <c r="X48" i="5"/>
  <c r="V55" i="5"/>
  <c r="W112" i="5"/>
  <c r="H112" i="5" s="1"/>
  <c r="Y32" i="5"/>
  <c r="W56" i="5"/>
  <c r="X129" i="5"/>
  <c r="I129" i="5" s="1"/>
  <c r="V120" i="5"/>
  <c r="AK30" i="5"/>
  <c r="AL115" i="5"/>
  <c r="V129" i="5"/>
  <c r="V50" i="5"/>
  <c r="Y11" i="5"/>
  <c r="J11" i="5" s="1"/>
  <c r="W122" i="5"/>
  <c r="W32" i="5"/>
  <c r="V18" i="5"/>
  <c r="V126" i="5"/>
  <c r="X56" i="5"/>
  <c r="AI56" i="5" s="1"/>
  <c r="V123" i="5"/>
  <c r="W40" i="5"/>
  <c r="X149" i="5"/>
  <c r="V42" i="5"/>
  <c r="X29" i="5"/>
  <c r="W114" i="5"/>
  <c r="X17" i="5"/>
  <c r="W128" i="5"/>
  <c r="AH128" i="5" s="1"/>
  <c r="W42" i="5"/>
  <c r="H42" i="5" s="1"/>
  <c r="V49" i="5"/>
  <c r="AG49" i="5" s="1"/>
  <c r="X55" i="5"/>
  <c r="W91" i="5"/>
  <c r="V46" i="5"/>
  <c r="V132" i="5"/>
  <c r="W49" i="5"/>
  <c r="X123" i="5"/>
  <c r="AL25" i="5"/>
  <c r="AL153" i="5"/>
  <c r="K27" i="5"/>
  <c r="K56" i="5"/>
  <c r="K130" i="5"/>
  <c r="L50" i="5"/>
  <c r="K35" i="5"/>
  <c r="Y59" i="5"/>
  <c r="J59" i="5" s="1"/>
  <c r="V78" i="5"/>
  <c r="V21" i="5"/>
  <c r="Y91" i="5"/>
  <c r="Y133" i="5"/>
  <c r="Y111" i="5"/>
  <c r="X23" i="5"/>
  <c r="Y101" i="5"/>
  <c r="W46" i="5"/>
  <c r="V87" i="5"/>
  <c r="V139" i="5"/>
  <c r="X111" i="5"/>
  <c r="X72" i="5"/>
  <c r="I72" i="5" s="1"/>
  <c r="X90" i="5"/>
  <c r="X70" i="5"/>
  <c r="X52" i="5"/>
  <c r="Y125" i="5"/>
  <c r="Y159" i="5"/>
  <c r="Y105" i="5"/>
  <c r="X127" i="5"/>
  <c r="X21" i="5"/>
  <c r="Y95" i="5"/>
  <c r="Y139" i="5"/>
  <c r="Y73" i="5"/>
  <c r="V12" i="5"/>
  <c r="W140" i="5"/>
  <c r="W89" i="5"/>
  <c r="W143" i="5"/>
  <c r="W92" i="5"/>
  <c r="X25" i="5"/>
  <c r="Y31" i="5"/>
  <c r="W144" i="5"/>
  <c r="Y110" i="5"/>
  <c r="J110" i="5" s="1"/>
  <c r="V147" i="5"/>
  <c r="Y156" i="5"/>
  <c r="W14" i="5"/>
  <c r="W108" i="5"/>
  <c r="Y69" i="5"/>
  <c r="V65" i="5"/>
  <c r="Y115" i="5"/>
  <c r="Y74" i="5"/>
  <c r="AJ74" i="5" s="1"/>
  <c r="X126" i="5"/>
  <c r="AI126" i="5" s="1"/>
  <c r="Y12" i="5"/>
  <c r="J12" i="5" s="1"/>
  <c r="W19" i="5"/>
  <c r="W110" i="5"/>
  <c r="Y23" i="5"/>
  <c r="V156" i="5"/>
  <c r="V70" i="5"/>
  <c r="W116" i="5"/>
  <c r="W118" i="5"/>
  <c r="W23" i="5"/>
  <c r="X94" i="5"/>
  <c r="V26" i="5"/>
  <c r="W156" i="5"/>
  <c r="Y76" i="5"/>
  <c r="W102" i="5"/>
  <c r="Y49" i="5"/>
  <c r="J49" i="5" s="1"/>
  <c r="X101" i="5"/>
  <c r="AK150" i="5"/>
  <c r="L99" i="5"/>
  <c r="X105" i="5"/>
  <c r="W37" i="5"/>
  <c r="V77" i="5"/>
  <c r="V23" i="5"/>
  <c r="W101" i="5"/>
  <c r="Y56" i="5"/>
  <c r="X13" i="5"/>
  <c r="Y128" i="5"/>
  <c r="W76" i="5"/>
  <c r="Y46" i="5"/>
  <c r="W21" i="5"/>
  <c r="H21" i="5" s="1"/>
  <c r="X102" i="5"/>
  <c r="V113" i="5"/>
  <c r="W87" i="5"/>
  <c r="V13" i="5"/>
  <c r="V90" i="5"/>
  <c r="X74" i="5"/>
  <c r="V44" i="5"/>
  <c r="W159" i="5"/>
  <c r="Y19" i="5"/>
  <c r="AJ19" i="5" s="1"/>
  <c r="X65" i="5"/>
  <c r="AI65" i="5" s="1"/>
  <c r="W90" i="5"/>
  <c r="V95" i="5"/>
  <c r="G95" i="5" s="1"/>
  <c r="V32" i="5"/>
  <c r="X66" i="5"/>
  <c r="V130" i="5"/>
  <c r="W117" i="5"/>
  <c r="X15" i="5"/>
  <c r="W95" i="5"/>
  <c r="V112" i="5"/>
  <c r="AK116" i="5"/>
  <c r="L21" i="5"/>
  <c r="L133" i="5"/>
  <c r="V37" i="5"/>
  <c r="Y52" i="5"/>
  <c r="X73" i="5"/>
  <c r="Y153" i="5"/>
  <c r="J153" i="5" s="1"/>
  <c r="X69" i="5"/>
  <c r="I69" i="5" s="1"/>
  <c r="Y141" i="5"/>
  <c r="W93" i="5"/>
  <c r="Y57" i="5"/>
  <c r="W31" i="5"/>
  <c r="X153" i="5"/>
  <c r="AI153" i="5" s="1"/>
  <c r="V110" i="5"/>
  <c r="V105" i="5"/>
  <c r="X159" i="5"/>
  <c r="V101" i="5"/>
  <c r="X22" i="5"/>
  <c r="W52" i="5"/>
  <c r="H52" i="5" s="1"/>
  <c r="Y27" i="5"/>
  <c r="Y60" i="5"/>
  <c r="X114" i="5"/>
  <c r="X138" i="5"/>
  <c r="V76" i="5"/>
  <c r="Y117" i="5"/>
  <c r="X119" i="5"/>
  <c r="AI119" i="5" s="1"/>
  <c r="V57" i="5"/>
  <c r="X46" i="5"/>
  <c r="Y151" i="5"/>
  <c r="W126" i="5"/>
  <c r="X133" i="5"/>
  <c r="X120" i="5"/>
  <c r="W119" i="5"/>
  <c r="Y75" i="5"/>
  <c r="X34" i="5"/>
  <c r="Y152" i="5"/>
  <c r="AJ152" i="5" s="1"/>
  <c r="W57" i="5"/>
  <c r="V109" i="5"/>
  <c r="W59" i="5"/>
  <c r="Y35" i="5"/>
  <c r="W149" i="5"/>
  <c r="H149" i="5" s="1"/>
  <c r="Y113" i="5"/>
  <c r="V151" i="5"/>
  <c r="AG151" i="5" s="1"/>
  <c r="X54" i="5"/>
  <c r="W15" i="5"/>
  <c r="V19" i="5"/>
  <c r="W72" i="5"/>
  <c r="Y53" i="5"/>
  <c r="Y41" i="5"/>
  <c r="W152" i="5"/>
  <c r="Y72" i="5"/>
  <c r="V159" i="5"/>
  <c r="V118" i="5"/>
  <c r="W150" i="5"/>
  <c r="AH150" i="5" s="1"/>
  <c r="W69" i="5"/>
  <c r="X131" i="5"/>
  <c r="V71" i="5"/>
  <c r="V144" i="5"/>
  <c r="Y121" i="5"/>
  <c r="AJ121" i="5" s="1"/>
  <c r="W142" i="5"/>
  <c r="X98" i="5"/>
  <c r="W29" i="5"/>
  <c r="Y142" i="5"/>
  <c r="X18" i="5"/>
  <c r="X130" i="5"/>
  <c r="I130" i="5" s="1"/>
  <c r="Y102" i="5"/>
  <c r="X58" i="5"/>
  <c r="V149" i="5"/>
  <c r="W121" i="5"/>
  <c r="Y93" i="5"/>
  <c r="W67" i="5"/>
  <c r="X142" i="5"/>
  <c r="Y14" i="5"/>
  <c r="W125" i="5"/>
  <c r="Y48" i="5"/>
  <c r="V127" i="5"/>
  <c r="X118" i="5"/>
  <c r="I118" i="5" s="1"/>
  <c r="V92" i="5"/>
  <c r="AG92" i="5" s="1"/>
  <c r="V11" i="5"/>
  <c r="AG11" i="5" s="1"/>
  <c r="Y63" i="5"/>
  <c r="X152" i="5"/>
  <c r="AI152" i="5" s="1"/>
  <c r="X32" i="5"/>
  <c r="W74" i="5"/>
  <c r="AH74" i="5" s="1"/>
  <c r="X110" i="5"/>
  <c r="W127" i="5"/>
  <c r="V25" i="5"/>
  <c r="V67" i="5"/>
  <c r="W132" i="5"/>
  <c r="L57" i="5"/>
  <c r="Y130" i="5"/>
  <c r="X76" i="5"/>
  <c r="V143" i="5"/>
  <c r="V52" i="5"/>
  <c r="X113" i="5"/>
  <c r="Y66" i="5"/>
  <c r="W130" i="5"/>
  <c r="Y103" i="5"/>
  <c r="W75" i="5"/>
  <c r="AH75" i="5" s="1"/>
  <c r="Y26" i="5"/>
  <c r="Y144" i="5"/>
  <c r="Y147" i="5"/>
  <c r="X64" i="5"/>
  <c r="Y127" i="5"/>
  <c r="W98" i="5"/>
  <c r="V100" i="5"/>
  <c r="Y107" i="5"/>
  <c r="V63" i="5"/>
  <c r="W71" i="5"/>
  <c r="X156" i="5"/>
  <c r="W55" i="5"/>
  <c r="V125" i="5"/>
  <c r="V103" i="5"/>
  <c r="X93" i="5"/>
  <c r="V59" i="5"/>
  <c r="G59" i="5" s="1"/>
  <c r="Y68" i="5"/>
  <c r="Y132" i="5"/>
  <c r="X68" i="5"/>
  <c r="Y120" i="5"/>
  <c r="X77" i="5"/>
  <c r="V66" i="5"/>
  <c r="W103" i="5"/>
  <c r="W129" i="5"/>
  <c r="H129" i="5" s="1"/>
  <c r="X132" i="5"/>
  <c r="Y78" i="5"/>
  <c r="X40" i="5"/>
  <c r="AI40" i="5" s="1"/>
  <c r="Y157" i="5"/>
  <c r="V43" i="5"/>
  <c r="X100" i="5"/>
  <c r="W64" i="5"/>
  <c r="V114" i="5"/>
  <c r="Y77" i="5"/>
  <c r="Y89" i="5"/>
  <c r="V91" i="5"/>
  <c r="Y116" i="5"/>
  <c r="V108" i="5"/>
  <c r="W53" i="5"/>
  <c r="Y86" i="5"/>
  <c r="X11" i="5"/>
  <c r="W113" i="5"/>
  <c r="Y30" i="5"/>
  <c r="V115" i="5"/>
  <c r="X60" i="5"/>
  <c r="V141" i="5"/>
  <c r="V74" i="5"/>
  <c r="Y90" i="5"/>
  <c r="K75" i="5"/>
  <c r="M11" i="5"/>
  <c r="M147" i="5"/>
  <c r="M107" i="5"/>
  <c r="M60" i="5"/>
  <c r="M58" i="5"/>
  <c r="M69" i="5"/>
  <c r="M64" i="5"/>
  <c r="M17" i="5"/>
  <c r="M57" i="5"/>
  <c r="M32" i="5"/>
  <c r="M63" i="5"/>
  <c r="M140" i="5"/>
  <c r="M56" i="5"/>
  <c r="M25" i="5"/>
  <c r="M150" i="5"/>
  <c r="M114" i="5"/>
  <c r="M113" i="5"/>
  <c r="M159" i="5"/>
  <c r="AM159" i="5"/>
  <c r="I26" i="5"/>
  <c r="AI26" i="5"/>
  <c r="J109" i="5"/>
  <c r="AJ109" i="5"/>
  <c r="I150" i="5"/>
  <c r="AI150" i="5"/>
  <c r="AG47" i="5"/>
  <c r="H132" i="5"/>
  <c r="J53" i="5"/>
  <c r="AJ53" i="5"/>
  <c r="AH154" i="5"/>
  <c r="AG118" i="5"/>
  <c r="I131" i="5"/>
  <c r="H142" i="5"/>
  <c r="M40" i="5"/>
  <c r="AM40" i="5"/>
  <c r="M13" i="5"/>
  <c r="AM13" i="5"/>
  <c r="M119" i="5"/>
  <c r="AM119" i="5"/>
  <c r="M138" i="5"/>
  <c r="AM138" i="5"/>
  <c r="M84" i="5"/>
  <c r="AM84" i="5"/>
  <c r="M49" i="5"/>
  <c r="AM49" i="5"/>
  <c r="M153" i="5"/>
  <c r="AM153" i="5"/>
  <c r="G41" i="5"/>
  <c r="AG41" i="5"/>
  <c r="I62" i="5"/>
  <c r="AI62" i="5"/>
  <c r="H86" i="5"/>
  <c r="AH86" i="5"/>
  <c r="G34" i="5"/>
  <c r="AG34" i="5"/>
  <c r="AG69" i="5"/>
  <c r="I157" i="5"/>
  <c r="AI157" i="5"/>
  <c r="AH120" i="5"/>
  <c r="I139" i="5"/>
  <c r="AI139" i="5"/>
  <c r="H50" i="5"/>
  <c r="AH50" i="5"/>
  <c r="G150" i="5"/>
  <c r="AG150" i="5"/>
  <c r="G106" i="5"/>
  <c r="AG106" i="5"/>
  <c r="I87" i="5"/>
  <c r="AI87" i="5"/>
  <c r="G30" i="5"/>
  <c r="AG30" i="5"/>
  <c r="H60" i="5"/>
  <c r="AH60" i="5"/>
  <c r="I140" i="5"/>
  <c r="AI140" i="5"/>
  <c r="G111" i="5"/>
  <c r="AG111" i="5"/>
  <c r="M53" i="5"/>
  <c r="AM53" i="5"/>
  <c r="G129" i="5"/>
  <c r="AG129" i="5"/>
  <c r="M62" i="5"/>
  <c r="AM62" i="5"/>
  <c r="M72" i="5"/>
  <c r="AM72" i="5"/>
  <c r="M137" i="5"/>
  <c r="AM137" i="5"/>
  <c r="M139" i="5"/>
  <c r="AM139" i="5"/>
  <c r="M46" i="5"/>
  <c r="AM46" i="5"/>
  <c r="AM19" i="5"/>
  <c r="AH34" i="5"/>
  <c r="J131" i="5"/>
  <c r="AJ131" i="5"/>
  <c r="J54" i="5"/>
  <c r="AJ54" i="5"/>
  <c r="I31" i="5"/>
  <c r="I27" i="5"/>
  <c r="AI27" i="5"/>
  <c r="J124" i="5"/>
  <c r="AJ124" i="5"/>
  <c r="H101" i="5"/>
  <c r="M100" i="5"/>
  <c r="M128" i="5"/>
  <c r="AM128" i="5"/>
  <c r="M144" i="5"/>
  <c r="AM144" i="5"/>
  <c r="M29" i="5"/>
  <c r="AM29" i="5"/>
  <c r="M82" i="5"/>
  <c r="AM82" i="5"/>
  <c r="M158" i="5"/>
  <c r="AM158" i="5"/>
  <c r="M95" i="5"/>
  <c r="AM95" i="5"/>
  <c r="M52" i="5"/>
  <c r="AM52" i="5"/>
  <c r="M93" i="5"/>
  <c r="AM93" i="5"/>
  <c r="M66" i="5"/>
  <c r="AM66" i="5"/>
  <c r="H141" i="5"/>
  <c r="AH141" i="5"/>
  <c r="H58" i="5"/>
  <c r="AH58" i="5"/>
  <c r="I35" i="5"/>
  <c r="AI35" i="5"/>
  <c r="G131" i="5"/>
  <c r="AG131" i="5"/>
  <c r="AI95" i="5"/>
  <c r="AH157" i="5"/>
  <c r="AJ47" i="5"/>
  <c r="H22" i="5"/>
  <c r="AH22" i="5"/>
  <c r="G73" i="5"/>
  <c r="AG73" i="5"/>
  <c r="H109" i="5"/>
  <c r="AH109" i="5"/>
  <c r="M94" i="5"/>
  <c r="AM94" i="5"/>
  <c r="M111" i="5"/>
  <c r="AM111" i="5"/>
  <c r="M22" i="5"/>
  <c r="AM22" i="5"/>
  <c r="M109" i="5"/>
  <c r="AM109" i="5"/>
  <c r="J42" i="5"/>
  <c r="AJ42" i="5"/>
  <c r="J97" i="5"/>
  <c r="AJ97" i="5"/>
  <c r="J100" i="5"/>
  <c r="AJ100" i="5"/>
  <c r="I109" i="5"/>
  <c r="AI109" i="5"/>
  <c r="AJ13" i="5"/>
  <c r="G97" i="5"/>
  <c r="AG97" i="5"/>
  <c r="I86" i="5"/>
  <c r="AI86" i="5"/>
  <c r="G94" i="5"/>
  <c r="AG94" i="5"/>
  <c r="H35" i="5"/>
  <c r="AH35" i="5"/>
  <c r="G142" i="5"/>
  <c r="AG142" i="5"/>
  <c r="H54" i="5"/>
  <c r="AH54" i="5"/>
  <c r="J17" i="5"/>
  <c r="AJ17" i="5"/>
  <c r="I97" i="5"/>
  <c r="AI97" i="5"/>
  <c r="G121" i="5"/>
  <c r="AG121" i="5"/>
  <c r="H151" i="5"/>
  <c r="AH151" i="5"/>
  <c r="AH115" i="5"/>
  <c r="M68" i="5"/>
  <c r="AM68" i="5"/>
  <c r="M26" i="5"/>
  <c r="AM26" i="5"/>
  <c r="M118" i="5"/>
  <c r="AM118" i="5"/>
  <c r="M88" i="5"/>
  <c r="AM88" i="5"/>
  <c r="M136" i="5"/>
  <c r="AM136" i="5"/>
  <c r="M110" i="5"/>
  <c r="AM110" i="5"/>
  <c r="M42" i="5"/>
  <c r="AM42" i="5"/>
  <c r="M14" i="5"/>
  <c r="AM14" i="5"/>
  <c r="M51" i="5"/>
  <c r="AM51" i="5"/>
  <c r="M125" i="5"/>
  <c r="AM125" i="5"/>
  <c r="M132" i="5"/>
  <c r="AM132" i="5"/>
  <c r="AG72" i="5"/>
  <c r="I108" i="5"/>
  <c r="AI108" i="5"/>
  <c r="AJ150" i="5"/>
  <c r="M112" i="5"/>
  <c r="AM112" i="5"/>
  <c r="M155" i="5"/>
  <c r="AM155" i="5"/>
  <c r="M90" i="5"/>
  <c r="AM90" i="5"/>
  <c r="M149" i="5"/>
  <c r="AM149" i="5"/>
  <c r="G126" i="5"/>
  <c r="I17" i="5"/>
  <c r="AI17" i="5"/>
  <c r="G49" i="5"/>
  <c r="AH91" i="5"/>
  <c r="J67" i="5"/>
  <c r="AJ67" i="5"/>
  <c r="H138" i="5"/>
  <c r="AH138" i="5"/>
  <c r="J70" i="5"/>
  <c r="AJ70" i="5"/>
  <c r="H78" i="5"/>
  <c r="AH78" i="5"/>
  <c r="AI19" i="5"/>
  <c r="J64" i="5"/>
  <c r="AH106" i="5"/>
  <c r="H11" i="5"/>
  <c r="AH11" i="5"/>
  <c r="H105" i="5"/>
  <c r="AH105" i="5"/>
  <c r="G107" i="5"/>
  <c r="AG107" i="5"/>
  <c r="H147" i="5"/>
  <c r="AH147" i="5"/>
  <c r="G31" i="5"/>
  <c r="H66" i="5"/>
  <c r="AH66" i="5"/>
  <c r="G22" i="5"/>
  <c r="AG22" i="5"/>
  <c r="I41" i="5"/>
  <c r="J119" i="5"/>
  <c r="AJ119" i="5"/>
  <c r="I92" i="5"/>
  <c r="AI92" i="5"/>
  <c r="M97" i="5"/>
  <c r="AM97" i="5"/>
  <c r="G37" i="5"/>
  <c r="AG37" i="5"/>
  <c r="H37" i="5"/>
  <c r="M80" i="5"/>
  <c r="AM80" i="5"/>
  <c r="M130" i="5"/>
  <c r="AM130" i="5"/>
  <c r="M12" i="5"/>
  <c r="AM12" i="5"/>
  <c r="G89" i="5"/>
  <c r="J140" i="5"/>
  <c r="AJ140" i="5"/>
  <c r="M71" i="5"/>
  <c r="AM71" i="5"/>
  <c r="M101" i="5"/>
  <c r="AM101" i="5"/>
  <c r="M145" i="5"/>
  <c r="AM145" i="5"/>
  <c r="M8" i="5"/>
  <c r="AM8" i="5"/>
  <c r="M59" i="5"/>
  <c r="AM59" i="5"/>
  <c r="M103" i="5"/>
  <c r="AM103" i="5"/>
  <c r="H32" i="5"/>
  <c r="AH32" i="5"/>
  <c r="G18" i="5"/>
  <c r="AG18" i="5"/>
  <c r="I56" i="5"/>
  <c r="I149" i="5"/>
  <c r="H131" i="5"/>
  <c r="AH131" i="5"/>
  <c r="I67" i="5"/>
  <c r="AI67" i="5"/>
  <c r="H27" i="5"/>
  <c r="AH27" i="5"/>
  <c r="J58" i="5"/>
  <c r="AJ58" i="5"/>
  <c r="AJ28" i="5"/>
  <c r="I30" i="5"/>
  <c r="H44" i="5"/>
  <c r="AH44" i="5"/>
  <c r="M156" i="5"/>
  <c r="AM156" i="5"/>
  <c r="M115" i="5"/>
  <c r="AM115" i="5"/>
  <c r="M18" i="5"/>
  <c r="AM18" i="5"/>
  <c r="M96" i="5"/>
  <c r="AM96" i="5"/>
  <c r="M16" i="5"/>
  <c r="AM16" i="5"/>
  <c r="M43" i="5"/>
  <c r="AM43" i="5"/>
  <c r="M127" i="5"/>
  <c r="AM127" i="5"/>
  <c r="M106" i="5"/>
  <c r="AM106" i="5"/>
  <c r="M54" i="5"/>
  <c r="AM54" i="5"/>
  <c r="M143" i="5"/>
  <c r="AM143" i="5"/>
  <c r="M24" i="5"/>
  <c r="AM24" i="5"/>
  <c r="M134" i="5"/>
  <c r="AM134" i="5"/>
  <c r="M74" i="5"/>
  <c r="AM74" i="5"/>
  <c r="M9" i="5"/>
  <c r="AM9" i="5"/>
  <c r="M30" i="5"/>
  <c r="AM30" i="5"/>
  <c r="M83" i="5"/>
  <c r="AM83" i="5"/>
  <c r="M37" i="5"/>
  <c r="AM37" i="5"/>
  <c r="M146" i="5"/>
  <c r="AM146" i="5"/>
  <c r="M77" i="5"/>
  <c r="AM77" i="5"/>
  <c r="AH87" i="5"/>
  <c r="AI74" i="5"/>
  <c r="G44" i="5"/>
  <c r="AG44" i="5"/>
  <c r="J111" i="5"/>
  <c r="AJ111" i="5"/>
  <c r="G87" i="5"/>
  <c r="AG87" i="5"/>
  <c r="I127" i="5"/>
  <c r="AI127" i="5"/>
  <c r="AI47" i="5"/>
  <c r="G12" i="5"/>
  <c r="AG12" i="5"/>
  <c r="AJ154" i="5"/>
  <c r="AI154" i="5"/>
  <c r="AG154" i="5"/>
  <c r="AJ115" i="5"/>
  <c r="I143" i="5"/>
  <c r="AI143" i="5"/>
  <c r="G128" i="5"/>
  <c r="AG128" i="5"/>
  <c r="H63" i="5"/>
  <c r="AH63" i="5"/>
  <c r="J129" i="5"/>
  <c r="AJ129" i="5"/>
  <c r="G55" i="5"/>
  <c r="AG55" i="5"/>
  <c r="H56" i="5"/>
  <c r="AH56" i="5"/>
  <c r="M141" i="5"/>
  <c r="AM141" i="5"/>
  <c r="M133" i="5"/>
  <c r="AM133" i="5"/>
  <c r="M152" i="5"/>
  <c r="AM152" i="5"/>
  <c r="M65" i="5"/>
  <c r="AM65" i="5"/>
  <c r="J22" i="5"/>
  <c r="AJ22" i="5"/>
  <c r="M87" i="5"/>
  <c r="AM87" i="5"/>
  <c r="M44" i="5"/>
  <c r="AM44" i="5"/>
  <c r="M45" i="5"/>
  <c r="AM45" i="5"/>
  <c r="M108" i="5"/>
  <c r="AM108" i="5"/>
  <c r="J56" i="5"/>
  <c r="AJ56" i="5"/>
  <c r="AJ101" i="5"/>
  <c r="J159" i="5"/>
  <c r="AJ159" i="5"/>
  <c r="J95" i="5"/>
  <c r="AJ95" i="5"/>
  <c r="I25" i="5"/>
  <c r="AI25" i="5"/>
  <c r="AJ31" i="5"/>
  <c r="H108" i="5"/>
  <c r="AH108" i="5"/>
  <c r="M35" i="5"/>
  <c r="AM35" i="5"/>
  <c r="M131" i="5"/>
  <c r="AM131" i="5"/>
  <c r="M92" i="5"/>
  <c r="AM92" i="5"/>
  <c r="M81" i="5"/>
  <c r="AM81" i="5"/>
  <c r="M86" i="5"/>
  <c r="AM86" i="5"/>
  <c r="M126" i="5"/>
  <c r="AM126" i="5"/>
  <c r="I59" i="5"/>
  <c r="AI59" i="5"/>
  <c r="M23" i="5"/>
  <c r="AM23" i="5"/>
  <c r="M78" i="5"/>
  <c r="AM78" i="5"/>
  <c r="M41" i="5"/>
  <c r="AM41" i="5"/>
  <c r="M135" i="5"/>
  <c r="AM135" i="5"/>
  <c r="M76" i="5"/>
  <c r="AM76" i="5"/>
  <c r="M157" i="5"/>
  <c r="AM157" i="5"/>
  <c r="M70" i="5"/>
  <c r="AM70" i="5"/>
  <c r="G149" i="5"/>
  <c r="I142" i="5"/>
  <c r="AI32" i="5"/>
  <c r="AI69" i="5"/>
  <c r="G101" i="5"/>
  <c r="AG101" i="5"/>
  <c r="G76" i="5"/>
  <c r="AG76" i="5"/>
  <c r="AH126" i="5"/>
  <c r="I120" i="5"/>
  <c r="AI120" i="5"/>
  <c r="I54" i="5"/>
  <c r="AI54" i="5"/>
  <c r="AH95" i="5"/>
  <c r="G112" i="5"/>
  <c r="AG112" i="5"/>
  <c r="I126" i="5"/>
  <c r="H110" i="5"/>
  <c r="AH110" i="5"/>
  <c r="AI94" i="5"/>
  <c r="AG26" i="5"/>
  <c r="H156" i="5"/>
  <c r="AH156" i="5"/>
  <c r="I101" i="5"/>
  <c r="AI101" i="5"/>
  <c r="M116" i="5"/>
  <c r="AM116" i="5"/>
  <c r="M67" i="5"/>
  <c r="AM67" i="5"/>
  <c r="M99" i="5"/>
  <c r="AM99" i="5"/>
  <c r="M85" i="5"/>
  <c r="AM85" i="5"/>
  <c r="M129" i="5"/>
  <c r="AM129" i="5"/>
  <c r="M124" i="5"/>
  <c r="AM124" i="5"/>
  <c r="M102" i="5"/>
  <c r="AM102" i="5"/>
  <c r="M48" i="5"/>
  <c r="AM48" i="5"/>
  <c r="AJ102" i="5"/>
  <c r="AH28" i="5"/>
  <c r="AJ57" i="5"/>
  <c r="H31" i="5"/>
  <c r="AH31" i="5"/>
  <c r="J27" i="5"/>
  <c r="AJ27" i="5"/>
  <c r="J151" i="5"/>
  <c r="AJ151" i="5"/>
  <c r="I133" i="5"/>
  <c r="AI133" i="5"/>
  <c r="I34" i="5"/>
  <c r="M123" i="5"/>
  <c r="AM123" i="5"/>
  <c r="M89" i="5"/>
  <c r="AM89" i="5"/>
  <c r="M105" i="5"/>
  <c r="AM105" i="5"/>
  <c r="M61" i="5"/>
  <c r="AM61" i="5"/>
  <c r="M121" i="5"/>
  <c r="AM121" i="5"/>
  <c r="M98" i="5"/>
  <c r="AM98" i="5"/>
  <c r="M142" i="5"/>
  <c r="AM142" i="5"/>
  <c r="M50" i="5"/>
  <c r="AM50" i="5"/>
  <c r="M21" i="5"/>
  <c r="AM21" i="5"/>
  <c r="AC82" i="5"/>
  <c r="AC137" i="5"/>
  <c r="AC135" i="5"/>
  <c r="AC61" i="5"/>
  <c r="AC158" i="5"/>
  <c r="AC96" i="5"/>
  <c r="AC155" i="5"/>
  <c r="AC81" i="5"/>
  <c r="AC45" i="5"/>
  <c r="AC16" i="5"/>
  <c r="AC145" i="5"/>
  <c r="AC80" i="5"/>
  <c r="AC134" i="5"/>
  <c r="AC88" i="5"/>
  <c r="AC85" i="5"/>
  <c r="AC136" i="5"/>
  <c r="AC84" i="5"/>
  <c r="AC51" i="5"/>
  <c r="AC9" i="5"/>
  <c r="AC24" i="5"/>
  <c r="AC58" i="5"/>
  <c r="AC105" i="5"/>
  <c r="AC144" i="5"/>
  <c r="AC42" i="5"/>
  <c r="AC90" i="5"/>
  <c r="AC127" i="5"/>
  <c r="AC59" i="5"/>
  <c r="AC106" i="5"/>
  <c r="AC146" i="5"/>
  <c r="AC76" i="5"/>
  <c r="AC62" i="5"/>
  <c r="AC108" i="5"/>
  <c r="AC149" i="5"/>
  <c r="AC46" i="5"/>
  <c r="AC93" i="5"/>
  <c r="AC130" i="5"/>
  <c r="AC14" i="5"/>
  <c r="AC63" i="5"/>
  <c r="AC109" i="5"/>
  <c r="AC150" i="5"/>
  <c r="AC121" i="5"/>
  <c r="AC66" i="5"/>
  <c r="AC65" i="5"/>
  <c r="AC110" i="5"/>
  <c r="AC152" i="5"/>
  <c r="AC13" i="5"/>
  <c r="AC50" i="5"/>
  <c r="AC97" i="5"/>
  <c r="AC133" i="5"/>
  <c r="AC21" i="5"/>
  <c r="AC67" i="5"/>
  <c r="AC111" i="5"/>
  <c r="AC153" i="5"/>
  <c r="AC55" i="5"/>
  <c r="AC124" i="5"/>
  <c r="AC23" i="5"/>
  <c r="AC69" i="5"/>
  <c r="AC113" i="5"/>
  <c r="AC157" i="5"/>
  <c r="AC54" i="5"/>
  <c r="AC100" i="5"/>
  <c r="AC140" i="5"/>
  <c r="AC25" i="5"/>
  <c r="AC70" i="5"/>
  <c r="AC114" i="5"/>
  <c r="AC159" i="5"/>
  <c r="AC86" i="5"/>
  <c r="AC142" i="5"/>
  <c r="AC19" i="5"/>
  <c r="AC27" i="5"/>
  <c r="AC72" i="5"/>
  <c r="AC116" i="5"/>
  <c r="AC12" i="5"/>
  <c r="AC57" i="5"/>
  <c r="AC103" i="5"/>
  <c r="AC143" i="5"/>
  <c r="AC73" i="5"/>
  <c r="AC117" i="5"/>
  <c r="AC11" i="5"/>
  <c r="AC139" i="5"/>
  <c r="AC30" i="5"/>
  <c r="AC119" i="5"/>
  <c r="AC17" i="5"/>
  <c r="AC60" i="5"/>
  <c r="AC107" i="5"/>
  <c r="AC147" i="5"/>
  <c r="AC31" i="5"/>
  <c r="AC75" i="5"/>
  <c r="AC120" i="5"/>
  <c r="AC141" i="5"/>
  <c r="AC34" i="5"/>
  <c r="AC77" i="5"/>
  <c r="AC122" i="5"/>
  <c r="AC15" i="5"/>
  <c r="AC64" i="5"/>
  <c r="AN154" i="5"/>
  <c r="AC151" i="5"/>
  <c r="AC35" i="5"/>
  <c r="AC78" i="5"/>
  <c r="AC123" i="5"/>
  <c r="AC98" i="5"/>
  <c r="AC40" i="5"/>
  <c r="AC87" i="5"/>
  <c r="AC125" i="5"/>
  <c r="AC22" i="5"/>
  <c r="AC68" i="5"/>
  <c r="AC112" i="5"/>
  <c r="AC156" i="5"/>
  <c r="AC41" i="5"/>
  <c r="AC89" i="5"/>
  <c r="AC126" i="5"/>
  <c r="AC99" i="5"/>
  <c r="AC37" i="5"/>
  <c r="AC102" i="5"/>
  <c r="AC43" i="5"/>
  <c r="AC91" i="5"/>
  <c r="AC128" i="5"/>
  <c r="AC18" i="5"/>
  <c r="AC26" i="5"/>
  <c r="AC71" i="5"/>
  <c r="AC115" i="5"/>
  <c r="AC44" i="5"/>
  <c r="AC92" i="5"/>
  <c r="AC129" i="5"/>
  <c r="AC138" i="5"/>
  <c r="AC56" i="5"/>
  <c r="AC48" i="5"/>
  <c r="AC94" i="5"/>
  <c r="AC131" i="5"/>
  <c r="AC8" i="5"/>
  <c r="AC29" i="5"/>
  <c r="AC74" i="5"/>
  <c r="AC118" i="5"/>
  <c r="AC49" i="5"/>
  <c r="AC95" i="5"/>
  <c r="AC132" i="5"/>
  <c r="AC52" i="5"/>
  <c r="AC32" i="5"/>
  <c r="AC53" i="5"/>
  <c r="AC101" i="5"/>
  <c r="BC13" i="3"/>
  <c r="BM13" i="3" s="1"/>
  <c r="BC14" i="3"/>
  <c r="BM14" i="3" s="1"/>
  <c r="AJ130" i="3"/>
  <c r="AT130" i="3" s="1"/>
  <c r="BC130" i="3"/>
  <c r="BM130" i="3" s="1"/>
  <c r="AJ91" i="3"/>
  <c r="AT91" i="3" s="1"/>
  <c r="BC91" i="3"/>
  <c r="BM91" i="3" s="1"/>
  <c r="AJ36" i="3"/>
  <c r="AT36" i="3" s="1"/>
  <c r="BC36" i="3"/>
  <c r="BM36" i="3" s="1"/>
  <c r="AJ114" i="3"/>
  <c r="AT114" i="3" s="1"/>
  <c r="BC114" i="3"/>
  <c r="BM114" i="3" s="1"/>
  <c r="AJ103" i="3"/>
  <c r="AT103" i="3" s="1"/>
  <c r="BC103" i="3"/>
  <c r="BM103" i="3" s="1"/>
  <c r="AJ64" i="3"/>
  <c r="AT64" i="3" s="1"/>
  <c r="BC64" i="3"/>
  <c r="BM64" i="3" s="1"/>
  <c r="AJ35" i="3"/>
  <c r="AT35" i="3" s="1"/>
  <c r="BC35" i="3"/>
  <c r="BM35" i="3" s="1"/>
  <c r="AJ89" i="3"/>
  <c r="AT89" i="3" s="1"/>
  <c r="BC89" i="3"/>
  <c r="BM89" i="3" s="1"/>
  <c r="AJ63" i="3"/>
  <c r="AT63" i="3" s="1"/>
  <c r="BC63" i="3"/>
  <c r="BM63" i="3" s="1"/>
  <c r="AJ21" i="3"/>
  <c r="AT21" i="3" s="1"/>
  <c r="BC21" i="3"/>
  <c r="BM21" i="3" s="1"/>
  <c r="AJ62" i="3"/>
  <c r="AT62" i="3" s="1"/>
  <c r="BC62" i="3"/>
  <c r="BM62" i="3" s="1"/>
  <c r="AJ20" i="3"/>
  <c r="AT20" i="3" s="1"/>
  <c r="BC20" i="3"/>
  <c r="BM20" i="3" s="1"/>
  <c r="AJ112" i="3"/>
  <c r="AT112" i="3" s="1"/>
  <c r="BC112" i="3"/>
  <c r="BM112" i="3" s="1"/>
  <c r="AJ61" i="3"/>
  <c r="AT61" i="3" s="1"/>
  <c r="BC61" i="3"/>
  <c r="BM61" i="3" s="1"/>
  <c r="AJ11" i="3"/>
  <c r="AT11" i="3" s="1"/>
  <c r="BC11" i="3"/>
  <c r="BM11" i="3" s="1"/>
  <c r="AJ123" i="3"/>
  <c r="AT123" i="3" s="1"/>
  <c r="BC123" i="3"/>
  <c r="BM123" i="3" s="1"/>
  <c r="AJ111" i="3"/>
  <c r="AT111" i="3" s="1"/>
  <c r="BC111" i="3"/>
  <c r="BM111" i="3" s="1"/>
  <c r="AJ98" i="3"/>
  <c r="AT98" i="3" s="1"/>
  <c r="BC98" i="3"/>
  <c r="BM98" i="3" s="1"/>
  <c r="AJ88" i="3"/>
  <c r="AT88" i="3" s="1"/>
  <c r="BC88" i="3"/>
  <c r="BM88" i="3" s="1"/>
  <c r="AJ129" i="3"/>
  <c r="AT129" i="3" s="1"/>
  <c r="BC129" i="3"/>
  <c r="BM129" i="3" s="1"/>
  <c r="AJ60" i="3"/>
  <c r="AT60" i="3" s="1"/>
  <c r="BC60" i="3"/>
  <c r="BM60" i="3" s="1"/>
  <c r="AJ46" i="3"/>
  <c r="AT46" i="3" s="1"/>
  <c r="BC46" i="3"/>
  <c r="BM46" i="3" s="1"/>
  <c r="AJ30" i="3"/>
  <c r="AT30" i="3" s="1"/>
  <c r="BC30" i="3"/>
  <c r="BM30" i="3" s="1"/>
  <c r="AJ104" i="3"/>
  <c r="AT104" i="3" s="1"/>
  <c r="BC104" i="3"/>
  <c r="BM104" i="3" s="1"/>
  <c r="AJ142" i="3"/>
  <c r="AT142" i="3" s="1"/>
  <c r="BC142" i="3"/>
  <c r="BM142" i="3" s="1"/>
  <c r="AJ51" i="3"/>
  <c r="AT51" i="3" s="1"/>
  <c r="BC51" i="3"/>
  <c r="BM51" i="3" s="1"/>
  <c r="AJ22" i="3"/>
  <c r="AT22" i="3" s="1"/>
  <c r="BC22" i="3"/>
  <c r="BM22" i="3" s="1"/>
  <c r="AJ101" i="3"/>
  <c r="AT101" i="3" s="1"/>
  <c r="BC101" i="3"/>
  <c r="BM101" i="3" s="1"/>
  <c r="AJ34" i="3"/>
  <c r="AT34" i="3" s="1"/>
  <c r="BC34" i="3"/>
  <c r="BM34" i="3" s="1"/>
  <c r="AJ125" i="3"/>
  <c r="AT125" i="3" s="1"/>
  <c r="BC125" i="3"/>
  <c r="BM125" i="3" s="1"/>
  <c r="AJ87" i="3"/>
  <c r="AT87" i="3" s="1"/>
  <c r="BC87" i="3"/>
  <c r="BM87" i="3" s="1"/>
  <c r="AJ33" i="3"/>
  <c r="AT33" i="3" s="1"/>
  <c r="BC33" i="3"/>
  <c r="BM33" i="3" s="1"/>
  <c r="AJ124" i="3"/>
  <c r="AT124" i="3" s="1"/>
  <c r="BC124" i="3"/>
  <c r="BM124" i="3" s="1"/>
  <c r="AJ86" i="3"/>
  <c r="AT86" i="3" s="1"/>
  <c r="BC86" i="3"/>
  <c r="BM86" i="3" s="1"/>
  <c r="AJ32" i="3"/>
  <c r="AT32" i="3" s="1"/>
  <c r="BC32" i="3"/>
  <c r="BM32" i="3" s="1"/>
  <c r="AJ18" i="3"/>
  <c r="AT18" i="3" s="1"/>
  <c r="BC18" i="3"/>
  <c r="BM18" i="3" s="1"/>
  <c r="AJ122" i="3"/>
  <c r="AT122" i="3" s="1"/>
  <c r="BC122" i="3"/>
  <c r="BM122" i="3" s="1"/>
  <c r="AJ110" i="3"/>
  <c r="AT110" i="3" s="1"/>
  <c r="BC110" i="3"/>
  <c r="BM110" i="3" s="1"/>
  <c r="AJ97" i="3"/>
  <c r="AT97" i="3" s="1"/>
  <c r="BC97" i="3"/>
  <c r="BM97" i="3" s="1"/>
  <c r="AJ85" i="3"/>
  <c r="AT85" i="3" s="1"/>
  <c r="BC85" i="3"/>
  <c r="BM85" i="3" s="1"/>
  <c r="AJ71" i="3"/>
  <c r="AT71" i="3" s="1"/>
  <c r="BC71" i="3"/>
  <c r="BM71" i="3" s="1"/>
  <c r="AJ59" i="3"/>
  <c r="AT59" i="3" s="1"/>
  <c r="BC59" i="3"/>
  <c r="BM59" i="3" s="1"/>
  <c r="AJ45" i="3"/>
  <c r="AT45" i="3" s="1"/>
  <c r="BC45" i="3"/>
  <c r="BM45" i="3" s="1"/>
  <c r="AJ28" i="3"/>
  <c r="AT28" i="3" s="1"/>
  <c r="BC28" i="3"/>
  <c r="BM28" i="3" s="1"/>
  <c r="AJ115" i="3"/>
  <c r="AT115" i="3" s="1"/>
  <c r="BC115" i="3"/>
  <c r="BM115" i="3" s="1"/>
  <c r="AJ90" i="3"/>
  <c r="AT90" i="3" s="1"/>
  <c r="BC90" i="3"/>
  <c r="BM90" i="3" s="1"/>
  <c r="AJ141" i="3"/>
  <c r="AT141" i="3" s="1"/>
  <c r="BC141" i="3"/>
  <c r="BM141" i="3" s="1"/>
  <c r="AJ113" i="3"/>
  <c r="AT113" i="3" s="1"/>
  <c r="BC113" i="3"/>
  <c r="BM113" i="3" s="1"/>
  <c r="AJ78" i="3"/>
  <c r="AT78" i="3" s="1"/>
  <c r="BC78" i="3"/>
  <c r="BM78" i="3" s="1"/>
  <c r="AJ50" i="3"/>
  <c r="AT50" i="3" s="1"/>
  <c r="BC50" i="3"/>
  <c r="BM50" i="3" s="1"/>
  <c r="AJ140" i="3"/>
  <c r="AT140" i="3" s="1"/>
  <c r="BC140" i="3"/>
  <c r="BM140" i="3" s="1"/>
  <c r="AJ100" i="3"/>
  <c r="AT100" i="3" s="1"/>
  <c r="BC100" i="3"/>
  <c r="BM100" i="3" s="1"/>
  <c r="AJ49" i="3"/>
  <c r="AT49" i="3" s="1"/>
  <c r="BC49" i="3"/>
  <c r="BM49" i="3" s="1"/>
  <c r="AJ12" i="3"/>
  <c r="AT12" i="3" s="1"/>
  <c r="BC12" i="3"/>
  <c r="BM12" i="3" s="1"/>
  <c r="AJ139" i="3"/>
  <c r="AT139" i="3" s="1"/>
  <c r="BC139" i="3"/>
  <c r="BM139" i="3" s="1"/>
  <c r="AJ99" i="3"/>
  <c r="AT99" i="3" s="1"/>
  <c r="BC99" i="3"/>
  <c r="BM99" i="3" s="1"/>
  <c r="AJ48" i="3"/>
  <c r="AT48" i="3" s="1"/>
  <c r="BC48" i="3"/>
  <c r="BM48" i="3" s="1"/>
  <c r="AJ19" i="3"/>
  <c r="AT19" i="3" s="1"/>
  <c r="BC19" i="3"/>
  <c r="BM19" i="3" s="1"/>
  <c r="AJ138" i="3"/>
  <c r="AT138" i="3" s="1"/>
  <c r="BC138" i="3"/>
  <c r="BM138" i="3" s="1"/>
  <c r="AJ10" i="3"/>
  <c r="AT10" i="3" s="1"/>
  <c r="BC10" i="3"/>
  <c r="BM10" i="3" s="1"/>
  <c r="AJ136" i="3"/>
  <c r="AT136" i="3" s="1"/>
  <c r="BC136" i="3"/>
  <c r="BM136" i="3" s="1"/>
  <c r="AJ9" i="3"/>
  <c r="AT9" i="3" s="1"/>
  <c r="BC9" i="3"/>
  <c r="BM9" i="3" s="1"/>
  <c r="AJ58" i="3"/>
  <c r="AT58" i="3" s="1"/>
  <c r="BC58" i="3"/>
  <c r="BM58" i="3" s="1"/>
  <c r="AJ135" i="3"/>
  <c r="AT135" i="3" s="1"/>
  <c r="BC135" i="3"/>
  <c r="BM135" i="3" s="1"/>
  <c r="AJ120" i="3"/>
  <c r="AT120" i="3" s="1"/>
  <c r="BC120" i="3"/>
  <c r="BM120" i="3" s="1"/>
  <c r="AJ109" i="3"/>
  <c r="AT109" i="3" s="1"/>
  <c r="BC109" i="3"/>
  <c r="BM109" i="3" s="1"/>
  <c r="AJ96" i="3"/>
  <c r="AT96" i="3" s="1"/>
  <c r="BC96" i="3"/>
  <c r="BM96" i="3" s="1"/>
  <c r="AJ84" i="3"/>
  <c r="AT84" i="3" s="1"/>
  <c r="BC84" i="3"/>
  <c r="BM84" i="3" s="1"/>
  <c r="AJ70" i="3"/>
  <c r="AT70" i="3" s="1"/>
  <c r="BC70" i="3"/>
  <c r="BM70" i="3" s="1"/>
  <c r="AJ57" i="3"/>
  <c r="AT57" i="3" s="1"/>
  <c r="BC57" i="3"/>
  <c r="BM57" i="3" s="1"/>
  <c r="AJ44" i="3"/>
  <c r="AT44" i="3" s="1"/>
  <c r="BC44" i="3"/>
  <c r="BM44" i="3" s="1"/>
  <c r="AJ27" i="3"/>
  <c r="AT27" i="3" s="1"/>
  <c r="BC27" i="3"/>
  <c r="BM27" i="3" s="1"/>
  <c r="AJ24" i="3"/>
  <c r="AT24" i="3" s="1"/>
  <c r="BC24" i="3"/>
  <c r="BM24" i="3" s="1"/>
  <c r="AJ143" i="3"/>
  <c r="AT143" i="3" s="1"/>
  <c r="BC143" i="3"/>
  <c r="BM143" i="3" s="1"/>
  <c r="AJ81" i="3"/>
  <c r="AT81" i="3" s="1"/>
  <c r="BC81" i="3"/>
  <c r="BM81" i="3" s="1"/>
  <c r="AJ23" i="3"/>
  <c r="AT23" i="3" s="1"/>
  <c r="BC23" i="3"/>
  <c r="BM23" i="3" s="1"/>
  <c r="AJ79" i="3"/>
  <c r="AT79" i="3" s="1"/>
  <c r="BC79" i="3"/>
  <c r="BM79" i="3" s="1"/>
  <c r="AJ7" i="3"/>
  <c r="AT7" i="3" s="1"/>
  <c r="BC7" i="3"/>
  <c r="BM7" i="3" s="1"/>
  <c r="AJ149" i="3"/>
  <c r="AT149" i="3" s="1"/>
  <c r="BC149" i="3"/>
  <c r="BM149" i="3" s="1"/>
  <c r="AJ134" i="3"/>
  <c r="AT134" i="3" s="1"/>
  <c r="BC134" i="3"/>
  <c r="BM134" i="3" s="1"/>
  <c r="AJ119" i="3"/>
  <c r="AT119" i="3" s="1"/>
  <c r="BC119" i="3"/>
  <c r="BM119" i="3" s="1"/>
  <c r="AJ108" i="3"/>
  <c r="AT108" i="3" s="1"/>
  <c r="BC108" i="3"/>
  <c r="BM108" i="3" s="1"/>
  <c r="AJ95" i="3"/>
  <c r="AT95" i="3" s="1"/>
  <c r="BC95" i="3"/>
  <c r="BM95" i="3" s="1"/>
  <c r="AJ69" i="3"/>
  <c r="AT69" i="3" s="1"/>
  <c r="BC69" i="3"/>
  <c r="BM69" i="3" s="1"/>
  <c r="AJ56" i="3"/>
  <c r="AT56" i="3" s="1"/>
  <c r="BC56" i="3"/>
  <c r="BM56" i="3" s="1"/>
  <c r="AJ41" i="3"/>
  <c r="AT41" i="3" s="1"/>
  <c r="BC41" i="3"/>
  <c r="BM41" i="3" s="1"/>
  <c r="AJ26" i="3"/>
  <c r="AT26" i="3" s="1"/>
  <c r="BC26" i="3"/>
  <c r="BM26" i="3" s="1"/>
  <c r="AJ17" i="3"/>
  <c r="AT17" i="3" s="1"/>
  <c r="BC17" i="3"/>
  <c r="BM17" i="3" s="1"/>
  <c r="AJ147" i="3"/>
  <c r="AT147" i="3" s="1"/>
  <c r="BC147" i="3"/>
  <c r="BM147" i="3" s="1"/>
  <c r="AJ133" i="3"/>
  <c r="AT133" i="3" s="1"/>
  <c r="BC133" i="3"/>
  <c r="BM133" i="3" s="1"/>
  <c r="AJ118" i="3"/>
  <c r="AT118" i="3" s="1"/>
  <c r="BC118" i="3"/>
  <c r="BM118" i="3" s="1"/>
  <c r="AJ107" i="3"/>
  <c r="AT107" i="3" s="1"/>
  <c r="BC107" i="3"/>
  <c r="BM107" i="3" s="1"/>
  <c r="AJ94" i="3"/>
  <c r="AT94" i="3" s="1"/>
  <c r="BC94" i="3"/>
  <c r="BM94" i="3" s="1"/>
  <c r="AJ83" i="3"/>
  <c r="AT83" i="3" s="1"/>
  <c r="BC83" i="3"/>
  <c r="BM83" i="3" s="1"/>
  <c r="AJ68" i="3"/>
  <c r="AT68" i="3" s="1"/>
  <c r="BC68" i="3"/>
  <c r="BM68" i="3" s="1"/>
  <c r="AJ55" i="3"/>
  <c r="AT55" i="3" s="1"/>
  <c r="BC55" i="3"/>
  <c r="BM55" i="3" s="1"/>
  <c r="AJ40" i="3"/>
  <c r="AT40" i="3" s="1"/>
  <c r="BC40" i="3"/>
  <c r="BM40" i="3" s="1"/>
  <c r="AJ80" i="3"/>
  <c r="AT80" i="3" s="1"/>
  <c r="BC80" i="3"/>
  <c r="BM80" i="3" s="1"/>
  <c r="AJ146" i="3"/>
  <c r="AT146" i="3" s="1"/>
  <c r="BC146" i="3"/>
  <c r="BM146" i="3" s="1"/>
  <c r="AJ132" i="3"/>
  <c r="AT132" i="3" s="1"/>
  <c r="BC132" i="3"/>
  <c r="BM132" i="3" s="1"/>
  <c r="AJ117" i="3"/>
  <c r="AT117" i="3" s="1"/>
  <c r="BC117" i="3"/>
  <c r="BM117" i="3" s="1"/>
  <c r="AJ106" i="3"/>
  <c r="AT106" i="3" s="1"/>
  <c r="BC106" i="3"/>
  <c r="BM106" i="3" s="1"/>
  <c r="AJ93" i="3"/>
  <c r="AT93" i="3" s="1"/>
  <c r="BC93" i="3"/>
  <c r="BM93" i="3" s="1"/>
  <c r="AJ67" i="3"/>
  <c r="AT67" i="3" s="1"/>
  <c r="BC67" i="3"/>
  <c r="BM67" i="3" s="1"/>
  <c r="AJ54" i="3"/>
  <c r="AT54" i="3" s="1"/>
  <c r="BC54" i="3"/>
  <c r="BM54" i="3" s="1"/>
  <c r="AJ39" i="3"/>
  <c r="AT39" i="3" s="1"/>
  <c r="BC39" i="3"/>
  <c r="BM39" i="3" s="1"/>
  <c r="AJ15" i="3"/>
  <c r="AT15" i="3" s="1"/>
  <c r="BC15" i="3"/>
  <c r="BM15" i="3" s="1"/>
  <c r="AJ144" i="3"/>
  <c r="AT144" i="3" s="1"/>
  <c r="BC144" i="3"/>
  <c r="BM144" i="3" s="1"/>
  <c r="AJ131" i="3"/>
  <c r="AT131" i="3" s="1"/>
  <c r="BC131" i="3"/>
  <c r="BM131" i="3" s="1"/>
  <c r="AJ116" i="3"/>
  <c r="AT116" i="3" s="1"/>
  <c r="BC116" i="3"/>
  <c r="BM116" i="3" s="1"/>
  <c r="AJ105" i="3"/>
  <c r="AT105" i="3" s="1"/>
  <c r="BC105" i="3"/>
  <c r="BM105" i="3" s="1"/>
  <c r="AJ92" i="3"/>
  <c r="AT92" i="3" s="1"/>
  <c r="BC92" i="3"/>
  <c r="BM92" i="3" s="1"/>
  <c r="AJ82" i="3"/>
  <c r="AT82" i="3" s="1"/>
  <c r="BC82" i="3"/>
  <c r="BM82" i="3" s="1"/>
  <c r="AJ66" i="3"/>
  <c r="AT66" i="3" s="1"/>
  <c r="BC66" i="3"/>
  <c r="BM66" i="3" s="1"/>
  <c r="AJ52" i="3"/>
  <c r="AT52" i="3" s="1"/>
  <c r="BC52" i="3"/>
  <c r="BM52" i="3" s="1"/>
  <c r="AJ37" i="3"/>
  <c r="AT37" i="3" s="1"/>
  <c r="BC37" i="3"/>
  <c r="BM37" i="3" s="1"/>
  <c r="AJ65" i="3"/>
  <c r="AT65" i="3" s="1"/>
  <c r="BC65" i="3"/>
  <c r="BM65" i="3" s="1"/>
  <c r="Z121" i="3"/>
  <c r="Z102" i="3"/>
  <c r="Z53" i="3"/>
  <c r="Z47" i="3"/>
  <c r="Z42" i="3"/>
  <c r="Z31" i="3"/>
  <c r="Z29" i="3"/>
  <c r="Z25" i="3"/>
  <c r="Z16" i="3"/>
  <c r="T10" i="3"/>
  <c r="U10" i="3"/>
  <c r="V10" i="3"/>
  <c r="X10" i="3"/>
  <c r="Y10" i="3"/>
  <c r="W11" i="3"/>
  <c r="X11" i="3"/>
  <c r="Y11" i="3"/>
  <c r="R12" i="3"/>
  <c r="T12" i="3"/>
  <c r="U12" i="3"/>
  <c r="S14" i="3"/>
  <c r="T14" i="3"/>
  <c r="U14" i="3"/>
  <c r="V14" i="3"/>
  <c r="X14" i="3"/>
  <c r="Y14" i="3"/>
  <c r="W15" i="3"/>
  <c r="X15" i="3"/>
  <c r="Y15" i="3"/>
  <c r="R16" i="3"/>
  <c r="T16" i="3"/>
  <c r="U16" i="3"/>
  <c r="S80" i="3"/>
  <c r="U80" i="3"/>
  <c r="V80" i="3"/>
  <c r="Y80" i="3"/>
  <c r="W17" i="3"/>
  <c r="X17" i="3"/>
  <c r="Y17" i="3"/>
  <c r="R13" i="3"/>
  <c r="T13" i="3"/>
  <c r="U13" i="3"/>
  <c r="S58" i="3"/>
  <c r="T58" i="3"/>
  <c r="U58" i="3"/>
  <c r="V58" i="3"/>
  <c r="X58" i="3"/>
  <c r="Y58" i="3"/>
  <c r="W18" i="3"/>
  <c r="X18" i="3"/>
  <c r="Y18" i="3"/>
  <c r="R19" i="3"/>
  <c r="U19" i="3"/>
  <c r="S20" i="3"/>
  <c r="U20" i="3"/>
  <c r="V20" i="3"/>
  <c r="W21" i="3"/>
  <c r="X21" i="3"/>
  <c r="Y21" i="3"/>
  <c r="R22" i="3"/>
  <c r="T22" i="3"/>
  <c r="U22" i="3"/>
  <c r="S23" i="3"/>
  <c r="T23" i="3"/>
  <c r="U23" i="3"/>
  <c r="V23" i="3"/>
  <c r="X23" i="3"/>
  <c r="Y23" i="3"/>
  <c r="W24" i="3"/>
  <c r="Y24" i="3"/>
  <c r="R25" i="3"/>
  <c r="T25" i="3"/>
  <c r="U25" i="3"/>
  <c r="S26" i="3"/>
  <c r="T26" i="3"/>
  <c r="U26" i="3"/>
  <c r="V26" i="3"/>
  <c r="X26" i="3"/>
  <c r="Y26" i="3"/>
  <c r="W27" i="3"/>
  <c r="X27" i="3"/>
  <c r="Y27" i="3"/>
  <c r="R28" i="3"/>
  <c r="U28" i="3"/>
  <c r="S29" i="3"/>
  <c r="T29" i="3"/>
  <c r="U29" i="3"/>
  <c r="V29" i="3"/>
  <c r="X29" i="3"/>
  <c r="Y29" i="3"/>
  <c r="W30" i="3"/>
  <c r="X30" i="3"/>
  <c r="Y30" i="3"/>
  <c r="R31" i="3"/>
  <c r="T31" i="3"/>
  <c r="U31" i="3"/>
  <c r="S32" i="3"/>
  <c r="T32" i="3"/>
  <c r="U32" i="3"/>
  <c r="V32" i="3"/>
  <c r="W33" i="3"/>
  <c r="X33" i="3"/>
  <c r="Y33" i="3"/>
  <c r="R34" i="3"/>
  <c r="U34" i="3"/>
  <c r="S35" i="3"/>
  <c r="T35" i="3"/>
  <c r="U35" i="3"/>
  <c r="V35" i="3"/>
  <c r="X35" i="3"/>
  <c r="Y35" i="3"/>
  <c r="W36" i="3"/>
  <c r="X36" i="3"/>
  <c r="Y36" i="3"/>
  <c r="R37" i="3"/>
  <c r="T37" i="3"/>
  <c r="U37" i="3"/>
  <c r="S39" i="3"/>
  <c r="U39" i="3"/>
  <c r="V39" i="3"/>
  <c r="X39" i="3"/>
  <c r="Y39" i="3"/>
  <c r="X40" i="3"/>
  <c r="Y40" i="3"/>
  <c r="R41" i="3"/>
  <c r="T41" i="3"/>
  <c r="U41" i="3"/>
  <c r="S42" i="3"/>
  <c r="T42" i="3"/>
  <c r="U42" i="3"/>
  <c r="V42" i="3"/>
  <c r="X42" i="3"/>
  <c r="Y42" i="3"/>
  <c r="W44" i="3"/>
  <c r="X44" i="3"/>
  <c r="Y44" i="3"/>
  <c r="R45" i="3"/>
  <c r="T45" i="3"/>
  <c r="U45" i="3"/>
  <c r="S46" i="3"/>
  <c r="T46" i="3"/>
  <c r="U46" i="3"/>
  <c r="V46" i="3"/>
  <c r="X46" i="3"/>
  <c r="Y46" i="3"/>
  <c r="W47" i="3"/>
  <c r="X47" i="3"/>
  <c r="Y47" i="3"/>
  <c r="R48" i="3"/>
  <c r="T48" i="3"/>
  <c r="U48" i="3"/>
  <c r="S49" i="3"/>
  <c r="U49" i="3"/>
  <c r="V49" i="3"/>
  <c r="X49" i="3"/>
  <c r="Y49" i="3"/>
  <c r="W50" i="3"/>
  <c r="X50" i="3"/>
  <c r="Y50" i="3"/>
  <c r="R51" i="3"/>
  <c r="U51" i="3"/>
  <c r="W52" i="3"/>
  <c r="Y52" i="3"/>
  <c r="R53" i="3"/>
  <c r="U53" i="3"/>
  <c r="S54" i="3"/>
  <c r="T54" i="3"/>
  <c r="U54" i="3"/>
  <c r="V54" i="3"/>
  <c r="X54" i="3"/>
  <c r="Y54" i="3"/>
  <c r="W55" i="3"/>
  <c r="X55" i="3"/>
  <c r="Y55" i="3"/>
  <c r="R56" i="3"/>
  <c r="T56" i="3"/>
  <c r="U56" i="3"/>
  <c r="S57" i="3"/>
  <c r="T57" i="3"/>
  <c r="U57" i="3"/>
  <c r="V57" i="3"/>
  <c r="X57" i="3"/>
  <c r="Y57" i="3"/>
  <c r="W59" i="3"/>
  <c r="Y59" i="3"/>
  <c r="R60" i="3"/>
  <c r="T60" i="3"/>
  <c r="U60" i="3"/>
  <c r="S61" i="3"/>
  <c r="T61" i="3"/>
  <c r="U61" i="3"/>
  <c r="V61" i="3"/>
  <c r="X61" i="3"/>
  <c r="Y61" i="3"/>
  <c r="W62" i="3"/>
  <c r="X62" i="3"/>
  <c r="Y62" i="3"/>
  <c r="R63" i="3"/>
  <c r="T63" i="3"/>
  <c r="U63" i="3"/>
  <c r="S64" i="3"/>
  <c r="T64" i="3"/>
  <c r="U64" i="3"/>
  <c r="V64" i="3"/>
  <c r="X64" i="3"/>
  <c r="Y64" i="3"/>
  <c r="W65" i="3"/>
  <c r="X65" i="3"/>
  <c r="Y65" i="3"/>
  <c r="R66" i="3"/>
  <c r="T66" i="3"/>
  <c r="U66" i="3"/>
  <c r="U67" i="3"/>
  <c r="V67" i="3"/>
  <c r="X67" i="3"/>
  <c r="Y67" i="3"/>
  <c r="W68" i="3"/>
  <c r="X68" i="3"/>
  <c r="Y68" i="3"/>
  <c r="R69" i="3"/>
  <c r="U69" i="3"/>
  <c r="S70" i="3"/>
  <c r="T70" i="3"/>
  <c r="U70" i="3"/>
  <c r="V70" i="3"/>
  <c r="X70" i="3"/>
  <c r="Y70" i="3"/>
  <c r="W71" i="3"/>
  <c r="Y71" i="3"/>
  <c r="R129" i="3"/>
  <c r="T129" i="3"/>
  <c r="U129" i="3"/>
  <c r="R78" i="3"/>
  <c r="T78" i="3"/>
  <c r="U78" i="3"/>
  <c r="S79" i="3"/>
  <c r="T79" i="3"/>
  <c r="U79" i="3"/>
  <c r="V79" i="3"/>
  <c r="X79" i="3"/>
  <c r="Y79" i="3"/>
  <c r="W81" i="3"/>
  <c r="X81" i="3"/>
  <c r="Y81" i="3"/>
  <c r="R82" i="3"/>
  <c r="T82" i="3"/>
  <c r="U82" i="3"/>
  <c r="W83" i="3"/>
  <c r="X83" i="3"/>
  <c r="Y83" i="3"/>
  <c r="S84" i="3"/>
  <c r="T84" i="3"/>
  <c r="U84" i="3"/>
  <c r="V84" i="3"/>
  <c r="Y84" i="3"/>
  <c r="W85" i="3"/>
  <c r="X85" i="3"/>
  <c r="Y85" i="3"/>
  <c r="R88" i="3"/>
  <c r="U88" i="3"/>
  <c r="S86" i="3"/>
  <c r="T86" i="3"/>
  <c r="U86" i="3"/>
  <c r="V86" i="3"/>
  <c r="X86" i="3"/>
  <c r="Y86" i="3"/>
  <c r="W87" i="3"/>
  <c r="Y87" i="3"/>
  <c r="R89" i="3"/>
  <c r="T89" i="3"/>
  <c r="U89" i="3"/>
  <c r="S90" i="3"/>
  <c r="T90" i="3"/>
  <c r="U90" i="3"/>
  <c r="V90" i="3"/>
  <c r="X90" i="3"/>
  <c r="Y90" i="3"/>
  <c r="W91" i="3"/>
  <c r="Y91" i="3"/>
  <c r="R92" i="3"/>
  <c r="T92" i="3"/>
  <c r="U92" i="3"/>
  <c r="S93" i="3"/>
  <c r="T93" i="3"/>
  <c r="U93" i="3"/>
  <c r="V93" i="3"/>
  <c r="X93" i="3"/>
  <c r="Y93" i="3"/>
  <c r="W94" i="3"/>
  <c r="X94" i="3"/>
  <c r="Y94" i="3"/>
  <c r="R95" i="3"/>
  <c r="T95" i="3"/>
  <c r="U95" i="3"/>
  <c r="S96" i="3"/>
  <c r="U96" i="3"/>
  <c r="V96" i="3"/>
  <c r="Y96" i="3"/>
  <c r="W97" i="3"/>
  <c r="X97" i="3"/>
  <c r="Y97" i="3"/>
  <c r="R98" i="3"/>
  <c r="T98" i="3"/>
  <c r="U98" i="3"/>
  <c r="S99" i="3"/>
  <c r="T99" i="3"/>
  <c r="U99" i="3"/>
  <c r="V99" i="3"/>
  <c r="X99" i="3"/>
  <c r="Y99" i="3"/>
  <c r="W100" i="3"/>
  <c r="X100" i="3"/>
  <c r="Y100" i="3"/>
  <c r="R101" i="3"/>
  <c r="U101" i="3"/>
  <c r="S102" i="3"/>
  <c r="U102" i="3"/>
  <c r="V102" i="3"/>
  <c r="Y102" i="3"/>
  <c r="W103" i="3"/>
  <c r="X103" i="3"/>
  <c r="Y103" i="3"/>
  <c r="R104" i="3"/>
  <c r="T104" i="3"/>
  <c r="U104" i="3"/>
  <c r="S105" i="3"/>
  <c r="T105" i="3"/>
  <c r="U105" i="3"/>
  <c r="V105" i="3"/>
  <c r="X105" i="3"/>
  <c r="Y105" i="3"/>
  <c r="W106" i="3"/>
  <c r="X106" i="3"/>
  <c r="Y106" i="3"/>
  <c r="R107" i="3"/>
  <c r="T107" i="3"/>
  <c r="U107" i="3"/>
  <c r="Y107" i="3"/>
  <c r="S108" i="3"/>
  <c r="T108" i="3"/>
  <c r="U108" i="3"/>
  <c r="V108" i="3"/>
  <c r="X108" i="3"/>
  <c r="Y108" i="3"/>
  <c r="W109" i="3"/>
  <c r="Y109" i="3"/>
  <c r="R110" i="3"/>
  <c r="T110" i="3"/>
  <c r="U110" i="3"/>
  <c r="S111" i="3"/>
  <c r="U111" i="3"/>
  <c r="V111" i="3"/>
  <c r="X111" i="3"/>
  <c r="Y111" i="3"/>
  <c r="W112" i="3"/>
  <c r="Y112" i="3"/>
  <c r="S113" i="3"/>
  <c r="T113" i="3"/>
  <c r="U113" i="3"/>
  <c r="V113" i="3"/>
  <c r="X113" i="3"/>
  <c r="Y113" i="3"/>
  <c r="S114" i="3"/>
  <c r="U114" i="3"/>
  <c r="W114" i="3"/>
  <c r="X114" i="3"/>
  <c r="Y114" i="3"/>
  <c r="R115" i="3"/>
  <c r="T115" i="3"/>
  <c r="U115" i="3"/>
  <c r="W115" i="3"/>
  <c r="Y115" i="3"/>
  <c r="S116" i="3"/>
  <c r="T116" i="3"/>
  <c r="U116" i="3"/>
  <c r="V116" i="3"/>
  <c r="Y116" i="3"/>
  <c r="U117" i="3"/>
  <c r="W117" i="3"/>
  <c r="X117" i="3"/>
  <c r="Y117" i="3"/>
  <c r="R118" i="3"/>
  <c r="U118" i="3"/>
  <c r="S119" i="3"/>
  <c r="T119" i="3"/>
  <c r="U119" i="3"/>
  <c r="V119" i="3"/>
  <c r="X119" i="3"/>
  <c r="Y119" i="3"/>
  <c r="W120" i="3"/>
  <c r="X120" i="3"/>
  <c r="Y120" i="3"/>
  <c r="R121" i="3"/>
  <c r="T121" i="3"/>
  <c r="U121" i="3"/>
  <c r="S122" i="3"/>
  <c r="T122" i="3"/>
  <c r="U122" i="3"/>
  <c r="V122" i="3"/>
  <c r="X122" i="3"/>
  <c r="Y122" i="3"/>
  <c r="W123" i="3"/>
  <c r="X123" i="3"/>
  <c r="Y123" i="3"/>
  <c r="R124" i="3"/>
  <c r="S124" i="3"/>
  <c r="T124" i="3"/>
  <c r="U124" i="3"/>
  <c r="S125" i="3"/>
  <c r="T125" i="3"/>
  <c r="U125" i="3"/>
  <c r="V125" i="3"/>
  <c r="X125" i="3"/>
  <c r="Y125" i="3"/>
  <c r="S130" i="3"/>
  <c r="T130" i="3"/>
  <c r="U130" i="3"/>
  <c r="V130" i="3"/>
  <c r="W130" i="3"/>
  <c r="X130" i="3"/>
  <c r="Y130" i="3"/>
  <c r="S131" i="3"/>
  <c r="U131" i="3"/>
  <c r="W131" i="3"/>
  <c r="Y131" i="3"/>
  <c r="R132" i="3"/>
  <c r="S132" i="3"/>
  <c r="T132" i="3"/>
  <c r="U132" i="3"/>
  <c r="Y132" i="3"/>
  <c r="S133" i="3"/>
  <c r="T133" i="3"/>
  <c r="U133" i="3"/>
  <c r="V133" i="3"/>
  <c r="Y133" i="3"/>
  <c r="R134" i="3"/>
  <c r="S134" i="3"/>
  <c r="U134" i="3"/>
  <c r="W134" i="3"/>
  <c r="X134" i="3"/>
  <c r="Y134" i="3"/>
  <c r="R135" i="3"/>
  <c r="S135" i="3"/>
  <c r="T135" i="3"/>
  <c r="U135" i="3"/>
  <c r="V135" i="3"/>
  <c r="Y135" i="3"/>
  <c r="R136" i="3"/>
  <c r="S136" i="3"/>
  <c r="T136" i="3"/>
  <c r="U136" i="3"/>
  <c r="V136" i="3"/>
  <c r="W136" i="3"/>
  <c r="X136" i="3"/>
  <c r="Y136" i="3"/>
  <c r="R138" i="3"/>
  <c r="U138" i="3"/>
  <c r="W138" i="3"/>
  <c r="X138" i="3"/>
  <c r="Y138" i="3"/>
  <c r="R139" i="3"/>
  <c r="S139" i="3"/>
  <c r="T139" i="3"/>
  <c r="U139" i="3"/>
  <c r="V139" i="3"/>
  <c r="W139" i="3"/>
  <c r="Y139" i="3"/>
  <c r="S140" i="3"/>
  <c r="T140" i="3"/>
  <c r="U140" i="3"/>
  <c r="V140" i="3"/>
  <c r="W140" i="3"/>
  <c r="X140" i="3"/>
  <c r="Y140" i="3"/>
  <c r="R141" i="3"/>
  <c r="S141" i="3"/>
  <c r="U141" i="3"/>
  <c r="V141" i="3"/>
  <c r="W141" i="3"/>
  <c r="X141" i="3"/>
  <c r="Y141" i="3"/>
  <c r="R142" i="3"/>
  <c r="S142" i="3"/>
  <c r="T142" i="3"/>
  <c r="U142" i="3"/>
  <c r="V142" i="3"/>
  <c r="W142" i="3"/>
  <c r="Y142" i="3"/>
  <c r="S143" i="3"/>
  <c r="T143" i="3"/>
  <c r="U143" i="3"/>
  <c r="V143" i="3"/>
  <c r="W143" i="3"/>
  <c r="X143" i="3"/>
  <c r="Y143" i="3"/>
  <c r="R144" i="3"/>
  <c r="U144" i="3"/>
  <c r="V144" i="3"/>
  <c r="W144" i="3"/>
  <c r="X144" i="3"/>
  <c r="Y144" i="3"/>
  <c r="R146" i="3"/>
  <c r="T146" i="3"/>
  <c r="U146" i="3"/>
  <c r="V146" i="3"/>
  <c r="S147" i="3"/>
  <c r="T147" i="3"/>
  <c r="U147" i="3"/>
  <c r="V147" i="3"/>
  <c r="W147" i="3"/>
  <c r="X147" i="3"/>
  <c r="Y147" i="3"/>
  <c r="R149" i="3"/>
  <c r="T149" i="3"/>
  <c r="U149" i="3"/>
  <c r="V149" i="3"/>
  <c r="W149" i="3"/>
  <c r="X149" i="3"/>
  <c r="Y149" i="3"/>
  <c r="R9" i="3"/>
  <c r="S9" i="3"/>
  <c r="T9" i="3"/>
  <c r="U9" i="3"/>
  <c r="V9" i="3"/>
  <c r="W9" i="3"/>
  <c r="X9" i="3"/>
  <c r="Y9" i="3"/>
  <c r="R10" i="3"/>
  <c r="S10" i="3"/>
  <c r="W10" i="3"/>
  <c r="R11" i="3"/>
  <c r="S11" i="3"/>
  <c r="T11" i="3"/>
  <c r="U11" i="3"/>
  <c r="V11" i="3"/>
  <c r="S12" i="3"/>
  <c r="V12" i="3"/>
  <c r="W12" i="3"/>
  <c r="X12" i="3"/>
  <c r="Y12" i="3"/>
  <c r="R14" i="3"/>
  <c r="W14" i="3"/>
  <c r="R15" i="3"/>
  <c r="S15" i="3"/>
  <c r="T15" i="3"/>
  <c r="U15" i="3"/>
  <c r="V15" i="3"/>
  <c r="S16" i="3"/>
  <c r="V16" i="3"/>
  <c r="W16" i="3"/>
  <c r="X16" i="3"/>
  <c r="Y16" i="3"/>
  <c r="R80" i="3"/>
  <c r="T80" i="3"/>
  <c r="W80" i="3"/>
  <c r="X80" i="3"/>
  <c r="R17" i="3"/>
  <c r="S17" i="3"/>
  <c r="T17" i="3"/>
  <c r="U17" i="3"/>
  <c r="V17" i="3"/>
  <c r="S13" i="3"/>
  <c r="V13" i="3"/>
  <c r="W13" i="3"/>
  <c r="X13" i="3"/>
  <c r="Y13" i="3"/>
  <c r="R58" i="3"/>
  <c r="W58" i="3"/>
  <c r="R18" i="3"/>
  <c r="S18" i="3"/>
  <c r="T18" i="3"/>
  <c r="U18" i="3"/>
  <c r="V18" i="3"/>
  <c r="S19" i="3"/>
  <c r="T19" i="3"/>
  <c r="V19" i="3"/>
  <c r="W19" i="3"/>
  <c r="X19" i="3"/>
  <c r="Y19" i="3"/>
  <c r="R20" i="3"/>
  <c r="T20" i="3"/>
  <c r="W20" i="3"/>
  <c r="X20" i="3"/>
  <c r="Y20" i="3"/>
  <c r="R21" i="3"/>
  <c r="S21" i="3"/>
  <c r="T21" i="3"/>
  <c r="U21" i="3"/>
  <c r="V21" i="3"/>
  <c r="S22" i="3"/>
  <c r="V22" i="3"/>
  <c r="W22" i="3"/>
  <c r="X22" i="3"/>
  <c r="Y22" i="3"/>
  <c r="R23" i="3"/>
  <c r="W23" i="3"/>
  <c r="R24" i="3"/>
  <c r="S24" i="3"/>
  <c r="T24" i="3"/>
  <c r="U24" i="3"/>
  <c r="V24" i="3"/>
  <c r="X24" i="3"/>
  <c r="S25" i="3"/>
  <c r="V25" i="3"/>
  <c r="W25" i="3"/>
  <c r="X25" i="3"/>
  <c r="Y25" i="3"/>
  <c r="R26" i="3"/>
  <c r="W26" i="3"/>
  <c r="R27" i="3"/>
  <c r="S27" i="3"/>
  <c r="T27" i="3"/>
  <c r="U27" i="3"/>
  <c r="V27" i="3"/>
  <c r="S28" i="3"/>
  <c r="T28" i="3"/>
  <c r="V28" i="3"/>
  <c r="W28" i="3"/>
  <c r="X28" i="3"/>
  <c r="Y28" i="3"/>
  <c r="R29" i="3"/>
  <c r="W29" i="3"/>
  <c r="R30" i="3"/>
  <c r="S30" i="3"/>
  <c r="T30" i="3"/>
  <c r="U30" i="3"/>
  <c r="V30" i="3"/>
  <c r="S31" i="3"/>
  <c r="V31" i="3"/>
  <c r="W31" i="3"/>
  <c r="X31" i="3"/>
  <c r="Y31" i="3"/>
  <c r="R32" i="3"/>
  <c r="W32" i="3"/>
  <c r="X32" i="3"/>
  <c r="Y32" i="3"/>
  <c r="R33" i="3"/>
  <c r="S33" i="3"/>
  <c r="T33" i="3"/>
  <c r="U33" i="3"/>
  <c r="V33" i="3"/>
  <c r="S34" i="3"/>
  <c r="T34" i="3"/>
  <c r="V34" i="3"/>
  <c r="W34" i="3"/>
  <c r="X34" i="3"/>
  <c r="Y34" i="3"/>
  <c r="R35" i="3"/>
  <c r="W35" i="3"/>
  <c r="R36" i="3"/>
  <c r="S36" i="3"/>
  <c r="T36" i="3"/>
  <c r="U36" i="3"/>
  <c r="V36" i="3"/>
  <c r="S37" i="3"/>
  <c r="V37" i="3"/>
  <c r="W37" i="3"/>
  <c r="X37" i="3"/>
  <c r="Y37" i="3"/>
  <c r="R39" i="3"/>
  <c r="T39" i="3"/>
  <c r="W39" i="3"/>
  <c r="R40" i="3"/>
  <c r="S40" i="3"/>
  <c r="T40" i="3"/>
  <c r="U40" i="3"/>
  <c r="V40" i="3"/>
  <c r="W40" i="3"/>
  <c r="S41" i="3"/>
  <c r="V41" i="3"/>
  <c r="W41" i="3"/>
  <c r="X41" i="3"/>
  <c r="Y41" i="3"/>
  <c r="R42" i="3"/>
  <c r="W42" i="3"/>
  <c r="R44" i="3"/>
  <c r="S44" i="3"/>
  <c r="T44" i="3"/>
  <c r="U44" i="3"/>
  <c r="V44" i="3"/>
  <c r="S45" i="3"/>
  <c r="V45" i="3"/>
  <c r="W45" i="3"/>
  <c r="X45" i="3"/>
  <c r="Y45" i="3"/>
  <c r="R46" i="3"/>
  <c r="W46" i="3"/>
  <c r="R47" i="3"/>
  <c r="S47" i="3"/>
  <c r="T47" i="3"/>
  <c r="U47" i="3"/>
  <c r="V47" i="3"/>
  <c r="S48" i="3"/>
  <c r="V48" i="3"/>
  <c r="W48" i="3"/>
  <c r="X48" i="3"/>
  <c r="Y48" i="3"/>
  <c r="R49" i="3"/>
  <c r="T49" i="3"/>
  <c r="W49" i="3"/>
  <c r="R50" i="3"/>
  <c r="S50" i="3"/>
  <c r="T50" i="3"/>
  <c r="U50" i="3"/>
  <c r="V50" i="3"/>
  <c r="S51" i="3"/>
  <c r="T51" i="3"/>
  <c r="V51" i="3"/>
  <c r="W51" i="3"/>
  <c r="X51" i="3"/>
  <c r="Y51" i="3"/>
  <c r="R52" i="3"/>
  <c r="S52" i="3"/>
  <c r="T52" i="3"/>
  <c r="U52" i="3"/>
  <c r="V52" i="3"/>
  <c r="X52" i="3"/>
  <c r="S53" i="3"/>
  <c r="T53" i="3"/>
  <c r="V53" i="3"/>
  <c r="W53" i="3"/>
  <c r="X53" i="3"/>
  <c r="Y53" i="3"/>
  <c r="R54" i="3"/>
  <c r="W54" i="3"/>
  <c r="R55" i="3"/>
  <c r="S55" i="3"/>
  <c r="T55" i="3"/>
  <c r="U55" i="3"/>
  <c r="V55" i="3"/>
  <c r="S56" i="3"/>
  <c r="V56" i="3"/>
  <c r="W56" i="3"/>
  <c r="X56" i="3"/>
  <c r="Y56" i="3"/>
  <c r="R57" i="3"/>
  <c r="W57" i="3"/>
  <c r="R59" i="3"/>
  <c r="S59" i="3"/>
  <c r="T59" i="3"/>
  <c r="U59" i="3"/>
  <c r="V59" i="3"/>
  <c r="X59" i="3"/>
  <c r="S60" i="3"/>
  <c r="V60" i="3"/>
  <c r="W60" i="3"/>
  <c r="X60" i="3"/>
  <c r="Y60" i="3"/>
  <c r="R61" i="3"/>
  <c r="W61" i="3"/>
  <c r="R62" i="3"/>
  <c r="S62" i="3"/>
  <c r="T62" i="3"/>
  <c r="U62" i="3"/>
  <c r="V62" i="3"/>
  <c r="S63" i="3"/>
  <c r="V63" i="3"/>
  <c r="W63" i="3"/>
  <c r="X63" i="3"/>
  <c r="Y63" i="3"/>
  <c r="R64" i="3"/>
  <c r="W64" i="3"/>
  <c r="R65" i="3"/>
  <c r="S65" i="3"/>
  <c r="T65" i="3"/>
  <c r="U65" i="3"/>
  <c r="V65" i="3"/>
  <c r="S66" i="3"/>
  <c r="V66" i="3"/>
  <c r="W66" i="3"/>
  <c r="X66" i="3"/>
  <c r="Y66" i="3"/>
  <c r="R67" i="3"/>
  <c r="S67" i="3"/>
  <c r="T67" i="3"/>
  <c r="W67" i="3"/>
  <c r="R68" i="3"/>
  <c r="S68" i="3"/>
  <c r="T68" i="3"/>
  <c r="U68" i="3"/>
  <c r="V68" i="3"/>
  <c r="S69" i="3"/>
  <c r="T69" i="3"/>
  <c r="V69" i="3"/>
  <c r="W69" i="3"/>
  <c r="X69" i="3"/>
  <c r="Y69" i="3"/>
  <c r="R70" i="3"/>
  <c r="W70" i="3"/>
  <c r="R71" i="3"/>
  <c r="S71" i="3"/>
  <c r="T71" i="3"/>
  <c r="U71" i="3"/>
  <c r="V71" i="3"/>
  <c r="X71" i="3"/>
  <c r="S129" i="3"/>
  <c r="V129" i="3"/>
  <c r="W129" i="3"/>
  <c r="X129" i="3"/>
  <c r="Y129" i="3"/>
  <c r="S78" i="3"/>
  <c r="V78" i="3"/>
  <c r="W78" i="3"/>
  <c r="X78" i="3"/>
  <c r="Y78" i="3"/>
  <c r="R79" i="3"/>
  <c r="W79" i="3"/>
  <c r="R81" i="3"/>
  <c r="S81" i="3"/>
  <c r="T81" i="3"/>
  <c r="U81" i="3"/>
  <c r="V81" i="3"/>
  <c r="S82" i="3"/>
  <c r="V82" i="3"/>
  <c r="W82" i="3"/>
  <c r="X82" i="3"/>
  <c r="Y82" i="3"/>
  <c r="R83" i="3"/>
  <c r="S83" i="3"/>
  <c r="T83" i="3"/>
  <c r="U83" i="3"/>
  <c r="V83" i="3"/>
  <c r="R84" i="3"/>
  <c r="W84" i="3"/>
  <c r="X84" i="3"/>
  <c r="R85" i="3"/>
  <c r="S85" i="3"/>
  <c r="T85" i="3"/>
  <c r="U85" i="3"/>
  <c r="V85" i="3"/>
  <c r="S88" i="3"/>
  <c r="T88" i="3"/>
  <c r="V88" i="3"/>
  <c r="W88" i="3"/>
  <c r="X88" i="3"/>
  <c r="Y88" i="3"/>
  <c r="R86" i="3"/>
  <c r="W86" i="3"/>
  <c r="R87" i="3"/>
  <c r="S87" i="3"/>
  <c r="T87" i="3"/>
  <c r="U87" i="3"/>
  <c r="V87" i="3"/>
  <c r="X87" i="3"/>
  <c r="S89" i="3"/>
  <c r="V89" i="3"/>
  <c r="W89" i="3"/>
  <c r="X89" i="3"/>
  <c r="Y89" i="3"/>
  <c r="R90" i="3"/>
  <c r="W90" i="3"/>
  <c r="R91" i="3"/>
  <c r="S91" i="3"/>
  <c r="T91" i="3"/>
  <c r="U91" i="3"/>
  <c r="V91" i="3"/>
  <c r="X91" i="3"/>
  <c r="S92" i="3"/>
  <c r="V92" i="3"/>
  <c r="W92" i="3"/>
  <c r="X92" i="3"/>
  <c r="Y92" i="3"/>
  <c r="R93" i="3"/>
  <c r="W93" i="3"/>
  <c r="R94" i="3"/>
  <c r="S94" i="3"/>
  <c r="T94" i="3"/>
  <c r="U94" i="3"/>
  <c r="V94" i="3"/>
  <c r="S95" i="3"/>
  <c r="V95" i="3"/>
  <c r="W95" i="3"/>
  <c r="X95" i="3"/>
  <c r="Y95" i="3"/>
  <c r="R96" i="3"/>
  <c r="T96" i="3"/>
  <c r="W96" i="3"/>
  <c r="X96" i="3"/>
  <c r="R97" i="3"/>
  <c r="S97" i="3"/>
  <c r="T97" i="3"/>
  <c r="U97" i="3"/>
  <c r="V97" i="3"/>
  <c r="S98" i="3"/>
  <c r="V98" i="3"/>
  <c r="W98" i="3"/>
  <c r="X98" i="3"/>
  <c r="Y98" i="3"/>
  <c r="R99" i="3"/>
  <c r="W99" i="3"/>
  <c r="R100" i="3"/>
  <c r="S100" i="3"/>
  <c r="T100" i="3"/>
  <c r="U100" i="3"/>
  <c r="V100" i="3"/>
  <c r="S101" i="3"/>
  <c r="T101" i="3"/>
  <c r="V101" i="3"/>
  <c r="W101" i="3"/>
  <c r="X101" i="3"/>
  <c r="Y101" i="3"/>
  <c r="R102" i="3"/>
  <c r="T102" i="3"/>
  <c r="W102" i="3"/>
  <c r="X102" i="3"/>
  <c r="R103" i="3"/>
  <c r="S103" i="3"/>
  <c r="T103" i="3"/>
  <c r="U103" i="3"/>
  <c r="V103" i="3"/>
  <c r="S104" i="3"/>
  <c r="V104" i="3"/>
  <c r="W104" i="3"/>
  <c r="X104" i="3"/>
  <c r="Y104" i="3"/>
  <c r="R105" i="3"/>
  <c r="W105" i="3"/>
  <c r="R106" i="3"/>
  <c r="S106" i="3"/>
  <c r="T106" i="3"/>
  <c r="U106" i="3"/>
  <c r="V106" i="3"/>
  <c r="S107" i="3"/>
  <c r="V107" i="3"/>
  <c r="W107" i="3"/>
  <c r="X107" i="3"/>
  <c r="R108" i="3"/>
  <c r="W108" i="3"/>
  <c r="R109" i="3"/>
  <c r="S109" i="3"/>
  <c r="T109" i="3"/>
  <c r="U109" i="3"/>
  <c r="V109" i="3"/>
  <c r="X109" i="3"/>
  <c r="S110" i="3"/>
  <c r="V110" i="3"/>
  <c r="W110" i="3"/>
  <c r="X110" i="3"/>
  <c r="Y110" i="3"/>
  <c r="R111" i="3"/>
  <c r="T111" i="3"/>
  <c r="W111" i="3"/>
  <c r="R112" i="3"/>
  <c r="S112" i="3"/>
  <c r="T112" i="3"/>
  <c r="U112" i="3"/>
  <c r="V112" i="3"/>
  <c r="X112" i="3"/>
  <c r="R113" i="3"/>
  <c r="W113" i="3"/>
  <c r="R114" i="3"/>
  <c r="T114" i="3"/>
  <c r="V114" i="3"/>
  <c r="S115" i="3"/>
  <c r="V115" i="3"/>
  <c r="X115" i="3"/>
  <c r="R116" i="3"/>
  <c r="W116" i="3"/>
  <c r="X116" i="3"/>
  <c r="R117" i="3"/>
  <c r="S117" i="3"/>
  <c r="T117" i="3"/>
  <c r="V117" i="3"/>
  <c r="S118" i="3"/>
  <c r="T118" i="3"/>
  <c r="V118" i="3"/>
  <c r="W118" i="3"/>
  <c r="X118" i="3"/>
  <c r="Y118" i="3"/>
  <c r="R119" i="3"/>
  <c r="W119" i="3"/>
  <c r="R120" i="3"/>
  <c r="S120" i="3"/>
  <c r="T120" i="3"/>
  <c r="U120" i="3"/>
  <c r="V120" i="3"/>
  <c r="S121" i="3"/>
  <c r="V121" i="3"/>
  <c r="W121" i="3"/>
  <c r="X121" i="3"/>
  <c r="Y121" i="3"/>
  <c r="R122" i="3"/>
  <c r="W122" i="3"/>
  <c r="R123" i="3"/>
  <c r="S123" i="3"/>
  <c r="T123" i="3"/>
  <c r="U123" i="3"/>
  <c r="V123" i="3"/>
  <c r="V124" i="3"/>
  <c r="W124" i="3"/>
  <c r="X124" i="3"/>
  <c r="Y124" i="3"/>
  <c r="R125" i="3"/>
  <c r="W125" i="3"/>
  <c r="R130" i="3"/>
  <c r="R131" i="3"/>
  <c r="T131" i="3"/>
  <c r="V131" i="3"/>
  <c r="X131" i="3"/>
  <c r="V132" i="3"/>
  <c r="W132" i="3"/>
  <c r="X132" i="3"/>
  <c r="R133" i="3"/>
  <c r="W133" i="3"/>
  <c r="X133" i="3"/>
  <c r="T134" i="3"/>
  <c r="V134" i="3"/>
  <c r="W135" i="3"/>
  <c r="X135" i="3"/>
  <c r="S138" i="3"/>
  <c r="T138" i="3"/>
  <c r="V138" i="3"/>
  <c r="X139" i="3"/>
  <c r="R140" i="3"/>
  <c r="T141" i="3"/>
  <c r="X142" i="3"/>
  <c r="R143" i="3"/>
  <c r="S144" i="3"/>
  <c r="T144" i="3"/>
  <c r="S146" i="3"/>
  <c r="W146" i="3"/>
  <c r="X146" i="3"/>
  <c r="Y146" i="3"/>
  <c r="R147" i="3"/>
  <c r="S149" i="3"/>
  <c r="Y7" i="3"/>
  <c r="X7" i="3"/>
  <c r="W7" i="3"/>
  <c r="V7" i="3"/>
  <c r="U7" i="3"/>
  <c r="T7" i="3"/>
  <c r="S7" i="3"/>
  <c r="R7" i="3"/>
  <c r="Y9" i="8" a="1"/>
  <c r="Y46" i="6" a="1"/>
  <c r="X69" i="6" a="1"/>
  <c r="Z105" i="6" a="1"/>
  <c r="Z18" i="6" a="1"/>
  <c r="X11" i="6" a="1"/>
  <c r="Z117" i="6" a="1"/>
  <c r="Y79" i="6" a="1"/>
  <c r="X58" i="6" a="1"/>
  <c r="X149" i="6" a="1"/>
  <c r="Z20" i="6" a="1"/>
  <c r="Y104" i="6" a="1"/>
  <c r="Y127" i="6" a="1"/>
  <c r="Y98" i="6" a="1"/>
  <c r="Y122" i="6" a="1"/>
  <c r="T52" i="9" a="1"/>
  <c r="Y121" i="6" a="1"/>
  <c r="W182" i="9" a="1"/>
  <c r="Y96" i="6" a="1"/>
  <c r="Y107" i="6" a="1"/>
  <c r="Y43" i="6" a="1"/>
  <c r="Y130" i="6" a="1"/>
  <c r="Y61" i="6" a="1"/>
  <c r="Z103" i="6" a="1"/>
  <c r="V16" i="6" a="1"/>
  <c r="T182" i="9" a="1"/>
  <c r="W102" i="9" a="1"/>
  <c r="Z63" i="6" a="1"/>
  <c r="X29" i="6" a="1"/>
  <c r="Z88" i="6" a="1"/>
  <c r="X150" i="6" a="1"/>
  <c r="Y37" i="6" a="1"/>
  <c r="X96" i="6" a="1"/>
  <c r="X8" i="6" a="1"/>
  <c r="X93" i="6" a="1"/>
  <c r="Z57" i="6" a="1"/>
  <c r="U100" i="6" a="1"/>
  <c r="Y136" i="6" a="1"/>
  <c r="Y73" i="6" a="1"/>
  <c r="Z158" i="6" a="1"/>
  <c r="X112" i="6" a="1"/>
  <c r="X13" i="6" a="1"/>
  <c r="Z93" i="6" a="1"/>
  <c r="Y154" i="6" a="1"/>
  <c r="X127" i="6" a="1"/>
  <c r="Y105" i="8" a="1"/>
  <c r="X155" i="6" a="1"/>
  <c r="Y149" i="6" a="1"/>
  <c r="Z69" i="6" a="1"/>
  <c r="X74" i="6" a="1"/>
  <c r="Z139" i="6" a="1"/>
  <c r="Y112" i="6" a="1"/>
  <c r="Y52" i="6" a="1"/>
  <c r="Z135" i="6" a="1"/>
  <c r="Y10" i="6" a="1"/>
  <c r="X37" i="6" a="1"/>
  <c r="Y28" i="6" a="1"/>
  <c r="X105" i="6" a="1"/>
  <c r="Y58" i="6" a="1"/>
  <c r="Y170" i="6" a="1"/>
  <c r="Z94" i="6" a="1"/>
  <c r="Y134" i="6" a="1"/>
  <c r="X124" i="6" a="1"/>
  <c r="X52" i="6" a="1"/>
  <c r="Y24" i="6" a="1"/>
  <c r="X126" i="6" a="1"/>
  <c r="Y94" i="6" a="1"/>
  <c r="X116" i="6" a="1"/>
  <c r="Z98" i="6" a="1"/>
  <c r="Y139" i="6" a="1"/>
  <c r="Y53" i="6" a="1"/>
  <c r="Z146" i="6" a="1"/>
  <c r="Z124" i="6" a="1"/>
  <c r="Z36" i="6" a="1"/>
  <c r="Z31" i="6" a="1"/>
  <c r="Z91" i="6" a="1"/>
  <c r="X15" i="6" a="1"/>
  <c r="Z114" i="6" a="1"/>
  <c r="Y151" i="6" a="1"/>
  <c r="Y69" i="6" a="1"/>
  <c r="Z42" i="6" a="1"/>
  <c r="Z97" i="6" a="1"/>
  <c r="X154" i="6" a="1"/>
  <c r="Z132" i="6" a="1"/>
  <c r="Z29" i="6" a="1"/>
  <c r="X48" i="6" a="1"/>
  <c r="Z54" i="6" a="1"/>
  <c r="X70" i="6" a="1"/>
  <c r="Z90" i="6" a="1"/>
  <c r="Z99" i="6" a="1"/>
  <c r="X151" i="6" a="1"/>
  <c r="Z13" i="6" a="1"/>
  <c r="Y22" i="6" a="1"/>
  <c r="Y54" i="6" a="1"/>
  <c r="Y75" i="6" a="1"/>
  <c r="X95" i="6" a="1"/>
  <c r="Y152" i="6" a="1"/>
  <c r="Y167" i="6" a="1"/>
  <c r="Y66" i="6" a="1"/>
  <c r="Z9" i="6" a="1"/>
  <c r="Z169" i="6" a="1"/>
  <c r="Y123" i="6" a="1"/>
  <c r="X28" i="6" a="1"/>
  <c r="X152" i="6" a="1"/>
  <c r="Z111" i="6" a="1"/>
  <c r="Z64" i="6" a="1"/>
  <c r="Z87" i="6" a="1"/>
  <c r="Z14" i="6" a="1"/>
  <c r="T16" i="6" a="1"/>
  <c r="X90" i="6" a="1"/>
  <c r="Z119" i="6" a="1"/>
  <c r="X122" i="6" a="1"/>
  <c r="Y72" i="6" a="1"/>
  <c r="X46" i="6" a="1"/>
  <c r="Z77" i="6" a="1"/>
  <c r="Y60" i="6" a="1"/>
  <c r="Z89" i="6" a="1"/>
  <c r="Y135" i="6" a="1"/>
  <c r="Y177" i="8" a="1"/>
  <c r="Y14" i="6" a="1"/>
  <c r="Y42" i="6" a="1"/>
  <c r="X40" i="6" a="1"/>
  <c r="T25" i="9" a="1"/>
  <c r="X136" i="6" a="1"/>
  <c r="Y63" i="6" a="1"/>
  <c r="V52" i="9" a="1"/>
  <c r="X56" i="6" a="1"/>
  <c r="X107" i="6" a="1"/>
  <c r="X54" i="6" a="1"/>
  <c r="Y132" i="6" a="1"/>
  <c r="X9" i="9" a="1"/>
  <c r="Z79" i="6" a="1"/>
  <c r="Y65" i="6" a="1"/>
  <c r="X72" i="6" a="1"/>
  <c r="X42" i="6" a="1"/>
  <c r="X134" i="6" a="1"/>
  <c r="X99" i="6" a="1"/>
  <c r="U25" i="9" a="1"/>
  <c r="Z127" i="6" a="1"/>
  <c r="Z106" i="6" a="1"/>
  <c r="Y51" i="6" a="1"/>
  <c r="Z43" i="6" a="1"/>
  <c r="X36" i="6" a="1"/>
  <c r="Z26" i="6" a="1"/>
  <c r="Y119" i="6" a="1"/>
  <c r="Z62" i="6" a="1"/>
  <c r="Z130" i="6" a="1"/>
  <c r="Z149" i="6" a="1"/>
  <c r="Z47" i="6" a="1"/>
  <c r="Z107" i="6" a="1"/>
  <c r="Y147" i="6" a="1"/>
  <c r="X106" i="6" a="1"/>
  <c r="Z150" i="6" a="1"/>
  <c r="Z147" i="6" a="1"/>
  <c r="Y76" i="6" a="1"/>
  <c r="Z76" i="6" a="1"/>
  <c r="Z121" i="6" a="1"/>
  <c r="Z131" i="6" a="1"/>
  <c r="Y116" i="6" a="1"/>
  <c r="Z25" i="6" a="1"/>
  <c r="Y106" i="6" a="1"/>
  <c r="Z95" i="6" a="1"/>
  <c r="Z53" i="6" a="1"/>
  <c r="Y95" i="6" a="1"/>
  <c r="Y91" i="6" a="1"/>
  <c r="Z152" i="6" a="1"/>
  <c r="X26" i="6" a="1"/>
  <c r="Z28" i="6" a="1"/>
  <c r="Y12" i="6" a="1"/>
  <c r="Y77" i="6" a="1"/>
  <c r="Z122" i="6" a="1"/>
  <c r="W15" i="8" a="1"/>
  <c r="X158" i="6" a="1"/>
  <c r="X98" i="6" a="1"/>
  <c r="W162" i="9" a="1"/>
  <c r="X25" i="6" a="1"/>
  <c r="X91" i="6" a="1"/>
  <c r="X120" i="6" a="1"/>
  <c r="Y137" i="6" a="1"/>
  <c r="X162" i="9" a="1"/>
  <c r="Y146" i="6" a="1"/>
  <c r="Z138" i="6" a="1"/>
  <c r="Z137" i="6" a="1"/>
  <c r="X22" i="6" a="1"/>
  <c r="Y97" i="8" a="1"/>
  <c r="Z123" i="6" a="1"/>
  <c r="X114" i="6" a="1"/>
  <c r="S47" i="10" a="1"/>
  <c r="X105" i="8" a="1"/>
  <c r="Y57" i="6" a="1"/>
  <c r="Z65" i="6" a="1"/>
  <c r="Z67" i="6" a="1"/>
  <c r="X137" i="6" a="1"/>
  <c r="Z154" i="6" a="1"/>
  <c r="Z170" i="6" a="1"/>
  <c r="Z52" i="6" a="1"/>
  <c r="Z45" i="6" a="1"/>
  <c r="X10" i="6" a="1"/>
  <c r="V102" i="9" a="1"/>
  <c r="Y140" i="6" a="1"/>
  <c r="Y99" i="6" a="1"/>
  <c r="V162" i="9" a="1"/>
  <c r="X14" i="6" a="1"/>
  <c r="Y48" i="6" a="1"/>
  <c r="X65" i="6" a="1"/>
  <c r="Z37" i="6" a="1"/>
  <c r="X76" i="6" a="1"/>
  <c r="Z167" i="6" a="1"/>
  <c r="Z73" i="6" a="1"/>
  <c r="Y49" i="6" a="1"/>
  <c r="V47" i="9" a="1"/>
  <c r="X53" i="6" a="1"/>
  <c r="Z38" i="6" a="1"/>
  <c r="X132" i="6" a="1"/>
  <c r="Y62" i="6" a="1"/>
  <c r="Z19" i="6" a="1"/>
  <c r="X49" i="6" a="1"/>
  <c r="U9" i="9" a="1"/>
  <c r="X35" i="6" a="1"/>
  <c r="Y67" i="6" a="1"/>
  <c r="T110" i="9" a="1"/>
  <c r="X66" i="6" a="1"/>
  <c r="W110" i="9" a="1"/>
  <c r="Y71" i="6" a="1"/>
  <c r="V182" i="9" a="1"/>
  <c r="X47" i="9" a="1"/>
  <c r="T162" i="9" a="1"/>
  <c r="Y42" i="8" a="1"/>
  <c r="X147" i="6" a="1"/>
  <c r="Y74" i="6" a="1"/>
  <c r="Y155" i="6" a="1"/>
  <c r="Y105" i="6" a="1"/>
  <c r="Z51" i="6" a="1"/>
  <c r="X79" i="6" a="1"/>
  <c r="Y138" i="6" a="1"/>
  <c r="Z58" i="6" a="1"/>
  <c r="Z92" i="6" a="1"/>
  <c r="Y124" i="6" a="1"/>
  <c r="Y111" i="6" a="1"/>
  <c r="X77" i="6" a="1"/>
  <c r="Y38" i="6" a="1"/>
  <c r="Z41" i="6" a="1"/>
  <c r="Y18" i="6" a="1"/>
  <c r="Z24" i="6" a="1"/>
  <c r="X141" i="6" a="1"/>
  <c r="X47" i="6" a="1"/>
  <c r="U52" i="9" a="1"/>
  <c r="X146" i="6" a="1"/>
  <c r="Z74" i="6" a="1"/>
  <c r="Z10" i="6" a="1"/>
  <c r="X140" i="6" a="1"/>
  <c r="Z66" i="6" a="1"/>
  <c r="W25" i="9" a="1"/>
  <c r="Z148" i="6" a="1"/>
  <c r="X182" i="9" a="1"/>
  <c r="Y131" i="6" a="1"/>
  <c r="X170" i="6" a="1"/>
  <c r="Y70" i="6" a="1"/>
  <c r="X87" i="6" a="1"/>
  <c r="Y103" i="6" a="1"/>
  <c r="Y47" i="6" a="1"/>
  <c r="T102" i="9" a="1"/>
  <c r="Y35" i="6" a="1"/>
  <c r="Y126" i="6" a="1"/>
  <c r="X67" i="6" a="1"/>
  <c r="U47" i="9" a="1"/>
  <c r="X31" i="6" a="1"/>
  <c r="Z141" i="6" a="1"/>
  <c r="S9" i="10" a="1"/>
  <c r="X43" i="6" a="1"/>
  <c r="Y15" i="8" a="1"/>
  <c r="V47" i="10" a="1"/>
  <c r="U16" i="6" a="1"/>
  <c r="Y8" i="6" a="1"/>
  <c r="X102" i="9" a="1"/>
  <c r="Z155" i="6" a="1"/>
  <c r="X167" i="6" a="1"/>
  <c r="Y93" i="6" a="1"/>
  <c r="V100" i="6" a="1"/>
  <c r="Y88" i="6" a="1"/>
  <c r="Z12" i="6" a="1"/>
  <c r="Z151" i="6" a="1"/>
  <c r="Z60" i="6" a="1"/>
  <c r="X128" i="6" a="1"/>
  <c r="Y64" i="6" a="1"/>
  <c r="Z71" i="6" a="1"/>
  <c r="Y141" i="6" a="1"/>
  <c r="Z133" i="6" a="1"/>
  <c r="Y29" i="6" a="1"/>
  <c r="Z129" i="6" a="1"/>
  <c r="Z8" i="6" a="1"/>
  <c r="X148" i="6" a="1"/>
  <c r="Z104" i="6" a="1"/>
  <c r="X117" i="6" a="1"/>
  <c r="X92" i="6" a="1"/>
  <c r="U102" i="9" a="1"/>
  <c r="X111" i="6" a="1"/>
  <c r="W9" i="9" a="1"/>
  <c r="Z75" i="6" a="1"/>
  <c r="Z120" i="6" a="1"/>
  <c r="Y150" i="6" a="1"/>
  <c r="Z140" i="6" a="1"/>
  <c r="X20" i="8" a="1"/>
  <c r="X51" i="6" a="1"/>
  <c r="X130" i="6" a="1"/>
  <c r="Y157" i="8" a="1"/>
  <c r="X73" i="6" a="1"/>
  <c r="Z40" i="6" a="1"/>
  <c r="Y128" i="6" a="1"/>
  <c r="X123" i="6" a="1"/>
  <c r="Z145" i="6" a="1"/>
  <c r="X119" i="6" a="1"/>
  <c r="X103" i="6" a="1"/>
  <c r="Z48" i="6" a="1"/>
  <c r="Z15" i="6" a="1"/>
  <c r="Y15" i="6" a="1"/>
  <c r="X64" i="6" a="1"/>
  <c r="Y19" i="6" a="1"/>
  <c r="X104" i="6" a="1"/>
  <c r="Z35" i="6" a="1"/>
  <c r="U182" i="9" a="1"/>
  <c r="U162" i="9" a="1"/>
  <c r="Z153" i="6" a="1"/>
  <c r="W52" i="9" a="1"/>
  <c r="Z46" i="6" a="1"/>
  <c r="Y90" i="6" a="1"/>
  <c r="Z96" i="6" a="1"/>
  <c r="X47" i="8" a="1"/>
  <c r="V25" i="9" a="1"/>
  <c r="T100" i="6" a="1"/>
  <c r="V110" i="9" a="1"/>
  <c r="X60" i="6" a="1"/>
  <c r="X63" i="6" a="1"/>
  <c r="Z136" i="6" a="1"/>
  <c r="Z49" i="6" a="1"/>
  <c r="X18" i="6" a="1"/>
  <c r="X62" i="6" a="1"/>
  <c r="X94" i="6" a="1"/>
  <c r="X125" i="6" a="1"/>
  <c r="X57" i="6" a="1"/>
  <c r="Y26" i="6" a="1"/>
  <c r="Z22" i="6" a="1"/>
  <c r="Y158" i="6" a="1"/>
  <c r="X19" i="6" a="1"/>
  <c r="Y133" i="6" a="1"/>
  <c r="Z168" i="6" a="1"/>
  <c r="Y25" i="6" a="1"/>
  <c r="Z61" i="6" a="1"/>
  <c r="Y36" i="6" a="1"/>
  <c r="X38" i="6" a="1"/>
  <c r="U110" i="9" a="1"/>
  <c r="Y168" i="6" a="1"/>
  <c r="X135" i="6" a="1"/>
  <c r="X131" i="6" a="1"/>
  <c r="X133" i="6" a="1"/>
  <c r="Z112" i="6" a="1"/>
  <c r="Y87" i="6" a="1"/>
  <c r="Z128" i="6" a="1"/>
  <c r="Z116" i="6" a="1"/>
  <c r="Y125" i="6" a="1"/>
  <c r="V9" i="9" a="1"/>
  <c r="X129" i="6" a="1"/>
  <c r="X12" i="6" a="1"/>
  <c r="Z56" i="6" a="1"/>
  <c r="Z72" i="6" a="1"/>
  <c r="Y20" i="8" a="1"/>
  <c r="X71" i="6" a="1"/>
  <c r="Y13" i="6" a="1"/>
  <c r="X24" i="6" a="1"/>
  <c r="Y114" i="6" a="1"/>
  <c r="X121" i="6" a="1"/>
  <c r="Z11" i="6" a="1"/>
  <c r="Y120" i="6" a="1"/>
  <c r="Z125" i="6" a="1"/>
  <c r="Y47" i="8" a="1"/>
  <c r="X88" i="6" a="1"/>
  <c r="Y11" i="6" a="1"/>
  <c r="X75" i="6" a="1"/>
  <c r="X61" i="6" a="1"/>
  <c r="X138" i="6" a="1"/>
  <c r="Y129" i="6" a="1"/>
  <c r="X168" i="6" a="1"/>
  <c r="Z126" i="6" a="1"/>
  <c r="Z134" i="6" a="1"/>
  <c r="Z16" i="6" a="1"/>
  <c r="Y148" i="6" a="1"/>
  <c r="Y117" i="6" a="1"/>
  <c r="Y92" i="6" a="1"/>
  <c r="Y56" i="6" a="1"/>
  <c r="Y31" i="6" a="1"/>
  <c r="X15" i="8" a="1"/>
  <c r="Z70" i="6" a="1"/>
  <c r="Y40" i="6" a="1"/>
  <c r="H99" i="5" l="1"/>
  <c r="AG86" i="5"/>
  <c r="AH21" i="5"/>
  <c r="AI57" i="5"/>
  <c r="AI130" i="5"/>
  <c r="AJ49" i="5"/>
  <c r="AI72" i="5"/>
  <c r="AJ11" i="5"/>
  <c r="J152" i="5"/>
  <c r="AJ59" i="5"/>
  <c r="AH68" i="5"/>
  <c r="AH42" i="5"/>
  <c r="AI118" i="5"/>
  <c r="V47" i="10"/>
  <c r="S47" i="10"/>
  <c r="S9" i="10"/>
  <c r="Z138" i="6"/>
  <c r="AK138" i="6" s="1"/>
  <c r="Z49" i="6"/>
  <c r="M49" i="6" s="1"/>
  <c r="Z135" i="6"/>
  <c r="M135" i="6" s="1"/>
  <c r="Y71" i="6"/>
  <c r="AJ71" i="6" s="1"/>
  <c r="V52" i="9"/>
  <c r="I52" i="9" s="1"/>
  <c r="X134" i="6"/>
  <c r="AI134" i="6" s="1"/>
  <c r="Z125" i="6"/>
  <c r="M125" i="6" s="1"/>
  <c r="Y114" i="6"/>
  <c r="AJ114" i="6" s="1"/>
  <c r="X67" i="6"/>
  <c r="K67" i="6" s="1"/>
  <c r="X74" i="6"/>
  <c r="K74" i="6" s="1"/>
  <c r="Y19" i="6"/>
  <c r="L19" i="6" s="1"/>
  <c r="W162" i="9"/>
  <c r="AH162" i="9" s="1"/>
  <c r="X94" i="6"/>
  <c r="AI94" i="6" s="1"/>
  <c r="Y69" i="6"/>
  <c r="L69" i="6" s="1"/>
  <c r="Y58" i="6"/>
  <c r="L58" i="6" s="1"/>
  <c r="Y170" i="6"/>
  <c r="AJ170" i="6" s="1"/>
  <c r="Z19" i="6"/>
  <c r="AK19" i="6" s="1"/>
  <c r="Y121" i="6"/>
  <c r="L121" i="6" s="1"/>
  <c r="Y10" i="6"/>
  <c r="L10" i="6" s="1"/>
  <c r="W182" i="9"/>
  <c r="AH182" i="9" s="1"/>
  <c r="Y65" i="6"/>
  <c r="L65" i="6" s="1"/>
  <c r="Z168" i="6"/>
  <c r="M168" i="6" s="1"/>
  <c r="Z119" i="6"/>
  <c r="AK119" i="6" s="1"/>
  <c r="Y147" i="6"/>
  <c r="L147" i="6" s="1"/>
  <c r="X167" i="6"/>
  <c r="AI167" i="6" s="1"/>
  <c r="X111" i="6"/>
  <c r="AI111" i="6" s="1"/>
  <c r="Z158" i="6"/>
  <c r="AK158" i="6" s="1"/>
  <c r="X18" i="6"/>
  <c r="K18" i="6" s="1"/>
  <c r="Y48" i="6"/>
  <c r="L48" i="6" s="1"/>
  <c r="X19" i="6"/>
  <c r="AI19" i="6" s="1"/>
  <c r="Z90" i="6"/>
  <c r="M90" i="6" s="1"/>
  <c r="Z124" i="6"/>
  <c r="AK124" i="6" s="1"/>
  <c r="X60" i="6"/>
  <c r="AI60" i="6" s="1"/>
  <c r="Z28" i="6"/>
  <c r="AK28" i="6" s="1"/>
  <c r="Y139" i="6"/>
  <c r="L139" i="6" s="1"/>
  <c r="X88" i="6"/>
  <c r="K88" i="6" s="1"/>
  <c r="Z104" i="6"/>
  <c r="AK104" i="6" s="1"/>
  <c r="Y103" i="6"/>
  <c r="AJ103" i="6" s="1"/>
  <c r="Z40" i="6"/>
  <c r="M40" i="6" s="1"/>
  <c r="Z45" i="6"/>
  <c r="M45" i="6" s="1"/>
  <c r="X63" i="6"/>
  <c r="AI63" i="6" s="1"/>
  <c r="Y129" i="6"/>
  <c r="AJ129" i="6" s="1"/>
  <c r="Y158" i="6"/>
  <c r="L158" i="6" s="1"/>
  <c r="Y38" i="6"/>
  <c r="L38" i="6" s="1"/>
  <c r="X20" i="8"/>
  <c r="Y137" i="6"/>
  <c r="L137" i="6" s="1"/>
  <c r="Y61" i="6"/>
  <c r="L61" i="6" s="1"/>
  <c r="X146" i="6"/>
  <c r="K146" i="6" s="1"/>
  <c r="Z130" i="6"/>
  <c r="M130" i="6" s="1"/>
  <c r="Y106" i="6"/>
  <c r="AJ106" i="6" s="1"/>
  <c r="Y40" i="6"/>
  <c r="L40" i="6" s="1"/>
  <c r="W25" i="9"/>
  <c r="AH25" i="9" s="1"/>
  <c r="Z63" i="6"/>
  <c r="AK63" i="6" s="1"/>
  <c r="Y96" i="6"/>
  <c r="L96" i="6" s="1"/>
  <c r="Z66" i="6"/>
  <c r="M66" i="6" s="1"/>
  <c r="Z151" i="6"/>
  <c r="AK151" i="6" s="1"/>
  <c r="X105" i="6"/>
  <c r="AI105" i="6" s="1"/>
  <c r="X42" i="6"/>
  <c r="AI42" i="6" s="1"/>
  <c r="X10" i="6"/>
  <c r="K10" i="6" s="1"/>
  <c r="Z170" i="6"/>
  <c r="M170" i="6" s="1"/>
  <c r="Y152" i="6"/>
  <c r="L152" i="6" s="1"/>
  <c r="X96" i="6"/>
  <c r="K96" i="6" s="1"/>
  <c r="Y112" i="6"/>
  <c r="AJ112" i="6" s="1"/>
  <c r="Y67" i="6"/>
  <c r="AJ67" i="6" s="1"/>
  <c r="X8" i="6"/>
  <c r="AI8" i="6" s="1"/>
  <c r="X128" i="6"/>
  <c r="AI128" i="6" s="1"/>
  <c r="X150" i="6"/>
  <c r="AI150" i="6" s="1"/>
  <c r="Z11" i="6"/>
  <c r="M11" i="6" s="1"/>
  <c r="X47" i="9"/>
  <c r="AI47" i="9" s="1"/>
  <c r="X62" i="6"/>
  <c r="AI62" i="6" s="1"/>
  <c r="X53" i="6"/>
  <c r="K53" i="6" s="1"/>
  <c r="X116" i="6"/>
  <c r="AI116" i="6" s="1"/>
  <c r="Y116" i="6"/>
  <c r="L116" i="6" s="1"/>
  <c r="Y87" i="6"/>
  <c r="AJ87" i="6" s="1"/>
  <c r="Y64" i="6"/>
  <c r="AJ64" i="6" s="1"/>
  <c r="Z99" i="6"/>
  <c r="AK99" i="6" s="1"/>
  <c r="X135" i="6"/>
  <c r="K135" i="6" s="1"/>
  <c r="Z117" i="6"/>
  <c r="AK117" i="6" s="1"/>
  <c r="Z52" i="6"/>
  <c r="AK52" i="6" s="1"/>
  <c r="Z128" i="6"/>
  <c r="M128" i="6" s="1"/>
  <c r="Y124" i="6"/>
  <c r="AJ124" i="6" s="1"/>
  <c r="Z62" i="6"/>
  <c r="M62" i="6" s="1"/>
  <c r="Y43" i="6"/>
  <c r="L43" i="6" s="1"/>
  <c r="X51" i="6"/>
  <c r="AI51" i="6" s="1"/>
  <c r="Y31" i="6"/>
  <c r="L31" i="6" s="1"/>
  <c r="X127" i="6"/>
  <c r="K127" i="6" s="1"/>
  <c r="X129" i="6"/>
  <c r="K129" i="6" s="1"/>
  <c r="T25" i="9"/>
  <c r="G25" i="9" s="1"/>
  <c r="Y12" i="6"/>
  <c r="AJ12" i="6" s="1"/>
  <c r="Z13" i="6"/>
  <c r="M13" i="6" s="1"/>
  <c r="Y155" i="6"/>
  <c r="AJ155" i="6" s="1"/>
  <c r="X154" i="6"/>
  <c r="K154" i="6" s="1"/>
  <c r="Z103" i="6"/>
  <c r="AK103" i="6" s="1"/>
  <c r="X26" i="6"/>
  <c r="K26" i="6" s="1"/>
  <c r="Y13" i="6"/>
  <c r="L13" i="6" s="1"/>
  <c r="Z154" i="6"/>
  <c r="AK154" i="6" s="1"/>
  <c r="Y140" i="6"/>
  <c r="AJ140" i="6" s="1"/>
  <c r="U47" i="9"/>
  <c r="AF47" i="9" s="1"/>
  <c r="Y128" i="6"/>
  <c r="AJ128" i="6" s="1"/>
  <c r="Z74" i="6"/>
  <c r="AK74" i="6" s="1"/>
  <c r="Z51" i="6"/>
  <c r="AK51" i="6" s="1"/>
  <c r="X14" i="6"/>
  <c r="AI14" i="6" s="1"/>
  <c r="Z116" i="6"/>
  <c r="AK116" i="6" s="1"/>
  <c r="X66" i="6"/>
  <c r="AI66" i="6" s="1"/>
  <c r="X58" i="6"/>
  <c r="K58" i="6" s="1"/>
  <c r="Y141" i="6"/>
  <c r="L141" i="6" s="1"/>
  <c r="X148" i="6"/>
  <c r="K148" i="6" s="1"/>
  <c r="Z46" i="6"/>
  <c r="M46" i="6" s="1"/>
  <c r="Z70" i="6"/>
  <c r="AK70" i="6" s="1"/>
  <c r="Z16" i="6"/>
  <c r="AK16" i="6" s="1"/>
  <c r="Z77" i="6"/>
  <c r="M77" i="6" s="1"/>
  <c r="Z64" i="6"/>
  <c r="M64" i="6" s="1"/>
  <c r="X71" i="6"/>
  <c r="AI71" i="6" s="1"/>
  <c r="Z18" i="6"/>
  <c r="AK18" i="6" s="1"/>
  <c r="Z65" i="6"/>
  <c r="AK65" i="6" s="1"/>
  <c r="Y49" i="6"/>
  <c r="L49" i="6" s="1"/>
  <c r="Y57" i="6"/>
  <c r="L57" i="6" s="1"/>
  <c r="X122" i="6"/>
  <c r="K122" i="6" s="1"/>
  <c r="X98" i="6"/>
  <c r="K98" i="6" s="1"/>
  <c r="Z71" i="6"/>
  <c r="AK71" i="6" s="1"/>
  <c r="Y131" i="6"/>
  <c r="AJ131" i="6" s="1"/>
  <c r="Y90" i="6"/>
  <c r="L90" i="6" s="1"/>
  <c r="X152" i="6"/>
  <c r="AI152" i="6" s="1"/>
  <c r="Y15" i="8"/>
  <c r="U110" i="9"/>
  <c r="AF110" i="9" s="1"/>
  <c r="U16" i="6"/>
  <c r="H16" i="6" s="1"/>
  <c r="Y177" i="8"/>
  <c r="Y99" i="6"/>
  <c r="AJ99" i="6" s="1"/>
  <c r="X93" i="6"/>
  <c r="K93" i="6" s="1"/>
  <c r="X35" i="6"/>
  <c r="K35" i="6" s="1"/>
  <c r="Z53" i="6"/>
  <c r="M53" i="6" s="1"/>
  <c r="V102" i="9"/>
  <c r="AG102" i="9" s="1"/>
  <c r="W9" i="9"/>
  <c r="AH9" i="9" s="1"/>
  <c r="Y151" i="6"/>
  <c r="L151" i="6" s="1"/>
  <c r="X28" i="6"/>
  <c r="AI28" i="6" s="1"/>
  <c r="Z92" i="6"/>
  <c r="M92" i="6" s="1"/>
  <c r="Z61" i="6"/>
  <c r="AK61" i="6" s="1"/>
  <c r="Y92" i="6"/>
  <c r="Y93" i="6"/>
  <c r="AJ93" i="6" s="1"/>
  <c r="X125" i="6"/>
  <c r="AI125" i="6" s="1"/>
  <c r="Y29" i="6"/>
  <c r="AJ29" i="6" s="1"/>
  <c r="T110" i="9"/>
  <c r="AE110" i="9" s="1"/>
  <c r="X31" i="6"/>
  <c r="K31" i="6" s="1"/>
  <c r="W102" i="9"/>
  <c r="AH102" i="9" s="1"/>
  <c r="X107" i="6"/>
  <c r="AI107" i="6" s="1"/>
  <c r="X149" i="6"/>
  <c r="AI149" i="6" s="1"/>
  <c r="Z169" i="6"/>
  <c r="AK169" i="6" s="1"/>
  <c r="X120" i="6"/>
  <c r="AI120" i="6" s="1"/>
  <c r="Z137" i="6"/>
  <c r="M137" i="6" s="1"/>
  <c r="X130" i="6"/>
  <c r="AI130" i="6" s="1"/>
  <c r="Z149" i="6"/>
  <c r="AK149" i="6" s="1"/>
  <c r="Z58" i="6"/>
  <c r="AK58" i="6" s="1"/>
  <c r="U162" i="9"/>
  <c r="AF162" i="9" s="1"/>
  <c r="X99" i="6"/>
  <c r="AI99" i="6" s="1"/>
  <c r="Y22" i="6"/>
  <c r="L22" i="6" s="1"/>
  <c r="Z96" i="6"/>
  <c r="AK96" i="6" s="1"/>
  <c r="X136" i="6"/>
  <c r="K136" i="6" s="1"/>
  <c r="Z48" i="6"/>
  <c r="AK48" i="6" s="1"/>
  <c r="Y56" i="6"/>
  <c r="AJ56" i="6" s="1"/>
  <c r="Y126" i="6"/>
  <c r="AJ126" i="6" s="1"/>
  <c r="Z76" i="6"/>
  <c r="M76" i="6" s="1"/>
  <c r="Z150" i="6"/>
  <c r="AK150" i="6" s="1"/>
  <c r="X119" i="6"/>
  <c r="AI119" i="6" s="1"/>
  <c r="X75" i="6"/>
  <c r="K75" i="6" s="1"/>
  <c r="T102" i="9"/>
  <c r="G102" i="9" s="1"/>
  <c r="Y120" i="6"/>
  <c r="L120" i="6" s="1"/>
  <c r="X47" i="6"/>
  <c r="K47" i="6" s="1"/>
  <c r="Z79" i="6"/>
  <c r="M79" i="6" s="1"/>
  <c r="Y8" i="6"/>
  <c r="L8" i="6" s="1"/>
  <c r="Y150" i="6"/>
  <c r="AJ150" i="6" s="1"/>
  <c r="X49" i="6"/>
  <c r="K49" i="6" s="1"/>
  <c r="Y138" i="6"/>
  <c r="AJ138" i="6" s="1"/>
  <c r="Y20" i="8"/>
  <c r="Z22" i="6"/>
  <c r="M22" i="6" s="1"/>
  <c r="Z122" i="6"/>
  <c r="AK122" i="6" s="1"/>
  <c r="Y133" i="6"/>
  <c r="AJ133" i="6" s="1"/>
  <c r="Y107" i="6"/>
  <c r="AJ107" i="6" s="1"/>
  <c r="Y24" i="6"/>
  <c r="L24" i="6" s="1"/>
  <c r="Z26" i="6"/>
  <c r="AK26" i="6" s="1"/>
  <c r="X46" i="6"/>
  <c r="K46" i="6" s="1"/>
  <c r="X91" i="6"/>
  <c r="AI91" i="6" s="1"/>
  <c r="Y105" i="6"/>
  <c r="L105" i="6" s="1"/>
  <c r="X48" i="6"/>
  <c r="K48" i="6" s="1"/>
  <c r="Z43" i="6"/>
  <c r="M43" i="6" s="1"/>
  <c r="Z129" i="6"/>
  <c r="AK129" i="6" s="1"/>
  <c r="X133" i="6"/>
  <c r="K133" i="6" s="1"/>
  <c r="Z133" i="6"/>
  <c r="AK133" i="6" s="1"/>
  <c r="Z69" i="6"/>
  <c r="AK69" i="6" s="1"/>
  <c r="Y105" i="8"/>
  <c r="Y15" i="6"/>
  <c r="AJ15" i="6" s="1"/>
  <c r="Z126" i="6"/>
  <c r="M126" i="6" s="1"/>
  <c r="Z112" i="6"/>
  <c r="AK112" i="6" s="1"/>
  <c r="X117" i="6"/>
  <c r="AI117" i="6" s="1"/>
  <c r="Z10" i="6"/>
  <c r="M10" i="6" s="1"/>
  <c r="X182" i="9"/>
  <c r="AI182" i="9" s="1"/>
  <c r="Z67" i="6"/>
  <c r="M67" i="6" s="1"/>
  <c r="Z136" i="6"/>
  <c r="M136" i="6" s="1"/>
  <c r="X90" i="6"/>
  <c r="K90" i="6" s="1"/>
  <c r="X64" i="6"/>
  <c r="AI64" i="6" s="1"/>
  <c r="Z93" i="6"/>
  <c r="M93" i="6" s="1"/>
  <c r="X54" i="6"/>
  <c r="AI54" i="6" s="1"/>
  <c r="Z153" i="6"/>
  <c r="AK153" i="6" s="1"/>
  <c r="Y66" i="6"/>
  <c r="AJ66" i="6" s="1"/>
  <c r="X22" i="6"/>
  <c r="K22" i="6" s="1"/>
  <c r="Y148" i="6"/>
  <c r="L148" i="6" s="1"/>
  <c r="Y74" i="6"/>
  <c r="L74" i="6" s="1"/>
  <c r="X73" i="6"/>
  <c r="K73" i="6" s="1"/>
  <c r="X106" i="6"/>
  <c r="K106" i="6" s="1"/>
  <c r="Y73" i="6"/>
  <c r="AJ73" i="6" s="1"/>
  <c r="T16" i="6"/>
  <c r="G16" i="6" s="1"/>
  <c r="V9" i="9"/>
  <c r="I9" i="9" s="1"/>
  <c r="Z95" i="6"/>
  <c r="M95" i="6" s="1"/>
  <c r="Z35" i="6"/>
  <c r="M35" i="6" s="1"/>
  <c r="Z14" i="6"/>
  <c r="M14" i="6" s="1"/>
  <c r="V47" i="9"/>
  <c r="AG47" i="9" s="1"/>
  <c r="Z141" i="6"/>
  <c r="M141" i="6" s="1"/>
  <c r="Y53" i="6"/>
  <c r="AJ53" i="6" s="1"/>
  <c r="X137" i="6"/>
  <c r="K137" i="6" s="1"/>
  <c r="Y154" i="6"/>
  <c r="AJ154" i="6" s="1"/>
  <c r="X70" i="6"/>
  <c r="AI70" i="6" s="1"/>
  <c r="Z87" i="6"/>
  <c r="AK87" i="6" s="1"/>
  <c r="Y52" i="6"/>
  <c r="L52" i="6" s="1"/>
  <c r="Y47" i="6"/>
  <c r="L47" i="6" s="1"/>
  <c r="U182" i="9"/>
  <c r="H182" i="9" s="1"/>
  <c r="Y51" i="6"/>
  <c r="L51" i="6" s="1"/>
  <c r="X138" i="6"/>
  <c r="AI138" i="6" s="1"/>
  <c r="Y26" i="6"/>
  <c r="L26" i="6" s="1"/>
  <c r="Y136" i="6"/>
  <c r="AJ136" i="6" s="1"/>
  <c r="X76" i="6"/>
  <c r="K76" i="6" s="1"/>
  <c r="X103" i="6"/>
  <c r="AI103" i="6" s="1"/>
  <c r="X147" i="6"/>
  <c r="AI147" i="6" s="1"/>
  <c r="Z114" i="6"/>
  <c r="M114" i="6" s="1"/>
  <c r="Z54" i="6"/>
  <c r="M54" i="6" s="1"/>
  <c r="Z75" i="6"/>
  <c r="M75" i="6" s="1"/>
  <c r="U102" i="9"/>
  <c r="AF102" i="9" s="1"/>
  <c r="Y88" i="6"/>
  <c r="AJ88" i="6" s="1"/>
  <c r="X104" i="6"/>
  <c r="AI104" i="6" s="1"/>
  <c r="X37" i="6"/>
  <c r="AI37" i="6" s="1"/>
  <c r="Z105" i="6"/>
  <c r="AK105" i="6" s="1"/>
  <c r="Z127" i="6"/>
  <c r="AK127" i="6" s="1"/>
  <c r="Y167" i="6"/>
  <c r="AJ167" i="6" s="1"/>
  <c r="Z107" i="6"/>
  <c r="AK107" i="6" s="1"/>
  <c r="Y146" i="6"/>
  <c r="L146" i="6" s="1"/>
  <c r="Y9" i="8"/>
  <c r="Y54" i="6"/>
  <c r="L54" i="6" s="1"/>
  <c r="W15" i="8"/>
  <c r="X124" i="6"/>
  <c r="AI124" i="6" s="1"/>
  <c r="X15" i="8"/>
  <c r="Z111" i="6"/>
  <c r="AK111" i="6" s="1"/>
  <c r="Z94" i="6"/>
  <c r="AK94" i="6" s="1"/>
  <c r="Y79" i="6"/>
  <c r="AJ79" i="6" s="1"/>
  <c r="Y91" i="6"/>
  <c r="L91" i="6" s="1"/>
  <c r="Z25" i="6"/>
  <c r="M25" i="6" s="1"/>
  <c r="Z89" i="6"/>
  <c r="AK89" i="6" s="1"/>
  <c r="Z147" i="6"/>
  <c r="M147" i="6" s="1"/>
  <c r="X52" i="6"/>
  <c r="K52" i="6" s="1"/>
  <c r="X140" i="6"/>
  <c r="K140" i="6" s="1"/>
  <c r="W52" i="9"/>
  <c r="AH52" i="9" s="1"/>
  <c r="Z8" i="6"/>
  <c r="M8" i="6" s="1"/>
  <c r="X168" i="6"/>
  <c r="AI168" i="6" s="1"/>
  <c r="X38" i="6"/>
  <c r="AI38" i="6" s="1"/>
  <c r="U9" i="9"/>
  <c r="AF9" i="9" s="1"/>
  <c r="Y42" i="6"/>
  <c r="AJ42" i="6" s="1"/>
  <c r="Z20" i="6"/>
  <c r="AK20" i="6" s="1"/>
  <c r="Z152" i="6"/>
  <c r="M152" i="6" s="1"/>
  <c r="Y62" i="6"/>
  <c r="L62" i="6" s="1"/>
  <c r="Y122" i="6"/>
  <c r="AJ122" i="6" s="1"/>
  <c r="X11" i="6"/>
  <c r="K11" i="6" s="1"/>
  <c r="Z91" i="6"/>
  <c r="AK91" i="6" s="1"/>
  <c r="Z121" i="6"/>
  <c r="M121" i="6" s="1"/>
  <c r="Y123" i="6"/>
  <c r="AJ123" i="6" s="1"/>
  <c r="V25" i="9"/>
  <c r="AG25" i="9" s="1"/>
  <c r="Y76" i="6"/>
  <c r="L76" i="6" s="1"/>
  <c r="X155" i="6"/>
  <c r="AI155" i="6" s="1"/>
  <c r="Y119" i="6"/>
  <c r="L119" i="6" s="1"/>
  <c r="Z29" i="6"/>
  <c r="M29" i="6" s="1"/>
  <c r="Z131" i="6"/>
  <c r="M131" i="6" s="1"/>
  <c r="Z31" i="6"/>
  <c r="M31" i="6" s="1"/>
  <c r="W110" i="9"/>
  <c r="J110" i="9" s="1"/>
  <c r="Z9" i="6"/>
  <c r="M9" i="6" s="1"/>
  <c r="T52" i="9"/>
  <c r="AE52" i="9" s="1"/>
  <c r="Z155" i="6"/>
  <c r="M155" i="6" s="1"/>
  <c r="Y35" i="6"/>
  <c r="L35" i="6" s="1"/>
  <c r="X72" i="6"/>
  <c r="K72" i="6" s="1"/>
  <c r="Z56" i="6"/>
  <c r="M56" i="6" s="1"/>
  <c r="X162" i="9"/>
  <c r="K162" i="9" s="1"/>
  <c r="Z123" i="6"/>
  <c r="AK123" i="6" s="1"/>
  <c r="Y25" i="6"/>
  <c r="L25" i="6" s="1"/>
  <c r="X105" i="8"/>
  <c r="X15" i="6"/>
  <c r="AI15" i="6" s="1"/>
  <c r="Y70" i="6"/>
  <c r="L70" i="6" s="1"/>
  <c r="X102" i="9"/>
  <c r="AI102" i="9" s="1"/>
  <c r="Y168" i="6"/>
  <c r="AJ168" i="6" s="1"/>
  <c r="Y117" i="6"/>
  <c r="L117" i="6" s="1"/>
  <c r="X131" i="6"/>
  <c r="AI131" i="6" s="1"/>
  <c r="U52" i="9"/>
  <c r="AF52" i="9" s="1"/>
  <c r="Z139" i="6"/>
  <c r="M139" i="6" s="1"/>
  <c r="X79" i="6"/>
  <c r="K79" i="6" s="1"/>
  <c r="X170" i="6"/>
  <c r="K170" i="6" s="1"/>
  <c r="Z140" i="6"/>
  <c r="M140" i="6" s="1"/>
  <c r="Z73" i="6"/>
  <c r="AK73" i="6" s="1"/>
  <c r="Y75" i="6"/>
  <c r="L75" i="6" s="1"/>
  <c r="X43" i="6"/>
  <c r="AI43" i="6" s="1"/>
  <c r="X25" i="6"/>
  <c r="AI25" i="6" s="1"/>
  <c r="X65" i="6"/>
  <c r="K65" i="6" s="1"/>
  <c r="X141" i="6"/>
  <c r="K141" i="6" s="1"/>
  <c r="T182" i="9"/>
  <c r="AE182" i="9" s="1"/>
  <c r="Y42" i="8"/>
  <c r="Z42" i="6"/>
  <c r="M42" i="6" s="1"/>
  <c r="Z97" i="6"/>
  <c r="AK97" i="6" s="1"/>
  <c r="X61" i="6"/>
  <c r="AI61" i="6" s="1"/>
  <c r="Z145" i="6"/>
  <c r="M145" i="6" s="1"/>
  <c r="Z146" i="6"/>
  <c r="AK146" i="6" s="1"/>
  <c r="Y14" i="6"/>
  <c r="L14" i="6" s="1"/>
  <c r="X123" i="6"/>
  <c r="AI123" i="6" s="1"/>
  <c r="Z15" i="6"/>
  <c r="M15" i="6" s="1"/>
  <c r="U25" i="9"/>
  <c r="H25" i="9" s="1"/>
  <c r="X158" i="6"/>
  <c r="K158" i="6" s="1"/>
  <c r="Y63" i="6"/>
  <c r="AJ63" i="6" s="1"/>
  <c r="X29" i="6"/>
  <c r="AI29" i="6" s="1"/>
  <c r="Y97" i="8"/>
  <c r="X57" i="6"/>
  <c r="K57" i="6" s="1"/>
  <c r="Y111" i="6"/>
  <c r="L111" i="6" s="1"/>
  <c r="Y60" i="6"/>
  <c r="AJ60" i="6" s="1"/>
  <c r="X24" i="6"/>
  <c r="AI24" i="6" s="1"/>
  <c r="Y135" i="6"/>
  <c r="L135" i="6" s="1"/>
  <c r="Z132" i="6"/>
  <c r="M132" i="6" s="1"/>
  <c r="Z98" i="6"/>
  <c r="AK98" i="6" s="1"/>
  <c r="Z134" i="6"/>
  <c r="M134" i="6" s="1"/>
  <c r="Y46" i="6"/>
  <c r="L46" i="6" s="1"/>
  <c r="Z148" i="6"/>
  <c r="M148" i="6" s="1"/>
  <c r="X95" i="6"/>
  <c r="AI95" i="6" s="1"/>
  <c r="Z167" i="6"/>
  <c r="AK167" i="6" s="1"/>
  <c r="X40" i="6"/>
  <c r="AI40" i="6" s="1"/>
  <c r="V182" i="9"/>
  <c r="I182" i="9" s="1"/>
  <c r="Z37" i="6"/>
  <c r="M37" i="6" s="1"/>
  <c r="Y98" i="6"/>
  <c r="AJ98" i="6" s="1"/>
  <c r="Y94" i="6"/>
  <c r="AJ94" i="6" s="1"/>
  <c r="Z72" i="6"/>
  <c r="M72" i="6" s="1"/>
  <c r="Z106" i="6"/>
  <c r="AK106" i="6" s="1"/>
  <c r="X112" i="6"/>
  <c r="K112" i="6" s="1"/>
  <c r="Z120" i="6"/>
  <c r="AK120" i="6" s="1"/>
  <c r="T162" i="9"/>
  <c r="AE162" i="9" s="1"/>
  <c r="Z12" i="6"/>
  <c r="M12" i="6" s="1"/>
  <c r="Z36" i="6"/>
  <c r="M36" i="6" s="1"/>
  <c r="Y132" i="6"/>
  <c r="L132" i="6" s="1"/>
  <c r="Y104" i="6"/>
  <c r="AJ104" i="6" s="1"/>
  <c r="Z47" i="6"/>
  <c r="M47" i="6" s="1"/>
  <c r="Y18" i="6"/>
  <c r="AJ18" i="6" s="1"/>
  <c r="X151" i="6"/>
  <c r="K151" i="6" s="1"/>
  <c r="Z41" i="6"/>
  <c r="AK41" i="6" s="1"/>
  <c r="Y36" i="6"/>
  <c r="L36" i="6" s="1"/>
  <c r="Y149" i="6"/>
  <c r="L149" i="6" s="1"/>
  <c r="Z24" i="6"/>
  <c r="M24" i="6" s="1"/>
  <c r="Y157" i="8"/>
  <c r="X114" i="6"/>
  <c r="K114" i="6" s="1"/>
  <c r="X92" i="6"/>
  <c r="K92" i="6" s="1"/>
  <c r="Z88" i="6"/>
  <c r="AK88" i="6" s="1"/>
  <c r="X47" i="8"/>
  <c r="X12" i="6"/>
  <c r="K12" i="6" s="1"/>
  <c r="Y72" i="6"/>
  <c r="AJ72" i="6" s="1"/>
  <c r="Z57" i="6"/>
  <c r="M57" i="6" s="1"/>
  <c r="V162" i="9"/>
  <c r="AG162" i="9" s="1"/>
  <c r="Y127" i="6"/>
  <c r="AJ127" i="6" s="1"/>
  <c r="Y125" i="6"/>
  <c r="L125" i="6" s="1"/>
  <c r="Z60" i="6"/>
  <c r="M60" i="6" s="1"/>
  <c r="X121" i="6"/>
  <c r="K121" i="6" s="1"/>
  <c r="X126" i="6"/>
  <c r="AI126" i="6" s="1"/>
  <c r="X132" i="6"/>
  <c r="AI132" i="6" s="1"/>
  <c r="X36" i="6"/>
  <c r="K36" i="6" s="1"/>
  <c r="X69" i="6"/>
  <c r="K69" i="6" s="1"/>
  <c r="Y47" i="8"/>
  <c r="Y28" i="6"/>
  <c r="L28" i="6" s="1"/>
  <c r="X77" i="6"/>
  <c r="AI77" i="6" s="1"/>
  <c r="X56" i="6"/>
  <c r="K56" i="6" s="1"/>
  <c r="X9" i="9"/>
  <c r="AI9" i="9" s="1"/>
  <c r="Y37" i="6"/>
  <c r="AJ37" i="6" s="1"/>
  <c r="X87" i="6"/>
  <c r="K87" i="6" s="1"/>
  <c r="Y134" i="6"/>
  <c r="L134" i="6" s="1"/>
  <c r="Y130" i="6"/>
  <c r="AJ130" i="6" s="1"/>
  <c r="Y11" i="6"/>
  <c r="L11" i="6" s="1"/>
  <c r="X13" i="6"/>
  <c r="K13" i="6" s="1"/>
  <c r="Y95" i="6"/>
  <c r="AJ95" i="6" s="1"/>
  <c r="V16" i="6"/>
  <c r="I16" i="6" s="1"/>
  <c r="Z38" i="6"/>
  <c r="AK38" i="6" s="1"/>
  <c r="V110" i="9"/>
  <c r="AG110" i="9" s="1"/>
  <c r="Y77" i="6"/>
  <c r="AJ77" i="6" s="1"/>
  <c r="U100" i="6"/>
  <c r="V100" i="6"/>
  <c r="T100" i="6"/>
  <c r="AJ99" i="5"/>
  <c r="AI75" i="5"/>
  <c r="AG153" i="5"/>
  <c r="AH149" i="5"/>
  <c r="AG95" i="5"/>
  <c r="AH112" i="5"/>
  <c r="AI121" i="5"/>
  <c r="AJ153" i="5"/>
  <c r="AG133" i="5"/>
  <c r="AJ110" i="5"/>
  <c r="AI175" i="8"/>
  <c r="K175" i="8"/>
  <c r="AJ175" i="8"/>
  <c r="L175" i="8"/>
  <c r="K69" i="8"/>
  <c r="L69" i="8"/>
  <c r="M175" i="8"/>
  <c r="AJ103" i="5"/>
  <c r="AJ14" i="5"/>
  <c r="H57" i="5"/>
  <c r="J117" i="5"/>
  <c r="H159" i="5"/>
  <c r="AI13" i="5"/>
  <c r="J76" i="5"/>
  <c r="AJ105" i="5"/>
  <c r="I23" i="5"/>
  <c r="H114" i="5"/>
  <c r="AG50" i="5"/>
  <c r="J87" i="5"/>
  <c r="G64" i="5"/>
  <c r="AG27" i="5"/>
  <c r="H70" i="5"/>
  <c r="AH77" i="5"/>
  <c r="H139" i="5"/>
  <c r="J114" i="5"/>
  <c r="AJ106" i="5"/>
  <c r="AG74" i="5"/>
  <c r="H71" i="5"/>
  <c r="AI142" i="5"/>
  <c r="AH142" i="5"/>
  <c r="I37" i="5"/>
  <c r="I95" i="5"/>
  <c r="J77" i="5"/>
  <c r="AI77" i="5"/>
  <c r="H74" i="5"/>
  <c r="H67" i="5"/>
  <c r="J121" i="5"/>
  <c r="H72" i="5"/>
  <c r="AI34" i="5"/>
  <c r="I138" i="5"/>
  <c r="J57" i="5"/>
  <c r="H95" i="5"/>
  <c r="I74" i="5"/>
  <c r="AH101" i="5"/>
  <c r="G26" i="5"/>
  <c r="J74" i="5"/>
  <c r="H92" i="5"/>
  <c r="J125" i="5"/>
  <c r="J133" i="5"/>
  <c r="AI123" i="5"/>
  <c r="G42" i="5"/>
  <c r="J118" i="5"/>
  <c r="H62" i="5"/>
  <c r="AJ64" i="5"/>
  <c r="H124" i="5"/>
  <c r="AI44" i="5"/>
  <c r="AI112" i="5"/>
  <c r="H115" i="5"/>
  <c r="H48" i="5"/>
  <c r="AI63" i="5"/>
  <c r="H120" i="5"/>
  <c r="AI60" i="5"/>
  <c r="AG23" i="5"/>
  <c r="I94" i="5"/>
  <c r="J115" i="5"/>
  <c r="H143" i="5"/>
  <c r="J112" i="5"/>
  <c r="G116" i="5"/>
  <c r="AG31" i="5"/>
  <c r="I49" i="5"/>
  <c r="G53" i="5"/>
  <c r="H121" i="5"/>
  <c r="G71" i="5"/>
  <c r="AH119" i="5"/>
  <c r="J60" i="5"/>
  <c r="J141" i="5"/>
  <c r="AI99" i="5"/>
  <c r="AH37" i="5"/>
  <c r="J69" i="5"/>
  <c r="AH140" i="5"/>
  <c r="G46" i="5"/>
  <c r="H65" i="5"/>
  <c r="AJ127" i="5"/>
  <c r="I76" i="5"/>
  <c r="AI58" i="5"/>
  <c r="AH52" i="5"/>
  <c r="I105" i="5"/>
  <c r="AG59" i="5"/>
  <c r="AI64" i="5"/>
  <c r="G92" i="5"/>
  <c r="J102" i="5"/>
  <c r="AJ113" i="5"/>
  <c r="H126" i="5"/>
  <c r="I22" i="5"/>
  <c r="AI73" i="5"/>
  <c r="G70" i="5"/>
  <c r="H14" i="5"/>
  <c r="I124" i="5"/>
  <c r="J143" i="5"/>
  <c r="I40" i="5"/>
  <c r="J62" i="5"/>
  <c r="J50" i="5"/>
  <c r="G8" i="5"/>
  <c r="AH13" i="5"/>
  <c r="AH53" i="5"/>
  <c r="J144" i="5"/>
  <c r="AH132" i="5"/>
  <c r="I42" i="5"/>
  <c r="J55" i="5"/>
  <c r="AG93" i="5"/>
  <c r="AI41" i="5"/>
  <c r="AI125" i="5"/>
  <c r="G146" i="5"/>
  <c r="AH146" i="5"/>
  <c r="AG108" i="5"/>
  <c r="AG125" i="5"/>
  <c r="H128" i="5"/>
  <c r="H122" i="5"/>
  <c r="I48" i="5"/>
  <c r="AJ71" i="5"/>
  <c r="H106" i="5"/>
  <c r="G118" i="5"/>
  <c r="J128" i="5"/>
  <c r="J103" i="5"/>
  <c r="J113" i="5"/>
  <c r="AI22" i="5"/>
  <c r="AH67" i="5"/>
  <c r="AJ76" i="5"/>
  <c r="J105" i="5"/>
  <c r="I13" i="5"/>
  <c r="AG64" i="5"/>
  <c r="G27" i="5"/>
  <c r="I73" i="5"/>
  <c r="AJ143" i="5"/>
  <c r="G50" i="5"/>
  <c r="AH72" i="5"/>
  <c r="I64" i="5"/>
  <c r="AG70" i="5"/>
  <c r="AH92" i="5"/>
  <c r="AH159" i="5"/>
  <c r="AJ87" i="5"/>
  <c r="AH14" i="5"/>
  <c r="AH114" i="5"/>
  <c r="H150" i="5"/>
  <c r="AI138" i="5"/>
  <c r="AH70" i="5"/>
  <c r="AI23" i="5"/>
  <c r="AI124" i="5"/>
  <c r="AJ114" i="5"/>
  <c r="I152" i="5"/>
  <c r="I153" i="5"/>
  <c r="G91" i="5"/>
  <c r="H87" i="5"/>
  <c r="G151" i="5"/>
  <c r="AI76" i="5"/>
  <c r="AG91" i="5"/>
  <c r="AJ77" i="5"/>
  <c r="AH71" i="5"/>
  <c r="H146" i="5"/>
  <c r="H119" i="5"/>
  <c r="I123" i="5"/>
  <c r="J71" i="5"/>
  <c r="H17" i="5"/>
  <c r="G23" i="5"/>
  <c r="AJ50" i="5"/>
  <c r="AJ133" i="5"/>
  <c r="AG42" i="5"/>
  <c r="AJ117" i="5"/>
  <c r="AJ55" i="5"/>
  <c r="AJ141" i="5"/>
  <c r="AH121" i="5"/>
  <c r="AJ125" i="5"/>
  <c r="AH122" i="5"/>
  <c r="I125" i="5"/>
  <c r="AG71" i="5"/>
  <c r="AH57" i="5"/>
  <c r="AJ60" i="5"/>
  <c r="AG146" i="5"/>
  <c r="AI48" i="5"/>
  <c r="AH143" i="5"/>
  <c r="AJ128" i="5"/>
  <c r="AI42" i="5"/>
  <c r="AJ62" i="5"/>
  <c r="AG8" i="5"/>
  <c r="AJ163" i="6"/>
  <c r="H160" i="6"/>
  <c r="J162" i="6"/>
  <c r="AG160" i="6"/>
  <c r="AH160" i="6"/>
  <c r="AE17" i="6"/>
  <c r="AF23" i="6"/>
  <c r="AF163" i="6"/>
  <c r="AE115" i="6"/>
  <c r="G113" i="6"/>
  <c r="H162" i="6"/>
  <c r="H17" i="6"/>
  <c r="AG161" i="6"/>
  <c r="G163" i="6"/>
  <c r="J163" i="6"/>
  <c r="AH161" i="6"/>
  <c r="G161" i="6"/>
  <c r="I17" i="6"/>
  <c r="AG162" i="6"/>
  <c r="AH115" i="6"/>
  <c r="AG115" i="6"/>
  <c r="H113" i="6"/>
  <c r="N164" i="6"/>
  <c r="I163" i="6"/>
  <c r="J17" i="6"/>
  <c r="AH102" i="6"/>
  <c r="AH113" i="6"/>
  <c r="H164" i="6"/>
  <c r="AF102" i="6"/>
  <c r="G160" i="6"/>
  <c r="J23" i="6"/>
  <c r="I113" i="6"/>
  <c r="AF115" i="6"/>
  <c r="AG102" i="6"/>
  <c r="G162" i="6"/>
  <c r="AG23" i="6"/>
  <c r="G102" i="6"/>
  <c r="N83" i="6"/>
  <c r="AF161" i="6"/>
  <c r="AE23" i="6"/>
  <c r="AG57" i="5"/>
  <c r="I60" i="5"/>
  <c r="I77" i="5"/>
  <c r="G77" i="5"/>
  <c r="H23" i="5"/>
  <c r="G65" i="5"/>
  <c r="H89" i="5"/>
  <c r="I52" i="5"/>
  <c r="J91" i="5"/>
  <c r="H49" i="5"/>
  <c r="AI149" i="5"/>
  <c r="AG35" i="5"/>
  <c r="H100" i="5"/>
  <c r="AJ149" i="5"/>
  <c r="AJ142" i="5"/>
  <c r="AI66" i="5"/>
  <c r="AH65" i="5"/>
  <c r="AI8" i="5"/>
  <c r="AH48" i="5"/>
  <c r="H113" i="5"/>
  <c r="I100" i="5"/>
  <c r="J132" i="5"/>
  <c r="H127" i="5"/>
  <c r="H29" i="5"/>
  <c r="G109" i="5"/>
  <c r="I119" i="5"/>
  <c r="AG110" i="5"/>
  <c r="H91" i="5"/>
  <c r="H59" i="5"/>
  <c r="G123" i="5"/>
  <c r="I8" i="5"/>
  <c r="AI37" i="5"/>
  <c r="J73" i="5"/>
  <c r="J138" i="5"/>
  <c r="I71" i="5"/>
  <c r="AG157" i="5"/>
  <c r="G115" i="5"/>
  <c r="H26" i="5"/>
  <c r="AH116" i="5"/>
  <c r="I44" i="5"/>
  <c r="AG40" i="5"/>
  <c r="AH153" i="5"/>
  <c r="G147" i="5"/>
  <c r="AJ139" i="5"/>
  <c r="G139" i="5"/>
  <c r="I128" i="5"/>
  <c r="H116" i="5"/>
  <c r="AG130" i="5"/>
  <c r="AG132" i="5"/>
  <c r="AI78" i="5"/>
  <c r="AG152" i="5"/>
  <c r="G40" i="5"/>
  <c r="AI141" i="5"/>
  <c r="AG43" i="5"/>
  <c r="H53" i="5"/>
  <c r="J94" i="5"/>
  <c r="AH107" i="5"/>
  <c r="I116" i="5"/>
  <c r="I106" i="5"/>
  <c r="AJ52" i="5"/>
  <c r="G130" i="5"/>
  <c r="G132" i="5"/>
  <c r="I78" i="5"/>
  <c r="G152" i="5"/>
  <c r="AH40" i="5"/>
  <c r="AG14" i="5"/>
  <c r="AI43" i="5"/>
  <c r="AG60" i="5"/>
  <c r="I99" i="5"/>
  <c r="I141" i="5"/>
  <c r="G108" i="5"/>
  <c r="J78" i="5"/>
  <c r="AI93" i="5"/>
  <c r="J130" i="5"/>
  <c r="H30" i="5"/>
  <c r="AG15" i="5"/>
  <c r="I117" i="5"/>
  <c r="AJ21" i="5"/>
  <c r="H25" i="5"/>
  <c r="J34" i="5"/>
  <c r="G57" i="5"/>
  <c r="AG117" i="5"/>
  <c r="AG116" i="5"/>
  <c r="H40" i="5"/>
  <c r="G14" i="5"/>
  <c r="I43" i="5"/>
  <c r="G60" i="5"/>
  <c r="AI53" i="5"/>
  <c r="AJ116" i="5"/>
  <c r="I132" i="5"/>
  <c r="AJ147" i="5"/>
  <c r="H15" i="5"/>
  <c r="G93" i="5"/>
  <c r="I115" i="5"/>
  <c r="AJ112" i="5"/>
  <c r="AH124" i="5"/>
  <c r="I90" i="5"/>
  <c r="G117" i="5"/>
  <c r="AI49" i="5"/>
  <c r="AI14" i="5"/>
  <c r="AJ126" i="5"/>
  <c r="AG54" i="5"/>
  <c r="I53" i="5"/>
  <c r="AH129" i="5"/>
  <c r="G125" i="5"/>
  <c r="AJ144" i="5"/>
  <c r="J63" i="5"/>
  <c r="AG149" i="5"/>
  <c r="AI131" i="5"/>
  <c r="J29" i="5"/>
  <c r="H18" i="5"/>
  <c r="AG138" i="5"/>
  <c r="AG48" i="5"/>
  <c r="I107" i="5"/>
  <c r="G56" i="5"/>
  <c r="AI147" i="5"/>
  <c r="AJ8" i="5"/>
  <c r="I14" i="5"/>
  <c r="J126" i="5"/>
  <c r="G54" i="5"/>
  <c r="G120" i="5"/>
  <c r="AG46" i="5"/>
  <c r="AI110" i="5"/>
  <c r="AI105" i="5"/>
  <c r="AI129" i="5"/>
  <c r="I147" i="5"/>
  <c r="I112" i="5"/>
  <c r="J8" i="5"/>
  <c r="AG53" i="5"/>
  <c r="I63" i="5"/>
  <c r="AG114" i="5"/>
  <c r="AI28" i="5"/>
  <c r="AG66" i="5"/>
  <c r="AI113" i="6"/>
  <c r="AJ160" i="6"/>
  <c r="AI163" i="6"/>
  <c r="G110" i="5"/>
  <c r="G48" i="5"/>
  <c r="G157" i="5"/>
  <c r="G138" i="5"/>
  <c r="AH113" i="5"/>
  <c r="AG109" i="5"/>
  <c r="AH23" i="5"/>
  <c r="AI107" i="5"/>
  <c r="AJ138" i="5"/>
  <c r="AH49" i="5"/>
  <c r="AI52" i="5"/>
  <c r="AJ29" i="5"/>
  <c r="L102" i="6"/>
  <c r="AJ91" i="5"/>
  <c r="AG56" i="5"/>
  <c r="AG65" i="5"/>
  <c r="AI71" i="5"/>
  <c r="AH89" i="5"/>
  <c r="AH18" i="5"/>
  <c r="AI23" i="6"/>
  <c r="AI115" i="6"/>
  <c r="AI164" i="6"/>
  <c r="AI102" i="6"/>
  <c r="AJ162" i="6"/>
  <c r="K160" i="6"/>
  <c r="AJ164" i="6"/>
  <c r="AI17" i="6"/>
  <c r="L115" i="6"/>
  <c r="AI161" i="6"/>
  <c r="L17" i="6"/>
  <c r="J35" i="5"/>
  <c r="J123" i="5"/>
  <c r="AN124" i="5"/>
  <c r="J107" i="5"/>
  <c r="N19" i="5"/>
  <c r="AN45" i="5"/>
  <c r="AG115" i="5"/>
  <c r="G67" i="5"/>
  <c r="G127" i="5"/>
  <c r="I18" i="5"/>
  <c r="G159" i="5"/>
  <c r="L113" i="6"/>
  <c r="G119" i="5"/>
  <c r="I12" i="5"/>
  <c r="I151" i="5"/>
  <c r="H97" i="5"/>
  <c r="G98" i="5"/>
  <c r="J40" i="5"/>
  <c r="G58" i="5"/>
  <c r="M160" i="6"/>
  <c r="AK160" i="6"/>
  <c r="AK142" i="6"/>
  <c r="M142" i="6"/>
  <c r="AN86" i="5"/>
  <c r="AK83" i="6"/>
  <c r="AN159" i="5"/>
  <c r="AN66" i="5"/>
  <c r="AN76" i="5"/>
  <c r="AN51" i="5"/>
  <c r="AN96" i="5"/>
  <c r="AJ73" i="5"/>
  <c r="I66" i="5"/>
  <c r="AG124" i="5"/>
  <c r="AG120" i="5"/>
  <c r="AI102" i="5"/>
  <c r="AH26" i="5"/>
  <c r="H123" i="5"/>
  <c r="H94" i="5"/>
  <c r="AI115" i="5"/>
  <c r="AH25" i="5"/>
  <c r="H34" i="5"/>
  <c r="J142" i="5"/>
  <c r="I110" i="5"/>
  <c r="J14" i="5"/>
  <c r="I98" i="5"/>
  <c r="AJ41" i="5"/>
  <c r="I55" i="5"/>
  <c r="AG126" i="5"/>
  <c r="H73" i="5"/>
  <c r="AJ23" i="6"/>
  <c r="I146" i="5"/>
  <c r="J43" i="5"/>
  <c r="AK23" i="6"/>
  <c r="M23" i="6"/>
  <c r="J30" i="5"/>
  <c r="AN99" i="5"/>
  <c r="AN31" i="5"/>
  <c r="AN114" i="5"/>
  <c r="AN121" i="5"/>
  <c r="AN146" i="5"/>
  <c r="AN84" i="5"/>
  <c r="AN158" i="5"/>
  <c r="AG25" i="5"/>
  <c r="G124" i="5"/>
  <c r="I102" i="5"/>
  <c r="G15" i="5"/>
  <c r="AI117" i="5"/>
  <c r="AI50" i="5"/>
  <c r="AH29" i="5"/>
  <c r="I11" i="5"/>
  <c r="G43" i="5"/>
  <c r="J68" i="5"/>
  <c r="H98" i="5"/>
  <c r="G52" i="5"/>
  <c r="H90" i="5"/>
  <c r="J46" i="5"/>
  <c r="H102" i="5"/>
  <c r="H19" i="5"/>
  <c r="H144" i="5"/>
  <c r="I21" i="5"/>
  <c r="H46" i="5"/>
  <c r="M163" i="6"/>
  <c r="AK163" i="6"/>
  <c r="AG63" i="5"/>
  <c r="I46" i="5"/>
  <c r="AI106" i="5"/>
  <c r="AN155" i="5"/>
  <c r="H64" i="5"/>
  <c r="AN75" i="5"/>
  <c r="AN150" i="5"/>
  <c r="AN106" i="5"/>
  <c r="AN136" i="5"/>
  <c r="AN61" i="5"/>
  <c r="AH59" i="5"/>
  <c r="G25" i="5"/>
  <c r="AG147" i="5"/>
  <c r="AH43" i="5"/>
  <c r="AJ92" i="5"/>
  <c r="J21" i="5"/>
  <c r="I50" i="5"/>
  <c r="G63" i="5"/>
  <c r="J86" i="5"/>
  <c r="J157" i="5"/>
  <c r="J127" i="5"/>
  <c r="G143" i="5"/>
  <c r="I65" i="5"/>
  <c r="H76" i="5"/>
  <c r="AJ12" i="5"/>
  <c r="J31" i="5"/>
  <c r="J101" i="5"/>
  <c r="J32" i="5"/>
  <c r="H12" i="5"/>
  <c r="J65" i="5"/>
  <c r="G62" i="5"/>
  <c r="G99" i="5"/>
  <c r="G102" i="5"/>
  <c r="AI162" i="6"/>
  <c r="AN40" i="5"/>
  <c r="AN24" i="5"/>
  <c r="J120" i="5"/>
  <c r="AJ66" i="5"/>
  <c r="AK113" i="6"/>
  <c r="M113" i="6"/>
  <c r="AN25" i="5"/>
  <c r="AN67" i="5"/>
  <c r="AN109" i="5"/>
  <c r="AN59" i="5"/>
  <c r="AN85" i="5"/>
  <c r="AH127" i="5"/>
  <c r="AG32" i="5"/>
  <c r="H43" i="5"/>
  <c r="AH100" i="5"/>
  <c r="AH133" i="5"/>
  <c r="J92" i="5"/>
  <c r="AI116" i="5"/>
  <c r="AG122" i="5"/>
  <c r="AG17" i="5"/>
  <c r="AG100" i="5"/>
  <c r="AH130" i="5"/>
  <c r="AJ161" i="6"/>
  <c r="I32" i="5"/>
  <c r="J93" i="5"/>
  <c r="G144" i="5"/>
  <c r="G19" i="5"/>
  <c r="J19" i="5"/>
  <c r="I19" i="5"/>
  <c r="J37" i="5"/>
  <c r="I91" i="5"/>
  <c r="G29" i="5"/>
  <c r="J108" i="5"/>
  <c r="G140" i="5"/>
  <c r="J44" i="5"/>
  <c r="AI31" i="5"/>
  <c r="AK164" i="6"/>
  <c r="M82" i="6"/>
  <c r="AK82" i="6"/>
  <c r="AJ130" i="5"/>
  <c r="AI144" i="5"/>
  <c r="M144" i="6"/>
  <c r="AK144" i="6"/>
  <c r="AN9" i="5"/>
  <c r="AG123" i="5"/>
  <c r="I68" i="5"/>
  <c r="AN73" i="5"/>
  <c r="AN88" i="5"/>
  <c r="AN137" i="5"/>
  <c r="AJ94" i="5"/>
  <c r="AG156" i="5"/>
  <c r="G32" i="5"/>
  <c r="H133" i="5"/>
  <c r="AH30" i="5"/>
  <c r="G122" i="5"/>
  <c r="G17" i="5"/>
  <c r="AJ72" i="5"/>
  <c r="AI100" i="5"/>
  <c r="AJ132" i="5"/>
  <c r="G100" i="5"/>
  <c r="H130" i="5"/>
  <c r="AJ78" i="5"/>
  <c r="I93" i="5"/>
  <c r="J75" i="5"/>
  <c r="I114" i="5"/>
  <c r="H93" i="5"/>
  <c r="J98" i="5"/>
  <c r="J106" i="5"/>
  <c r="H157" i="5"/>
  <c r="G75" i="5"/>
  <c r="AK162" i="6"/>
  <c r="M162" i="6"/>
  <c r="AK102" i="6"/>
  <c r="M102" i="6"/>
  <c r="G35" i="5"/>
  <c r="AN134" i="5"/>
  <c r="AJ48" i="5"/>
  <c r="G156" i="5"/>
  <c r="AI111" i="5"/>
  <c r="AJ25" i="5"/>
  <c r="J72" i="5"/>
  <c r="J66" i="5"/>
  <c r="J90" i="5"/>
  <c r="J116" i="5"/>
  <c r="AI132" i="5"/>
  <c r="G103" i="5"/>
  <c r="J147" i="5"/>
  <c r="J52" i="5"/>
  <c r="M17" i="6"/>
  <c r="AK17" i="6"/>
  <c r="M81" i="6"/>
  <c r="AK81" i="6"/>
  <c r="AN65" i="5"/>
  <c r="H107" i="5"/>
  <c r="AK86" i="6"/>
  <c r="M86" i="6"/>
  <c r="AN133" i="5"/>
  <c r="AN80" i="5"/>
  <c r="J48" i="5"/>
  <c r="AJ23" i="5"/>
  <c r="AG113" i="5"/>
  <c r="AG68" i="5"/>
  <c r="I111" i="5"/>
  <c r="J25" i="5"/>
  <c r="AH152" i="5"/>
  <c r="AI113" i="5"/>
  <c r="G74" i="5"/>
  <c r="G11" i="5"/>
  <c r="I58" i="5"/>
  <c r="H69" i="5"/>
  <c r="AG77" i="5"/>
  <c r="G78" i="5"/>
  <c r="I29" i="5"/>
  <c r="J13" i="5"/>
  <c r="J146" i="5"/>
  <c r="I122" i="5"/>
  <c r="M161" i="6"/>
  <c r="AK161" i="6"/>
  <c r="M115" i="6"/>
  <c r="AK115" i="6"/>
  <c r="AN81" i="5"/>
  <c r="G114" i="5"/>
  <c r="I159" i="5"/>
  <c r="AN37" i="5"/>
  <c r="AN62" i="5"/>
  <c r="AH123" i="5"/>
  <c r="AH94" i="5"/>
  <c r="AK143" i="6"/>
  <c r="M143" i="6"/>
  <c r="AN82" i="5"/>
  <c r="J149" i="5"/>
  <c r="AH125" i="5"/>
  <c r="J23" i="5"/>
  <c r="AG105" i="5"/>
  <c r="G113" i="5"/>
  <c r="G68" i="5"/>
  <c r="AJ156" i="5"/>
  <c r="J139" i="5"/>
  <c r="AJ122" i="5"/>
  <c r="H152" i="5"/>
  <c r="I113" i="5"/>
  <c r="G141" i="5"/>
  <c r="J89" i="5"/>
  <c r="H103" i="5"/>
  <c r="H55" i="5"/>
  <c r="J26" i="5"/>
  <c r="I15" i="5"/>
  <c r="G90" i="5"/>
  <c r="H118" i="5"/>
  <c r="AJ69" i="5"/>
  <c r="H140" i="5"/>
  <c r="I70" i="5"/>
  <c r="G21" i="5"/>
  <c r="AN142" i="5"/>
  <c r="AN90" i="5"/>
  <c r="H125" i="5"/>
  <c r="G105" i="5"/>
  <c r="AJ63" i="5"/>
  <c r="AG139" i="5"/>
  <c r="AI128" i="5"/>
  <c r="J156" i="5"/>
  <c r="J122" i="5"/>
  <c r="I144" i="5"/>
  <c r="J41" i="5"/>
  <c r="G66" i="5"/>
  <c r="I156" i="5"/>
  <c r="H75" i="5"/>
  <c r="H117" i="5"/>
  <c r="G13" i="5"/>
  <c r="AI90" i="5"/>
  <c r="I89" i="5"/>
  <c r="J18" i="5"/>
  <c r="H41" i="5"/>
  <c r="H8" i="5"/>
  <c r="I103" i="5"/>
  <c r="H111" i="5"/>
  <c r="M85" i="6"/>
  <c r="AK85" i="6"/>
  <c r="AI70" i="5"/>
  <c r="AJ146" i="5"/>
  <c r="AJ90" i="5"/>
  <c r="AI11" i="5"/>
  <c r="AG78" i="5"/>
  <c r="AJ37" i="5"/>
  <c r="AG119" i="5"/>
  <c r="AI91" i="5"/>
  <c r="AJ44" i="5"/>
  <c r="AG58" i="5"/>
  <c r="AJ120" i="5"/>
  <c r="AJ107" i="5"/>
  <c r="AI146" i="5"/>
  <c r="AG29" i="5"/>
  <c r="AG141" i="5"/>
  <c r="AH64" i="5"/>
  <c r="AG103" i="5"/>
  <c r="AI122" i="5"/>
  <c r="AJ123" i="5"/>
  <c r="AG21" i="5"/>
  <c r="AJ98" i="5"/>
  <c r="AI68" i="5"/>
  <c r="AG52" i="5"/>
  <c r="AI21" i="5"/>
  <c r="AH111" i="5"/>
  <c r="AI12" i="5"/>
  <c r="AH97" i="5"/>
  <c r="AG140" i="5"/>
  <c r="AG98" i="5"/>
  <c r="AJ26" i="5"/>
  <c r="AJ46" i="5"/>
  <c r="AJ40" i="5"/>
  <c r="AH98" i="5"/>
  <c r="AH144" i="5"/>
  <c r="AH90" i="5"/>
  <c r="AJ108" i="5"/>
  <c r="AH55" i="5"/>
  <c r="AH102" i="5"/>
  <c r="AH118" i="5"/>
  <c r="AH19" i="5"/>
  <c r="AG75" i="5"/>
  <c r="AJ68" i="5"/>
  <c r="AG90" i="5"/>
  <c r="AH46" i="5"/>
  <c r="AJ43" i="5"/>
  <c r="AJ30" i="5"/>
  <c r="AJ89" i="5"/>
  <c r="AH103" i="5"/>
  <c r="AI156" i="5"/>
  <c r="AJ157" i="5"/>
  <c r="AH93" i="5"/>
  <c r="AJ93" i="5"/>
  <c r="AG144" i="5"/>
  <c r="AG159" i="5"/>
  <c r="AI29" i="5"/>
  <c r="AI103" i="5"/>
  <c r="AG19" i="5"/>
  <c r="AJ75" i="5"/>
  <c r="AI114" i="5"/>
  <c r="AH117" i="5"/>
  <c r="AG13" i="5"/>
  <c r="AH8" i="5"/>
  <c r="AG28" i="5"/>
  <c r="AJ86" i="5"/>
  <c r="AH47" i="5"/>
  <c r="AI18" i="5"/>
  <c r="AG102" i="5"/>
  <c r="AG67" i="5"/>
  <c r="AI46" i="5"/>
  <c r="AG127" i="5"/>
  <c r="AH76" i="5"/>
  <c r="AJ32" i="5"/>
  <c r="AI89" i="5"/>
  <c r="AH12" i="5"/>
  <c r="AI55" i="5"/>
  <c r="AH41" i="5"/>
  <c r="AG143" i="5"/>
  <c r="AI98" i="5"/>
  <c r="AH69" i="5"/>
  <c r="AH73" i="5"/>
  <c r="AI159" i="5"/>
  <c r="AJ35" i="5"/>
  <c r="AG62" i="5"/>
  <c r="AJ18" i="5"/>
  <c r="AJ65" i="5"/>
  <c r="N158" i="5"/>
  <c r="N136" i="5"/>
  <c r="N88" i="5"/>
  <c r="N96" i="5"/>
  <c r="N146" i="5"/>
  <c r="N121" i="5"/>
  <c r="N106" i="5"/>
  <c r="N150" i="5"/>
  <c r="N66" i="5"/>
  <c r="N76" i="5"/>
  <c r="N73" i="5"/>
  <c r="N25" i="5"/>
  <c r="N61" i="5"/>
  <c r="N109" i="5"/>
  <c r="N85" i="5"/>
  <c r="N59" i="5"/>
  <c r="N67" i="5"/>
  <c r="N124" i="5"/>
  <c r="N9" i="5"/>
  <c r="N45" i="5"/>
  <c r="N51" i="5"/>
  <c r="N75" i="5"/>
  <c r="N55" i="5"/>
  <c r="N81" i="5"/>
  <c r="N65" i="5"/>
  <c r="N24" i="5"/>
  <c r="N62" i="5"/>
  <c r="N142" i="5"/>
  <c r="N155" i="5"/>
  <c r="N159" i="5"/>
  <c r="N114" i="5"/>
  <c r="N40" i="5"/>
  <c r="N112" i="5"/>
  <c r="AN112" i="5"/>
  <c r="N54" i="5"/>
  <c r="AN54" i="5"/>
  <c r="N129" i="5"/>
  <c r="AN129" i="5"/>
  <c r="N134" i="5"/>
  <c r="N137" i="5"/>
  <c r="N74" i="5"/>
  <c r="AN74" i="5"/>
  <c r="N71" i="5"/>
  <c r="AN71" i="5"/>
  <c r="N156" i="5"/>
  <c r="AN156" i="5"/>
  <c r="N60" i="5"/>
  <c r="AN60" i="5"/>
  <c r="N57" i="5"/>
  <c r="AN57" i="5"/>
  <c r="N140" i="5"/>
  <c r="AN140" i="5"/>
  <c r="N21" i="5"/>
  <c r="AN21" i="5"/>
  <c r="N63" i="5"/>
  <c r="AN63" i="5"/>
  <c r="N127" i="5"/>
  <c r="AN127" i="5"/>
  <c r="N135" i="5"/>
  <c r="AN135" i="5"/>
  <c r="N26" i="5"/>
  <c r="AN26" i="5"/>
  <c r="N17" i="5"/>
  <c r="AN17" i="5"/>
  <c r="N14" i="5"/>
  <c r="AN14" i="5"/>
  <c r="N18" i="5"/>
  <c r="AN18" i="5"/>
  <c r="N97" i="5"/>
  <c r="AN97" i="5"/>
  <c r="N131" i="5"/>
  <c r="AN131" i="5"/>
  <c r="N128" i="5"/>
  <c r="AN128" i="5"/>
  <c r="N22" i="5"/>
  <c r="AN22" i="5"/>
  <c r="N122" i="5"/>
  <c r="AN122" i="5"/>
  <c r="AN47" i="5"/>
  <c r="N72" i="5"/>
  <c r="AN72" i="5"/>
  <c r="N157" i="5"/>
  <c r="AN157" i="5"/>
  <c r="N50" i="5"/>
  <c r="AN50" i="5"/>
  <c r="N93" i="5"/>
  <c r="AN93" i="5"/>
  <c r="N144" i="5"/>
  <c r="AN144" i="5"/>
  <c r="N145" i="5"/>
  <c r="AN145" i="5"/>
  <c r="N130" i="5"/>
  <c r="AN130" i="5"/>
  <c r="N101" i="5"/>
  <c r="AN101" i="5"/>
  <c r="N94" i="5"/>
  <c r="AN94" i="5"/>
  <c r="N91" i="5"/>
  <c r="AN91" i="5"/>
  <c r="N125" i="5"/>
  <c r="AN125" i="5"/>
  <c r="N77" i="5"/>
  <c r="AN77" i="5"/>
  <c r="N30" i="5"/>
  <c r="AN30" i="5"/>
  <c r="N27" i="5"/>
  <c r="AN27" i="5"/>
  <c r="N113" i="5"/>
  <c r="AN113" i="5"/>
  <c r="N13" i="5"/>
  <c r="AN13" i="5"/>
  <c r="N46" i="5"/>
  <c r="AN46" i="5"/>
  <c r="N105" i="5"/>
  <c r="AN105" i="5"/>
  <c r="N83" i="5"/>
  <c r="AN83" i="5"/>
  <c r="N68" i="5"/>
  <c r="AN68" i="5"/>
  <c r="N37" i="5"/>
  <c r="N86" i="5"/>
  <c r="N53" i="5"/>
  <c r="AN53" i="5"/>
  <c r="N48" i="5"/>
  <c r="AN48" i="5"/>
  <c r="N43" i="5"/>
  <c r="AN43" i="5"/>
  <c r="N87" i="5"/>
  <c r="AN87" i="5"/>
  <c r="N34" i="5"/>
  <c r="AN34" i="5"/>
  <c r="N139" i="5"/>
  <c r="AN139" i="5"/>
  <c r="AN19" i="5"/>
  <c r="N69" i="5"/>
  <c r="AN69" i="5"/>
  <c r="N152" i="5"/>
  <c r="AN152" i="5"/>
  <c r="N149" i="5"/>
  <c r="AN149" i="5"/>
  <c r="N58" i="5"/>
  <c r="AN58" i="5"/>
  <c r="N16" i="5"/>
  <c r="AN16" i="5"/>
  <c r="N8" i="5"/>
  <c r="AN8" i="5"/>
  <c r="N31" i="5"/>
  <c r="N84" i="5"/>
  <c r="N32" i="5"/>
  <c r="AN32" i="5"/>
  <c r="N56" i="5"/>
  <c r="AN56" i="5"/>
  <c r="N102" i="5"/>
  <c r="AN102" i="5"/>
  <c r="N141" i="5"/>
  <c r="AN141" i="5"/>
  <c r="N11" i="5"/>
  <c r="AN11" i="5"/>
  <c r="N23" i="5"/>
  <c r="AN23" i="5"/>
  <c r="N110" i="5"/>
  <c r="N108" i="5"/>
  <c r="AN108" i="5"/>
  <c r="N15" i="5"/>
  <c r="N133" i="5"/>
  <c r="N90" i="5"/>
  <c r="N52" i="5"/>
  <c r="AN52" i="5"/>
  <c r="N138" i="5"/>
  <c r="AN138" i="5"/>
  <c r="N98" i="5"/>
  <c r="AN98" i="5"/>
  <c r="N120" i="5"/>
  <c r="AN120" i="5"/>
  <c r="N117" i="5"/>
  <c r="AN117" i="5"/>
  <c r="N123" i="5"/>
  <c r="AN123" i="5"/>
  <c r="N116" i="5"/>
  <c r="AN116" i="5"/>
  <c r="N82" i="5"/>
  <c r="N95" i="5"/>
  <c r="AN95" i="5"/>
  <c r="N126" i="5"/>
  <c r="AN126" i="5"/>
  <c r="N78" i="5"/>
  <c r="AN78" i="5"/>
  <c r="AN28" i="5"/>
  <c r="N153" i="5"/>
  <c r="AN153" i="5"/>
  <c r="N29" i="5"/>
  <c r="AN29" i="5"/>
  <c r="N100" i="5"/>
  <c r="AN100" i="5"/>
  <c r="N119" i="5"/>
  <c r="AN119" i="5"/>
  <c r="N92" i="5"/>
  <c r="AN92" i="5"/>
  <c r="N80" i="5"/>
  <c r="N49" i="5"/>
  <c r="AN49" i="5"/>
  <c r="N44" i="5"/>
  <c r="AN44" i="5"/>
  <c r="N89" i="5"/>
  <c r="AN89" i="5"/>
  <c r="N35" i="5"/>
  <c r="AN35" i="5"/>
  <c r="N147" i="5"/>
  <c r="AN147" i="5"/>
  <c r="N143" i="5"/>
  <c r="AN143" i="5"/>
  <c r="N70" i="5"/>
  <c r="AN70" i="5"/>
  <c r="N111" i="5"/>
  <c r="AN111" i="5"/>
  <c r="N64" i="5"/>
  <c r="AN64" i="5"/>
  <c r="N12" i="5"/>
  <c r="AN12" i="5"/>
  <c r="N42" i="5"/>
  <c r="AN42" i="5"/>
  <c r="N132" i="5"/>
  <c r="AN132" i="5"/>
  <c r="N99" i="5"/>
  <c r="N118" i="5"/>
  <c r="AN118" i="5"/>
  <c r="N115" i="5"/>
  <c r="AN115" i="5"/>
  <c r="N41" i="5"/>
  <c r="AN41" i="5"/>
  <c r="N151" i="5"/>
  <c r="AN151" i="5"/>
  <c r="N107" i="5"/>
  <c r="AN107" i="5"/>
  <c r="N103" i="5"/>
  <c r="AN103" i="5"/>
  <c r="AE120" i="3"/>
  <c r="AO120" i="3" s="1"/>
  <c r="AX120" i="3"/>
  <c r="BH120" i="3" s="1"/>
  <c r="AF97" i="3"/>
  <c r="AP97" i="3" s="1"/>
  <c r="AY97" i="3"/>
  <c r="BI97" i="3" s="1"/>
  <c r="AB68" i="3"/>
  <c r="AL68" i="3" s="1"/>
  <c r="AU68" i="3"/>
  <c r="BE68" i="3" s="1"/>
  <c r="AD39" i="3"/>
  <c r="AN39" i="3" s="1"/>
  <c r="AW39" i="3"/>
  <c r="BG39" i="3" s="1"/>
  <c r="AB80" i="3"/>
  <c r="AL80" i="3" s="1"/>
  <c r="AU80" i="3"/>
  <c r="BE80" i="3" s="1"/>
  <c r="AE133" i="3"/>
  <c r="AO133" i="3" s="1"/>
  <c r="AX133" i="3"/>
  <c r="BH133" i="3" s="1"/>
  <c r="AC111" i="3"/>
  <c r="AM111" i="3" s="1"/>
  <c r="AV111" i="3"/>
  <c r="BF111" i="3" s="1"/>
  <c r="AF84" i="3"/>
  <c r="AP84" i="3" s="1"/>
  <c r="AY84" i="3"/>
  <c r="BI84" i="3" s="1"/>
  <c r="AE60" i="3"/>
  <c r="AO60" i="3" s="1"/>
  <c r="AX60" i="3"/>
  <c r="BH60" i="3" s="1"/>
  <c r="AH42" i="3"/>
  <c r="AR42" i="3" s="1"/>
  <c r="BA42" i="3"/>
  <c r="BK42" i="3" s="1"/>
  <c r="AE31" i="3"/>
  <c r="AO31" i="3" s="1"/>
  <c r="AX31" i="3"/>
  <c r="BH31" i="3" s="1"/>
  <c r="AD123" i="3"/>
  <c r="AN123" i="3" s="1"/>
  <c r="AW123" i="3"/>
  <c r="BG123" i="3" s="1"/>
  <c r="AE100" i="3"/>
  <c r="AO100" i="3" s="1"/>
  <c r="AX100" i="3"/>
  <c r="BH100" i="3" s="1"/>
  <c r="AI78" i="3"/>
  <c r="AS78" i="3" s="1"/>
  <c r="BB78" i="3"/>
  <c r="BL78" i="3" s="1"/>
  <c r="AD59" i="3"/>
  <c r="AN59" i="3" s="1"/>
  <c r="AW59" i="3"/>
  <c r="BG59" i="3" s="1"/>
  <c r="AF51" i="3"/>
  <c r="AP51" i="3" s="1"/>
  <c r="AY51" i="3"/>
  <c r="BI51" i="3" s="1"/>
  <c r="AE24" i="3"/>
  <c r="AO24" i="3" s="1"/>
  <c r="AX24" i="3"/>
  <c r="BH24" i="3" s="1"/>
  <c r="AI12" i="3"/>
  <c r="AS12" i="3" s="1"/>
  <c r="BB12" i="3"/>
  <c r="BL12" i="3" s="1"/>
  <c r="AF143" i="3"/>
  <c r="AP143" i="3" s="1"/>
  <c r="AY143" i="3"/>
  <c r="BI143" i="3" s="1"/>
  <c r="AD135" i="3"/>
  <c r="AN135" i="3" s="1"/>
  <c r="AW135" i="3"/>
  <c r="BG135" i="3" s="1"/>
  <c r="AB124" i="3"/>
  <c r="AL124" i="3" s="1"/>
  <c r="AU124" i="3"/>
  <c r="BE124" i="3" s="1"/>
  <c r="AC113" i="3"/>
  <c r="AM113" i="3" s="1"/>
  <c r="AV113" i="3"/>
  <c r="BF113" i="3" s="1"/>
  <c r="AI100" i="3"/>
  <c r="AS100" i="3" s="1"/>
  <c r="BB100" i="3"/>
  <c r="BL100" i="3" s="1"/>
  <c r="AI90" i="3"/>
  <c r="AS90" i="3" s="1"/>
  <c r="BB90" i="3"/>
  <c r="BL90" i="3" s="1"/>
  <c r="AE79" i="3"/>
  <c r="AO79" i="3" s="1"/>
  <c r="AX79" i="3"/>
  <c r="BH79" i="3" s="1"/>
  <c r="AD66" i="3"/>
  <c r="AN66" i="3" s="1"/>
  <c r="AW66" i="3"/>
  <c r="BG66" i="3" s="1"/>
  <c r="AB56" i="3"/>
  <c r="AL56" i="3" s="1"/>
  <c r="AU56" i="3"/>
  <c r="BE56" i="3" s="1"/>
  <c r="AF46" i="3"/>
  <c r="AP46" i="3" s="1"/>
  <c r="AY46" i="3"/>
  <c r="BI46" i="3" s="1"/>
  <c r="AD35" i="3"/>
  <c r="AN35" i="3" s="1"/>
  <c r="AW35" i="3"/>
  <c r="BG35" i="3" s="1"/>
  <c r="AB25" i="3"/>
  <c r="AL25" i="3" s="1"/>
  <c r="AU25" i="3"/>
  <c r="BE25" i="3" s="1"/>
  <c r="AE14" i="3"/>
  <c r="AO14" i="3" s="1"/>
  <c r="AX14" i="3"/>
  <c r="BH14" i="3" s="1"/>
  <c r="AI7" i="3"/>
  <c r="AS7" i="3" s="1"/>
  <c r="BB7" i="3"/>
  <c r="BL7" i="3" s="1"/>
  <c r="AH132" i="3"/>
  <c r="AR132" i="3" s="1"/>
  <c r="BA132" i="3"/>
  <c r="BK132" i="3" s="1"/>
  <c r="AC120" i="3"/>
  <c r="AM120" i="3" s="1"/>
  <c r="AV120" i="3"/>
  <c r="BF120" i="3" s="1"/>
  <c r="AB113" i="3"/>
  <c r="AL113" i="3" s="1"/>
  <c r="AU113" i="3"/>
  <c r="BE113" i="3" s="1"/>
  <c r="AD111" i="3"/>
  <c r="AN111" i="3" s="1"/>
  <c r="AW111" i="3"/>
  <c r="BG111" i="3" s="1"/>
  <c r="AB109" i="3"/>
  <c r="AL109" i="3" s="1"/>
  <c r="AU109" i="3"/>
  <c r="BE109" i="3" s="1"/>
  <c r="AG105" i="3"/>
  <c r="AQ105" i="3" s="1"/>
  <c r="AZ105" i="3"/>
  <c r="BJ105" i="3" s="1"/>
  <c r="AH102" i="3"/>
  <c r="AR102" i="3" s="1"/>
  <c r="BA102" i="3"/>
  <c r="BK102" i="3" s="1"/>
  <c r="AD100" i="3"/>
  <c r="AN100" i="3" s="1"/>
  <c r="AW100" i="3"/>
  <c r="BG100" i="3" s="1"/>
  <c r="AD97" i="3"/>
  <c r="AN97" i="3" s="1"/>
  <c r="AW97" i="3"/>
  <c r="BG97" i="3" s="1"/>
  <c r="AF94" i="3"/>
  <c r="AP94" i="3" s="1"/>
  <c r="AY94" i="3"/>
  <c r="BI94" i="3" s="1"/>
  <c r="AH91" i="3"/>
  <c r="AR91" i="3" s="1"/>
  <c r="BA91" i="3"/>
  <c r="BK91" i="3" s="1"/>
  <c r="AC89" i="3"/>
  <c r="AM89" i="3" s="1"/>
  <c r="AV89" i="3"/>
  <c r="BF89" i="3" s="1"/>
  <c r="AF88" i="3"/>
  <c r="AP88" i="3" s="1"/>
  <c r="AY88" i="3"/>
  <c r="BI88" i="3" s="1"/>
  <c r="AH82" i="3"/>
  <c r="AR82" i="3" s="1"/>
  <c r="BA82" i="3"/>
  <c r="BK82" i="3" s="1"/>
  <c r="AH78" i="3"/>
  <c r="AR78" i="3" s="1"/>
  <c r="BA78" i="3"/>
  <c r="BK78" i="3" s="1"/>
  <c r="AH129" i="3"/>
  <c r="AR129" i="3" s="1"/>
  <c r="BA129" i="3"/>
  <c r="BK129" i="3" s="1"/>
  <c r="AI69" i="3"/>
  <c r="AS69" i="3" s="1"/>
  <c r="BB69" i="3"/>
  <c r="BL69" i="3" s="1"/>
  <c r="AD67" i="3"/>
  <c r="AN67" i="3" s="1"/>
  <c r="AW67" i="3"/>
  <c r="BG67" i="3" s="1"/>
  <c r="AB65" i="3"/>
  <c r="AL65" i="3" s="1"/>
  <c r="AU65" i="3"/>
  <c r="BE65" i="3" s="1"/>
  <c r="AB62" i="3"/>
  <c r="AL62" i="3" s="1"/>
  <c r="AU62" i="3"/>
  <c r="BE62" i="3" s="1"/>
  <c r="AC59" i="3"/>
  <c r="AM59" i="3" s="1"/>
  <c r="AV59" i="3"/>
  <c r="BF59" i="3" s="1"/>
  <c r="AC55" i="3"/>
  <c r="AM55" i="3" s="1"/>
  <c r="AV55" i="3"/>
  <c r="BF55" i="3" s="1"/>
  <c r="AE52" i="3"/>
  <c r="AO52" i="3" s="1"/>
  <c r="AX52" i="3"/>
  <c r="BH52" i="3" s="1"/>
  <c r="AD51" i="3"/>
  <c r="AN51" i="3" s="1"/>
  <c r="AW51" i="3"/>
  <c r="BG51" i="3" s="1"/>
  <c r="AG48" i="3"/>
  <c r="AQ48" i="3" s="1"/>
  <c r="AZ48" i="3"/>
  <c r="BJ48" i="3" s="1"/>
  <c r="AG45" i="3"/>
  <c r="AQ45" i="3" s="1"/>
  <c r="AZ45" i="3"/>
  <c r="BJ45" i="3" s="1"/>
  <c r="AG41" i="3"/>
  <c r="AQ41" i="3" s="1"/>
  <c r="AZ41" i="3"/>
  <c r="BJ41" i="3" s="1"/>
  <c r="AI37" i="3"/>
  <c r="AS37" i="3" s="1"/>
  <c r="BB37" i="3"/>
  <c r="BL37" i="3" s="1"/>
  <c r="AI34" i="3"/>
  <c r="AS34" i="3" s="1"/>
  <c r="BB34" i="3"/>
  <c r="BL34" i="3" s="1"/>
  <c r="AH32" i="3"/>
  <c r="AR32" i="3" s="1"/>
  <c r="BA32" i="3"/>
  <c r="BK32" i="3" s="1"/>
  <c r="AB30" i="3"/>
  <c r="AL30" i="3" s="1"/>
  <c r="AU30" i="3"/>
  <c r="BE30" i="3" s="1"/>
  <c r="AC27" i="3"/>
  <c r="AM27" i="3" s="1"/>
  <c r="AV27" i="3"/>
  <c r="BF27" i="3" s="1"/>
  <c r="AD24" i="3"/>
  <c r="AN24" i="3" s="1"/>
  <c r="AW24" i="3"/>
  <c r="BG24" i="3" s="1"/>
  <c r="AD21" i="3"/>
  <c r="AN21" i="3" s="1"/>
  <c r="AW21" i="3"/>
  <c r="BG21" i="3" s="1"/>
  <c r="AD19" i="3"/>
  <c r="AN19" i="3" s="1"/>
  <c r="AW19" i="3"/>
  <c r="BG19" i="3" s="1"/>
  <c r="AF13" i="3"/>
  <c r="AP13" i="3" s="1"/>
  <c r="AY13" i="3"/>
  <c r="BI13" i="3" s="1"/>
  <c r="AH16" i="3"/>
  <c r="AR16" i="3" s="1"/>
  <c r="BA16" i="3"/>
  <c r="BK16" i="3" s="1"/>
  <c r="AH12" i="3"/>
  <c r="AR12" i="3" s="1"/>
  <c r="BA12" i="3"/>
  <c r="BK12" i="3" s="1"/>
  <c r="AI9" i="3"/>
  <c r="AS9" i="3" s="1"/>
  <c r="BB9" i="3"/>
  <c r="BL9" i="3" s="1"/>
  <c r="AE149" i="3"/>
  <c r="AO149" i="3" s="1"/>
  <c r="AX149" i="3"/>
  <c r="BH149" i="3" s="1"/>
  <c r="AD146" i="3"/>
  <c r="AN146" i="3" s="1"/>
  <c r="AW146" i="3"/>
  <c r="BG146" i="3" s="1"/>
  <c r="AE143" i="3"/>
  <c r="AO143" i="3" s="1"/>
  <c r="AX143" i="3"/>
  <c r="BH143" i="3" s="1"/>
  <c r="AG141" i="3"/>
  <c r="AQ141" i="3" s="1"/>
  <c r="AZ141" i="3"/>
  <c r="BJ141" i="3" s="1"/>
  <c r="AI139" i="3"/>
  <c r="AS139" i="3" s="1"/>
  <c r="BB139" i="3"/>
  <c r="BL139" i="3" s="1"/>
  <c r="AI136" i="3"/>
  <c r="AS136" i="3" s="1"/>
  <c r="BB136" i="3"/>
  <c r="BL136" i="3" s="1"/>
  <c r="AC135" i="3"/>
  <c r="AM135" i="3" s="1"/>
  <c r="AV135" i="3"/>
  <c r="BF135" i="3" s="1"/>
  <c r="AC133" i="3"/>
  <c r="AM133" i="3" s="1"/>
  <c r="AV133" i="3"/>
  <c r="BF133" i="3" s="1"/>
  <c r="AG130" i="3"/>
  <c r="AQ130" i="3" s="1"/>
  <c r="AZ130" i="3"/>
  <c r="BJ130" i="3" s="1"/>
  <c r="AI123" i="3"/>
  <c r="AS123" i="3" s="1"/>
  <c r="BB123" i="3"/>
  <c r="BL123" i="3" s="1"/>
  <c r="AI120" i="3"/>
  <c r="AS120" i="3" s="1"/>
  <c r="BB120" i="3"/>
  <c r="BL120" i="3" s="1"/>
  <c r="AH117" i="3"/>
  <c r="AR117" i="3" s="1"/>
  <c r="BA117" i="3"/>
  <c r="BK117" i="3" s="1"/>
  <c r="AB115" i="3"/>
  <c r="AL115" i="3" s="1"/>
  <c r="AU115" i="3"/>
  <c r="BE115" i="3" s="1"/>
  <c r="AD110" i="3"/>
  <c r="AN110" i="3" s="1"/>
  <c r="AW110" i="3"/>
  <c r="BG110" i="3" s="1"/>
  <c r="AD107" i="3"/>
  <c r="AN107" i="3" s="1"/>
  <c r="AW107" i="3"/>
  <c r="BG107" i="3" s="1"/>
  <c r="AD104" i="3"/>
  <c r="AN104" i="3" s="1"/>
  <c r="AW104" i="3"/>
  <c r="BG104" i="3" s="1"/>
  <c r="AH100" i="3"/>
  <c r="AR100" i="3" s="1"/>
  <c r="BA100" i="3"/>
  <c r="BK100" i="3" s="1"/>
  <c r="AH97" i="3"/>
  <c r="AR97" i="3" s="1"/>
  <c r="BA97" i="3"/>
  <c r="BK97" i="3" s="1"/>
  <c r="AI93" i="3"/>
  <c r="AS93" i="3" s="1"/>
  <c r="BB93" i="3"/>
  <c r="BL93" i="3" s="1"/>
  <c r="AH90" i="3"/>
  <c r="AR90" i="3" s="1"/>
  <c r="BA90" i="3"/>
  <c r="BK90" i="3" s="1"/>
  <c r="AF86" i="3"/>
  <c r="AP86" i="3" s="1"/>
  <c r="AY86" i="3"/>
  <c r="BI86" i="3" s="1"/>
  <c r="AD84" i="3"/>
  <c r="AN84" i="3" s="1"/>
  <c r="AW84" i="3"/>
  <c r="BG84" i="3" s="1"/>
  <c r="AD79" i="3"/>
  <c r="AN79" i="3" s="1"/>
  <c r="AW79" i="3"/>
  <c r="BG79" i="3" s="1"/>
  <c r="AC70" i="3"/>
  <c r="AM70" i="3" s="1"/>
  <c r="AV70" i="3"/>
  <c r="BF70" i="3" s="1"/>
  <c r="AB66" i="3"/>
  <c r="AL66" i="3" s="1"/>
  <c r="AU66" i="3"/>
  <c r="BE66" i="3" s="1"/>
  <c r="AB63" i="3"/>
  <c r="AL63" i="3" s="1"/>
  <c r="AU63" i="3"/>
  <c r="BE63" i="3" s="1"/>
  <c r="AB60" i="3"/>
  <c r="AL60" i="3" s="1"/>
  <c r="AU60" i="3"/>
  <c r="BE60" i="3" s="1"/>
  <c r="AI55" i="3"/>
  <c r="AS55" i="3" s="1"/>
  <c r="BB55" i="3"/>
  <c r="BL55" i="3" s="1"/>
  <c r="AG52" i="3"/>
  <c r="AQ52" i="3" s="1"/>
  <c r="AZ52" i="3"/>
  <c r="BJ52" i="3" s="1"/>
  <c r="AF49" i="3"/>
  <c r="AP49" i="3" s="1"/>
  <c r="AY49" i="3"/>
  <c r="BI49" i="3" s="1"/>
  <c r="AE46" i="3"/>
  <c r="AO46" i="3" s="1"/>
  <c r="AX46" i="3"/>
  <c r="BH46" i="3" s="1"/>
  <c r="AE42" i="3"/>
  <c r="AO42" i="3" s="1"/>
  <c r="AX42" i="3"/>
  <c r="BH42" i="3" s="1"/>
  <c r="AC39" i="3"/>
  <c r="AM39" i="3" s="1"/>
  <c r="AV39" i="3"/>
  <c r="BF39" i="3" s="1"/>
  <c r="AC35" i="3"/>
  <c r="AM35" i="3" s="1"/>
  <c r="AV35" i="3"/>
  <c r="BF35" i="3" s="1"/>
  <c r="AB31" i="3"/>
  <c r="AL31" i="3" s="1"/>
  <c r="AU31" i="3"/>
  <c r="BE31" i="3" s="1"/>
  <c r="AI27" i="3"/>
  <c r="AS27" i="3" s="1"/>
  <c r="BB27" i="3"/>
  <c r="BL27" i="3" s="1"/>
  <c r="AI24" i="3"/>
  <c r="AS24" i="3" s="1"/>
  <c r="BB24" i="3"/>
  <c r="BL24" i="3" s="1"/>
  <c r="AH21" i="3"/>
  <c r="AR21" i="3" s="1"/>
  <c r="BA21" i="3"/>
  <c r="BK21" i="3" s="1"/>
  <c r="AF58" i="3"/>
  <c r="AP58" i="3" s="1"/>
  <c r="AY58" i="3"/>
  <c r="BI58" i="3" s="1"/>
  <c r="AE80" i="3"/>
  <c r="AO80" i="3" s="1"/>
  <c r="AX80" i="3"/>
  <c r="BH80" i="3" s="1"/>
  <c r="AD14" i="3"/>
  <c r="AN14" i="3" s="1"/>
  <c r="AW14" i="3"/>
  <c r="BG14" i="3" s="1"/>
  <c r="AD10" i="3"/>
  <c r="AN10" i="3" s="1"/>
  <c r="AW10" i="3"/>
  <c r="BG10" i="3" s="1"/>
  <c r="AC103" i="3"/>
  <c r="AM103" i="3" s="1"/>
  <c r="AV103" i="3"/>
  <c r="BF103" i="3" s="1"/>
  <c r="AG51" i="3"/>
  <c r="AQ51" i="3" s="1"/>
  <c r="AZ51" i="3"/>
  <c r="BJ51" i="3" s="1"/>
  <c r="AF21" i="3"/>
  <c r="AP21" i="3" s="1"/>
  <c r="AY21" i="3"/>
  <c r="BI21" i="3" s="1"/>
  <c r="AD140" i="3"/>
  <c r="AN140" i="3" s="1"/>
  <c r="AW140" i="3"/>
  <c r="BG140" i="3" s="1"/>
  <c r="AB118" i="3"/>
  <c r="AL118" i="3" s="1"/>
  <c r="AU118" i="3"/>
  <c r="BE118" i="3" s="1"/>
  <c r="AI86" i="3"/>
  <c r="AS86" i="3" s="1"/>
  <c r="BB86" i="3"/>
  <c r="BL86" i="3" s="1"/>
  <c r="AB53" i="3"/>
  <c r="AL53" i="3" s="1"/>
  <c r="AU53" i="3"/>
  <c r="BE53" i="3" s="1"/>
  <c r="AF10" i="3"/>
  <c r="AP10" i="3" s="1"/>
  <c r="AY10" i="3"/>
  <c r="BI10" i="3" s="1"/>
  <c r="AG113" i="3"/>
  <c r="AQ113" i="3" s="1"/>
  <c r="AZ113" i="3"/>
  <c r="BJ113" i="3" s="1"/>
  <c r="AC92" i="3"/>
  <c r="AM92" i="3" s="1"/>
  <c r="AV92" i="3"/>
  <c r="BF92" i="3" s="1"/>
  <c r="AG67" i="3"/>
  <c r="AQ67" i="3" s="1"/>
  <c r="AZ67" i="3"/>
  <c r="BJ67" i="3" s="1"/>
  <c r="AH48" i="3"/>
  <c r="AR48" i="3" s="1"/>
  <c r="BA48" i="3"/>
  <c r="BK48" i="3" s="1"/>
  <c r="AF19" i="3"/>
  <c r="AP19" i="3" s="1"/>
  <c r="AY19" i="3"/>
  <c r="BI19" i="3" s="1"/>
  <c r="AB10" i="3"/>
  <c r="AL10" i="3" s="1"/>
  <c r="AU10" i="3"/>
  <c r="BE10" i="3" s="1"/>
  <c r="AC140" i="3"/>
  <c r="AM140" i="3" s="1"/>
  <c r="AV140" i="3"/>
  <c r="BF140" i="3" s="1"/>
  <c r="AD133" i="3"/>
  <c r="AN133" i="3" s="1"/>
  <c r="AW133" i="3"/>
  <c r="BG133" i="3" s="1"/>
  <c r="AI117" i="3"/>
  <c r="AS117" i="3" s="1"/>
  <c r="BB117" i="3"/>
  <c r="BL117" i="3" s="1"/>
  <c r="AE107" i="3"/>
  <c r="AO107" i="3" s="1"/>
  <c r="AX107" i="3"/>
  <c r="BH107" i="3" s="1"/>
  <c r="AI97" i="3"/>
  <c r="AS97" i="3" s="1"/>
  <c r="BB97" i="3"/>
  <c r="BL97" i="3" s="1"/>
  <c r="AE84" i="3"/>
  <c r="AO84" i="3" s="1"/>
  <c r="AX84" i="3"/>
  <c r="BH84" i="3" s="1"/>
  <c r="AD63" i="3"/>
  <c r="AN63" i="3" s="1"/>
  <c r="AW63" i="3"/>
  <c r="BG63" i="3" s="1"/>
  <c r="AI52" i="3"/>
  <c r="AS52" i="3" s="1"/>
  <c r="BB52" i="3"/>
  <c r="BL52" i="3" s="1"/>
  <c r="AF42" i="3"/>
  <c r="AP42" i="3" s="1"/>
  <c r="AY42" i="3"/>
  <c r="BI42" i="3" s="1"/>
  <c r="AD31" i="3"/>
  <c r="AN31" i="3" s="1"/>
  <c r="AW31" i="3"/>
  <c r="BG31" i="3" s="1"/>
  <c r="AE10" i="3"/>
  <c r="AO10" i="3" s="1"/>
  <c r="AX10" i="3"/>
  <c r="BH10" i="3" s="1"/>
  <c r="AB140" i="3"/>
  <c r="AL140" i="3" s="1"/>
  <c r="AU140" i="3"/>
  <c r="BE140" i="3" s="1"/>
  <c r="AC123" i="3"/>
  <c r="AM123" i="3" s="1"/>
  <c r="AV123" i="3"/>
  <c r="BF123" i="3" s="1"/>
  <c r="AC117" i="3"/>
  <c r="AM117" i="3" s="1"/>
  <c r="AV117" i="3"/>
  <c r="BF117" i="3" s="1"/>
  <c r="AC149" i="3"/>
  <c r="AM149" i="3" s="1"/>
  <c r="AV149" i="3"/>
  <c r="BF149" i="3" s="1"/>
  <c r="AH139" i="3"/>
  <c r="AR139" i="3" s="1"/>
  <c r="BA139" i="3"/>
  <c r="BK139" i="3" s="1"/>
  <c r="AG132" i="3"/>
  <c r="AQ132" i="3" s="1"/>
  <c r="AZ132" i="3"/>
  <c r="BJ132" i="3" s="1"/>
  <c r="AB123" i="3"/>
  <c r="AL123" i="3" s="1"/>
  <c r="AU123" i="3"/>
  <c r="BE123" i="3" s="1"/>
  <c r="AB120" i="3"/>
  <c r="AL120" i="3" s="1"/>
  <c r="AU120" i="3"/>
  <c r="BE120" i="3" s="1"/>
  <c r="AB117" i="3"/>
  <c r="AL117" i="3" s="1"/>
  <c r="AU117" i="3"/>
  <c r="BE117" i="3" s="1"/>
  <c r="AB111" i="3"/>
  <c r="AL111" i="3" s="1"/>
  <c r="AU111" i="3"/>
  <c r="BE111" i="3" s="1"/>
  <c r="AG108" i="3"/>
  <c r="AQ108" i="3" s="1"/>
  <c r="AZ108" i="3"/>
  <c r="BJ108" i="3" s="1"/>
  <c r="AB105" i="3"/>
  <c r="AL105" i="3" s="1"/>
  <c r="AU105" i="3"/>
  <c r="BE105" i="3" s="1"/>
  <c r="AG102" i="3"/>
  <c r="AQ102" i="3" s="1"/>
  <c r="AZ102" i="3"/>
  <c r="BJ102" i="3" s="1"/>
  <c r="AC100" i="3"/>
  <c r="AM100" i="3" s="1"/>
  <c r="AV100" i="3"/>
  <c r="BF100" i="3" s="1"/>
  <c r="AC97" i="3"/>
  <c r="AM97" i="3" s="1"/>
  <c r="AV97" i="3"/>
  <c r="BF97" i="3" s="1"/>
  <c r="AE94" i="3"/>
  <c r="AO94" i="3" s="1"/>
  <c r="AX94" i="3"/>
  <c r="BH94" i="3" s="1"/>
  <c r="AF91" i="3"/>
  <c r="AP91" i="3" s="1"/>
  <c r="AY91" i="3"/>
  <c r="BI91" i="3" s="1"/>
  <c r="AH87" i="3"/>
  <c r="AR87" i="3" s="1"/>
  <c r="BA87" i="3"/>
  <c r="BK87" i="3" s="1"/>
  <c r="AD88" i="3"/>
  <c r="AN88" i="3" s="1"/>
  <c r="AW88" i="3"/>
  <c r="BG88" i="3" s="1"/>
  <c r="AG82" i="3"/>
  <c r="AQ82" i="3" s="1"/>
  <c r="AZ82" i="3"/>
  <c r="BJ82" i="3" s="1"/>
  <c r="AG78" i="3"/>
  <c r="AQ78" i="3" s="1"/>
  <c r="AZ78" i="3"/>
  <c r="BJ78" i="3" s="1"/>
  <c r="AG129" i="3"/>
  <c r="AQ129" i="3" s="1"/>
  <c r="AZ129" i="3"/>
  <c r="BJ129" i="3" s="1"/>
  <c r="AH69" i="3"/>
  <c r="AR69" i="3" s="1"/>
  <c r="BA69" i="3"/>
  <c r="BK69" i="3" s="1"/>
  <c r="AC67" i="3"/>
  <c r="AM67" i="3" s="1"/>
  <c r="AV67" i="3"/>
  <c r="BF67" i="3" s="1"/>
  <c r="AG64" i="3"/>
  <c r="AQ64" i="3" s="1"/>
  <c r="AZ64" i="3"/>
  <c r="BJ64" i="3" s="1"/>
  <c r="AG61" i="3"/>
  <c r="AQ61" i="3" s="1"/>
  <c r="AZ61" i="3"/>
  <c r="BJ61" i="3" s="1"/>
  <c r="AB59" i="3"/>
  <c r="AL59" i="3" s="1"/>
  <c r="AU59" i="3"/>
  <c r="BE59" i="3" s="1"/>
  <c r="AB55" i="3"/>
  <c r="AL55" i="3" s="1"/>
  <c r="AU55" i="3"/>
  <c r="BE55" i="3" s="1"/>
  <c r="AD52" i="3"/>
  <c r="AN52" i="3" s="1"/>
  <c r="AW52" i="3"/>
  <c r="BG52" i="3" s="1"/>
  <c r="AC51" i="3"/>
  <c r="AM51" i="3" s="1"/>
  <c r="AV51" i="3"/>
  <c r="BF51" i="3" s="1"/>
  <c r="AF48" i="3"/>
  <c r="AP48" i="3" s="1"/>
  <c r="AY48" i="3"/>
  <c r="BI48" i="3" s="1"/>
  <c r="AF45" i="3"/>
  <c r="AP45" i="3" s="1"/>
  <c r="AY45" i="3"/>
  <c r="BI45" i="3" s="1"/>
  <c r="AF41" i="3"/>
  <c r="AP41" i="3" s="1"/>
  <c r="AY41" i="3"/>
  <c r="BI41" i="3" s="1"/>
  <c r="AH37" i="3"/>
  <c r="AR37" i="3" s="1"/>
  <c r="BA37" i="3"/>
  <c r="BK37" i="3" s="1"/>
  <c r="AH34" i="3"/>
  <c r="AR34" i="3" s="1"/>
  <c r="BA34" i="3"/>
  <c r="BK34" i="3" s="1"/>
  <c r="AG32" i="3"/>
  <c r="AQ32" i="3" s="1"/>
  <c r="AZ32" i="3"/>
  <c r="BJ32" i="3" s="1"/>
  <c r="AG29" i="3"/>
  <c r="AQ29" i="3" s="1"/>
  <c r="AZ29" i="3"/>
  <c r="BJ29" i="3" s="1"/>
  <c r="AB27" i="3"/>
  <c r="AL27" i="3" s="1"/>
  <c r="AU27" i="3"/>
  <c r="BE27" i="3" s="1"/>
  <c r="AC24" i="3"/>
  <c r="AM24" i="3" s="1"/>
  <c r="AV24" i="3"/>
  <c r="BF24" i="3" s="1"/>
  <c r="AC21" i="3"/>
  <c r="AM21" i="3" s="1"/>
  <c r="AV21" i="3"/>
  <c r="BF21" i="3" s="1"/>
  <c r="AC19" i="3"/>
  <c r="AM19" i="3" s="1"/>
  <c r="AV19" i="3"/>
  <c r="BF19" i="3" s="1"/>
  <c r="AC13" i="3"/>
  <c r="AM13" i="3" s="1"/>
  <c r="AV13" i="3"/>
  <c r="BF13" i="3" s="1"/>
  <c r="AG16" i="3"/>
  <c r="AQ16" i="3" s="1"/>
  <c r="AZ16" i="3"/>
  <c r="BJ16" i="3" s="1"/>
  <c r="AG12" i="3"/>
  <c r="AQ12" i="3" s="1"/>
  <c r="AZ12" i="3"/>
  <c r="BJ12" i="3" s="1"/>
  <c r="AH9" i="3"/>
  <c r="AR9" i="3" s="1"/>
  <c r="BA9" i="3"/>
  <c r="BK9" i="3" s="1"/>
  <c r="AD149" i="3"/>
  <c r="AN149" i="3" s="1"/>
  <c r="AW149" i="3"/>
  <c r="BG149" i="3" s="1"/>
  <c r="AB146" i="3"/>
  <c r="AL146" i="3" s="1"/>
  <c r="AU146" i="3"/>
  <c r="BE146" i="3" s="1"/>
  <c r="AD143" i="3"/>
  <c r="AN143" i="3" s="1"/>
  <c r="AW143" i="3"/>
  <c r="BG143" i="3" s="1"/>
  <c r="AF141" i="3"/>
  <c r="AP141" i="3" s="1"/>
  <c r="AY141" i="3"/>
  <c r="BI141" i="3" s="1"/>
  <c r="AG139" i="3"/>
  <c r="AQ139" i="3" s="1"/>
  <c r="AZ139" i="3"/>
  <c r="BJ139" i="3" s="1"/>
  <c r="AH136" i="3"/>
  <c r="AR136" i="3" s="1"/>
  <c r="BA136" i="3"/>
  <c r="BK136" i="3" s="1"/>
  <c r="AB135" i="3"/>
  <c r="AL135" i="3" s="1"/>
  <c r="AU135" i="3"/>
  <c r="BE135" i="3" s="1"/>
  <c r="AI132" i="3"/>
  <c r="AS132" i="3" s="1"/>
  <c r="BB132" i="3"/>
  <c r="BL132" i="3" s="1"/>
  <c r="AF130" i="3"/>
  <c r="AP130" i="3" s="1"/>
  <c r="AY130" i="3"/>
  <c r="BI130" i="3" s="1"/>
  <c r="AH123" i="3"/>
  <c r="AR123" i="3" s="1"/>
  <c r="BA123" i="3"/>
  <c r="BK123" i="3" s="1"/>
  <c r="AH120" i="3"/>
  <c r="AR120" i="3" s="1"/>
  <c r="BA120" i="3"/>
  <c r="BK120" i="3" s="1"/>
  <c r="AG117" i="3"/>
  <c r="AQ117" i="3" s="1"/>
  <c r="AZ117" i="3"/>
  <c r="BJ117" i="3" s="1"/>
  <c r="AI114" i="3"/>
  <c r="AS114" i="3" s="1"/>
  <c r="BB114" i="3"/>
  <c r="BL114" i="3" s="1"/>
  <c r="AB110" i="3"/>
  <c r="AL110" i="3" s="1"/>
  <c r="AU110" i="3"/>
  <c r="BE110" i="3" s="1"/>
  <c r="AB107" i="3"/>
  <c r="AL107" i="3" s="1"/>
  <c r="AU107" i="3"/>
  <c r="BE107" i="3" s="1"/>
  <c r="AB104" i="3"/>
  <c r="AL104" i="3" s="1"/>
  <c r="AU104" i="3"/>
  <c r="BE104" i="3" s="1"/>
  <c r="AG100" i="3"/>
  <c r="AQ100" i="3" s="1"/>
  <c r="AZ100" i="3"/>
  <c r="BJ100" i="3" s="1"/>
  <c r="AG97" i="3"/>
  <c r="AQ97" i="3" s="1"/>
  <c r="AZ97" i="3"/>
  <c r="BJ97" i="3" s="1"/>
  <c r="AH93" i="3"/>
  <c r="AR93" i="3" s="1"/>
  <c r="BA93" i="3"/>
  <c r="BK93" i="3" s="1"/>
  <c r="AF90" i="3"/>
  <c r="AP90" i="3" s="1"/>
  <c r="AY90" i="3"/>
  <c r="BI90" i="3" s="1"/>
  <c r="AE86" i="3"/>
  <c r="AO86" i="3" s="1"/>
  <c r="AX86" i="3"/>
  <c r="BH86" i="3" s="1"/>
  <c r="AC84" i="3"/>
  <c r="AM84" i="3" s="1"/>
  <c r="AV84" i="3"/>
  <c r="BF84" i="3" s="1"/>
  <c r="AC79" i="3"/>
  <c r="AM79" i="3" s="1"/>
  <c r="AV79" i="3"/>
  <c r="BF79" i="3" s="1"/>
  <c r="AE69" i="3"/>
  <c r="AO69" i="3" s="1"/>
  <c r="AX69" i="3"/>
  <c r="BH69" i="3" s="1"/>
  <c r="AI65" i="3"/>
  <c r="AS65" i="3" s="1"/>
  <c r="BB65" i="3"/>
  <c r="BL65" i="3" s="1"/>
  <c r="AI62" i="3"/>
  <c r="AS62" i="3" s="1"/>
  <c r="BB62" i="3"/>
  <c r="BL62" i="3" s="1"/>
  <c r="AI59" i="3"/>
  <c r="AS59" i="3" s="1"/>
  <c r="BB59" i="3"/>
  <c r="BL59" i="3" s="1"/>
  <c r="AH55" i="3"/>
  <c r="AR55" i="3" s="1"/>
  <c r="BA55" i="3"/>
  <c r="BK55" i="3" s="1"/>
  <c r="AE49" i="3"/>
  <c r="AO49" i="3" s="1"/>
  <c r="AX49" i="3"/>
  <c r="BH49" i="3" s="1"/>
  <c r="AD46" i="3"/>
  <c r="AN46" i="3" s="1"/>
  <c r="AW46" i="3"/>
  <c r="BG46" i="3" s="1"/>
  <c r="AD42" i="3"/>
  <c r="AN42" i="3" s="1"/>
  <c r="AW42" i="3"/>
  <c r="BG42" i="3" s="1"/>
  <c r="AE37" i="3"/>
  <c r="AO37" i="3" s="1"/>
  <c r="AX37" i="3"/>
  <c r="BH37" i="3" s="1"/>
  <c r="AE34" i="3"/>
  <c r="AO34" i="3" s="1"/>
  <c r="AX34" i="3"/>
  <c r="BH34" i="3" s="1"/>
  <c r="AI30" i="3"/>
  <c r="AS30" i="3" s="1"/>
  <c r="BB30" i="3"/>
  <c r="BL30" i="3" s="1"/>
  <c r="AH27" i="3"/>
  <c r="AR27" i="3" s="1"/>
  <c r="BA27" i="3"/>
  <c r="BK27" i="3" s="1"/>
  <c r="AG24" i="3"/>
  <c r="AQ24" i="3" s="1"/>
  <c r="AZ24" i="3"/>
  <c r="BJ24" i="3" s="1"/>
  <c r="AG21" i="3"/>
  <c r="AQ21" i="3" s="1"/>
  <c r="AZ21" i="3"/>
  <c r="BJ21" i="3" s="1"/>
  <c r="AE58" i="3"/>
  <c r="AO58" i="3" s="1"/>
  <c r="AX58" i="3"/>
  <c r="BH58" i="3" s="1"/>
  <c r="AC80" i="3"/>
  <c r="AM80" i="3" s="1"/>
  <c r="AV80" i="3"/>
  <c r="BF80" i="3" s="1"/>
  <c r="AC14" i="3"/>
  <c r="AM14" i="3" s="1"/>
  <c r="AV14" i="3"/>
  <c r="BF14" i="3" s="1"/>
  <c r="AJ16" i="3"/>
  <c r="AT16" i="3" s="1"/>
  <c r="BC16" i="3"/>
  <c r="BM16" i="3" s="1"/>
  <c r="AF117" i="3"/>
  <c r="AP117" i="3" s="1"/>
  <c r="AY117" i="3"/>
  <c r="BI117" i="3" s="1"/>
  <c r="AF95" i="3"/>
  <c r="AP95" i="3" s="1"/>
  <c r="AY95" i="3"/>
  <c r="BI95" i="3" s="1"/>
  <c r="AD62" i="3"/>
  <c r="AN62" i="3" s="1"/>
  <c r="AW62" i="3"/>
  <c r="BG62" i="3" s="1"/>
  <c r="AG35" i="3"/>
  <c r="AQ35" i="3" s="1"/>
  <c r="AZ35" i="3"/>
  <c r="BJ35" i="3" s="1"/>
  <c r="AB14" i="3"/>
  <c r="AL14" i="3" s="1"/>
  <c r="AU14" i="3"/>
  <c r="BE14" i="3" s="1"/>
  <c r="AI130" i="3"/>
  <c r="AS130" i="3" s="1"/>
  <c r="BB130" i="3"/>
  <c r="BL130" i="3" s="1"/>
  <c r="AI107" i="3"/>
  <c r="AS107" i="3" s="1"/>
  <c r="BB107" i="3"/>
  <c r="BL107" i="3" s="1"/>
  <c r="AF79" i="3"/>
  <c r="AP79" i="3" s="1"/>
  <c r="AY79" i="3"/>
  <c r="BI79" i="3" s="1"/>
  <c r="AI49" i="3"/>
  <c r="AS49" i="3" s="1"/>
  <c r="BB49" i="3"/>
  <c r="BL49" i="3" s="1"/>
  <c r="AF14" i="3"/>
  <c r="AP14" i="3" s="1"/>
  <c r="AY14" i="3"/>
  <c r="BI14" i="3" s="1"/>
  <c r="AG111" i="3"/>
  <c r="AQ111" i="3" s="1"/>
  <c r="AZ111" i="3"/>
  <c r="BJ111" i="3" s="1"/>
  <c r="AF89" i="3"/>
  <c r="AP89" i="3" s="1"/>
  <c r="AY89" i="3"/>
  <c r="BI89" i="3" s="1"/>
  <c r="AC65" i="3"/>
  <c r="AM65" i="3" s="1"/>
  <c r="AV65" i="3"/>
  <c r="BF65" i="3" s="1"/>
  <c r="AF52" i="3"/>
  <c r="AP52" i="3" s="1"/>
  <c r="AY52" i="3"/>
  <c r="BI52" i="3" s="1"/>
  <c r="AC30" i="3"/>
  <c r="AM30" i="3" s="1"/>
  <c r="AV30" i="3"/>
  <c r="BF30" i="3" s="1"/>
  <c r="AG13" i="3"/>
  <c r="AQ13" i="3" s="1"/>
  <c r="AZ13" i="3"/>
  <c r="BJ13" i="3" s="1"/>
  <c r="AE146" i="3"/>
  <c r="AO146" i="3" s="1"/>
  <c r="AX146" i="3"/>
  <c r="BH146" i="3" s="1"/>
  <c r="AB138" i="3"/>
  <c r="AL138" i="3" s="1"/>
  <c r="AU138" i="3"/>
  <c r="BE138" i="3" s="1"/>
  <c r="AD115" i="3"/>
  <c r="AN115" i="3" s="1"/>
  <c r="AW115" i="3"/>
  <c r="BG115" i="3" s="1"/>
  <c r="AE104" i="3"/>
  <c r="AO104" i="3" s="1"/>
  <c r="AX104" i="3"/>
  <c r="BH104" i="3" s="1"/>
  <c r="AG94" i="3"/>
  <c r="AQ94" i="3" s="1"/>
  <c r="AZ94" i="3"/>
  <c r="BJ94" i="3" s="1"/>
  <c r="AD70" i="3"/>
  <c r="AN70" i="3" s="1"/>
  <c r="AW70" i="3"/>
  <c r="BG70" i="3" s="1"/>
  <c r="AD60" i="3"/>
  <c r="AN60" i="3" s="1"/>
  <c r="AW60" i="3"/>
  <c r="BG60" i="3" s="1"/>
  <c r="AH49" i="3"/>
  <c r="AR49" i="3" s="1"/>
  <c r="BA49" i="3"/>
  <c r="BK49" i="3" s="1"/>
  <c r="AE39" i="3"/>
  <c r="AO39" i="3" s="1"/>
  <c r="AX39" i="3"/>
  <c r="BH39" i="3" s="1"/>
  <c r="AB28" i="3"/>
  <c r="AL28" i="3" s="1"/>
  <c r="AU28" i="3"/>
  <c r="BE28" i="3" s="1"/>
  <c r="AF80" i="3"/>
  <c r="AP80" i="3" s="1"/>
  <c r="AY80" i="3"/>
  <c r="BI80" i="3" s="1"/>
  <c r="AB147" i="3"/>
  <c r="AL147" i="3" s="1"/>
  <c r="AU147" i="3"/>
  <c r="BE147" i="3" s="1"/>
  <c r="AF138" i="3"/>
  <c r="AP138" i="3" s="1"/>
  <c r="AY138" i="3"/>
  <c r="BI138" i="3" s="1"/>
  <c r="AF132" i="3"/>
  <c r="AP132" i="3" s="1"/>
  <c r="AY132" i="3"/>
  <c r="BI132" i="3" s="1"/>
  <c r="AG122" i="3"/>
  <c r="AQ122" i="3" s="1"/>
  <c r="AZ122" i="3"/>
  <c r="BJ122" i="3" s="1"/>
  <c r="AG119" i="3"/>
  <c r="AQ119" i="3" s="1"/>
  <c r="AZ119" i="3"/>
  <c r="BJ119" i="3" s="1"/>
  <c r="AH116" i="3"/>
  <c r="AR116" i="3" s="1"/>
  <c r="BA116" i="3"/>
  <c r="BK116" i="3" s="1"/>
  <c r="AI110" i="3"/>
  <c r="AS110" i="3" s="1"/>
  <c r="BB110" i="3"/>
  <c r="BL110" i="3" s="1"/>
  <c r="AB108" i="3"/>
  <c r="AL108" i="3" s="1"/>
  <c r="AU108" i="3"/>
  <c r="BE108" i="3" s="1"/>
  <c r="AI104" i="3"/>
  <c r="AS104" i="3" s="1"/>
  <c r="BB104" i="3"/>
  <c r="BL104" i="3" s="1"/>
  <c r="AD102" i="3"/>
  <c r="AN102" i="3" s="1"/>
  <c r="AW102" i="3"/>
  <c r="BG102" i="3" s="1"/>
  <c r="AB100" i="3"/>
  <c r="AL100" i="3" s="1"/>
  <c r="AU100" i="3"/>
  <c r="BE100" i="3" s="1"/>
  <c r="AB97" i="3"/>
  <c r="AL97" i="3" s="1"/>
  <c r="AU97" i="3"/>
  <c r="BE97" i="3" s="1"/>
  <c r="AD94" i="3"/>
  <c r="AN94" i="3" s="1"/>
  <c r="AW94" i="3"/>
  <c r="BG94" i="3" s="1"/>
  <c r="AE91" i="3"/>
  <c r="AO91" i="3" s="1"/>
  <c r="AX91" i="3"/>
  <c r="BH91" i="3" s="1"/>
  <c r="AF87" i="3"/>
  <c r="AP87" i="3" s="1"/>
  <c r="AY87" i="3"/>
  <c r="BI87" i="3" s="1"/>
  <c r="AC88" i="3"/>
  <c r="AM88" i="3" s="1"/>
  <c r="AV88" i="3"/>
  <c r="BF88" i="3" s="1"/>
  <c r="AF82" i="3"/>
  <c r="AP82" i="3" s="1"/>
  <c r="AY82" i="3"/>
  <c r="BI82" i="3" s="1"/>
  <c r="AF78" i="3"/>
  <c r="AP78" i="3" s="1"/>
  <c r="AY78" i="3"/>
  <c r="BI78" i="3" s="1"/>
  <c r="AF129" i="3"/>
  <c r="AP129" i="3" s="1"/>
  <c r="AY129" i="3"/>
  <c r="BI129" i="3" s="1"/>
  <c r="AG69" i="3"/>
  <c r="AQ69" i="3" s="1"/>
  <c r="AZ69" i="3"/>
  <c r="BJ69" i="3" s="1"/>
  <c r="AB67" i="3"/>
  <c r="AL67" i="3" s="1"/>
  <c r="AU67" i="3"/>
  <c r="BE67" i="3" s="1"/>
  <c r="AB64" i="3"/>
  <c r="AL64" i="3" s="1"/>
  <c r="AU64" i="3"/>
  <c r="BE64" i="3" s="1"/>
  <c r="AB61" i="3"/>
  <c r="AL61" i="3" s="1"/>
  <c r="AU61" i="3"/>
  <c r="BE61" i="3" s="1"/>
  <c r="AG57" i="3"/>
  <c r="AQ57" i="3" s="1"/>
  <c r="AZ57" i="3"/>
  <c r="BJ57" i="3" s="1"/>
  <c r="AG54" i="3"/>
  <c r="AQ54" i="3" s="1"/>
  <c r="AZ54" i="3"/>
  <c r="BJ54" i="3" s="1"/>
  <c r="AC52" i="3"/>
  <c r="AM52" i="3" s="1"/>
  <c r="AV52" i="3"/>
  <c r="BF52" i="3" s="1"/>
  <c r="AF50" i="3"/>
  <c r="AP50" i="3" s="1"/>
  <c r="AY50" i="3"/>
  <c r="BI50" i="3" s="1"/>
  <c r="AC48" i="3"/>
  <c r="AM48" i="3" s="1"/>
  <c r="AV48" i="3"/>
  <c r="BF48" i="3" s="1"/>
  <c r="AC45" i="3"/>
  <c r="AM45" i="3" s="1"/>
  <c r="AV45" i="3"/>
  <c r="BF45" i="3" s="1"/>
  <c r="AC41" i="3"/>
  <c r="AM41" i="3" s="1"/>
  <c r="AV41" i="3"/>
  <c r="BF41" i="3" s="1"/>
  <c r="AG37" i="3"/>
  <c r="AQ37" i="3" s="1"/>
  <c r="AZ37" i="3"/>
  <c r="BJ37" i="3" s="1"/>
  <c r="AG34" i="3"/>
  <c r="AQ34" i="3" s="1"/>
  <c r="AZ34" i="3"/>
  <c r="BJ34" i="3" s="1"/>
  <c r="AB32" i="3"/>
  <c r="AL32" i="3" s="1"/>
  <c r="AU32" i="3"/>
  <c r="BE32" i="3" s="1"/>
  <c r="AB29" i="3"/>
  <c r="AL29" i="3" s="1"/>
  <c r="AU29" i="3"/>
  <c r="BE29" i="3" s="1"/>
  <c r="AG26" i="3"/>
  <c r="AQ26" i="3" s="1"/>
  <c r="AZ26" i="3"/>
  <c r="BJ26" i="3" s="1"/>
  <c r="AB24" i="3"/>
  <c r="AL24" i="3" s="1"/>
  <c r="AU24" i="3"/>
  <c r="BE24" i="3" s="1"/>
  <c r="AB21" i="3"/>
  <c r="AL21" i="3" s="1"/>
  <c r="AU21" i="3"/>
  <c r="BE21" i="3" s="1"/>
  <c r="AF18" i="3"/>
  <c r="AP18" i="3" s="1"/>
  <c r="AY18" i="3"/>
  <c r="BI18" i="3" s="1"/>
  <c r="AF17" i="3"/>
  <c r="AP17" i="3" s="1"/>
  <c r="AY17" i="3"/>
  <c r="BI17" i="3" s="1"/>
  <c r="AF16" i="3"/>
  <c r="AP16" i="3" s="1"/>
  <c r="AY16" i="3"/>
  <c r="BI16" i="3" s="1"/>
  <c r="AF12" i="3"/>
  <c r="AP12" i="3" s="1"/>
  <c r="AY12" i="3"/>
  <c r="BI12" i="3" s="1"/>
  <c r="AG9" i="3"/>
  <c r="AQ9" i="3" s="1"/>
  <c r="AZ9" i="3"/>
  <c r="BJ9" i="3" s="1"/>
  <c r="AB149" i="3"/>
  <c r="AL149" i="3" s="1"/>
  <c r="AU149" i="3"/>
  <c r="BE149" i="3" s="1"/>
  <c r="AI144" i="3"/>
  <c r="AS144" i="3" s="1"/>
  <c r="BB144" i="3"/>
  <c r="BL144" i="3" s="1"/>
  <c r="AC143" i="3"/>
  <c r="AM143" i="3" s="1"/>
  <c r="AV143" i="3"/>
  <c r="BF143" i="3" s="1"/>
  <c r="AE141" i="3"/>
  <c r="AO141" i="3" s="1"/>
  <c r="AX141" i="3"/>
  <c r="BH141" i="3" s="1"/>
  <c r="AF139" i="3"/>
  <c r="AP139" i="3" s="1"/>
  <c r="AY139" i="3"/>
  <c r="BI139" i="3" s="1"/>
  <c r="AG136" i="3"/>
  <c r="AQ136" i="3" s="1"/>
  <c r="AZ136" i="3"/>
  <c r="BJ136" i="3" s="1"/>
  <c r="AI134" i="3"/>
  <c r="AS134" i="3" s="1"/>
  <c r="BB134" i="3"/>
  <c r="BL134" i="3" s="1"/>
  <c r="AE132" i="3"/>
  <c r="AO132" i="3" s="1"/>
  <c r="AX132" i="3"/>
  <c r="BH132" i="3" s="1"/>
  <c r="AE130" i="3"/>
  <c r="AO130" i="3" s="1"/>
  <c r="AX130" i="3"/>
  <c r="BH130" i="3" s="1"/>
  <c r="AI125" i="3"/>
  <c r="AS125" i="3" s="1"/>
  <c r="BB125" i="3"/>
  <c r="BL125" i="3" s="1"/>
  <c r="AG123" i="3"/>
  <c r="AQ123" i="3" s="1"/>
  <c r="AZ123" i="3"/>
  <c r="BJ123" i="3" s="1"/>
  <c r="AG120" i="3"/>
  <c r="AQ120" i="3" s="1"/>
  <c r="AZ120" i="3"/>
  <c r="BJ120" i="3" s="1"/>
  <c r="AE117" i="3"/>
  <c r="AO117" i="3" s="1"/>
  <c r="AX117" i="3"/>
  <c r="BH117" i="3" s="1"/>
  <c r="AH114" i="3"/>
  <c r="AR114" i="3" s="1"/>
  <c r="BA114" i="3"/>
  <c r="BK114" i="3" s="1"/>
  <c r="AI109" i="3"/>
  <c r="AS109" i="3" s="1"/>
  <c r="BB109" i="3"/>
  <c r="BL109" i="3" s="1"/>
  <c r="AI106" i="3"/>
  <c r="AS106" i="3" s="1"/>
  <c r="BB106" i="3"/>
  <c r="BL106" i="3" s="1"/>
  <c r="AI103" i="3"/>
  <c r="AS103" i="3" s="1"/>
  <c r="BB103" i="3"/>
  <c r="BL103" i="3" s="1"/>
  <c r="AI99" i="3"/>
  <c r="AS99" i="3" s="1"/>
  <c r="BB99" i="3"/>
  <c r="BL99" i="3" s="1"/>
  <c r="AI96" i="3"/>
  <c r="AS96" i="3" s="1"/>
  <c r="BB96" i="3"/>
  <c r="BL96" i="3" s="1"/>
  <c r="AF93" i="3"/>
  <c r="AP93" i="3" s="1"/>
  <c r="AY93" i="3"/>
  <c r="BI93" i="3" s="1"/>
  <c r="AE90" i="3"/>
  <c r="AO90" i="3" s="1"/>
  <c r="AX90" i="3"/>
  <c r="BH90" i="3" s="1"/>
  <c r="AD86" i="3"/>
  <c r="AN86" i="3" s="1"/>
  <c r="AW86" i="3"/>
  <c r="BG86" i="3" s="1"/>
  <c r="AE82" i="3"/>
  <c r="AO82" i="3" s="1"/>
  <c r="AX82" i="3"/>
  <c r="BH82" i="3" s="1"/>
  <c r="AE78" i="3"/>
  <c r="AO78" i="3" s="1"/>
  <c r="AX78" i="3"/>
  <c r="BH78" i="3" s="1"/>
  <c r="AE129" i="3"/>
  <c r="AO129" i="3" s="1"/>
  <c r="AX129" i="3"/>
  <c r="BH129" i="3" s="1"/>
  <c r="AB69" i="3"/>
  <c r="AL69" i="3" s="1"/>
  <c r="AU69" i="3"/>
  <c r="BE69" i="3" s="1"/>
  <c r="AH65" i="3"/>
  <c r="AR65" i="3" s="1"/>
  <c r="BA65" i="3"/>
  <c r="BK65" i="3" s="1"/>
  <c r="AH62" i="3"/>
  <c r="AR62" i="3" s="1"/>
  <c r="BA62" i="3"/>
  <c r="BK62" i="3" s="1"/>
  <c r="AG59" i="3"/>
  <c r="AQ59" i="3" s="1"/>
  <c r="AZ59" i="3"/>
  <c r="BJ59" i="3" s="1"/>
  <c r="AG55" i="3"/>
  <c r="AQ55" i="3" s="1"/>
  <c r="AZ55" i="3"/>
  <c r="BJ55" i="3" s="1"/>
  <c r="AC49" i="3"/>
  <c r="AM49" i="3" s="1"/>
  <c r="AV49" i="3"/>
  <c r="BF49" i="3" s="1"/>
  <c r="AC46" i="3"/>
  <c r="AM46" i="3" s="1"/>
  <c r="AV46" i="3"/>
  <c r="BF46" i="3" s="1"/>
  <c r="AC42" i="3"/>
  <c r="AM42" i="3" s="1"/>
  <c r="AV42" i="3"/>
  <c r="BF42" i="3" s="1"/>
  <c r="AD37" i="3"/>
  <c r="AN37" i="3" s="1"/>
  <c r="AW37" i="3"/>
  <c r="BG37" i="3" s="1"/>
  <c r="AB34" i="3"/>
  <c r="AL34" i="3" s="1"/>
  <c r="AU34" i="3"/>
  <c r="BE34" i="3" s="1"/>
  <c r="AH30" i="3"/>
  <c r="AR30" i="3" s="1"/>
  <c r="BA30" i="3"/>
  <c r="BK30" i="3" s="1"/>
  <c r="AG27" i="3"/>
  <c r="AQ27" i="3" s="1"/>
  <c r="AZ27" i="3"/>
  <c r="BJ27" i="3" s="1"/>
  <c r="AI23" i="3"/>
  <c r="AS23" i="3" s="1"/>
  <c r="BB23" i="3"/>
  <c r="BL23" i="3" s="1"/>
  <c r="AF20" i="3"/>
  <c r="AP20" i="3" s="1"/>
  <c r="AY20" i="3"/>
  <c r="BI20" i="3" s="1"/>
  <c r="AD58" i="3"/>
  <c r="AN58" i="3" s="1"/>
  <c r="AW58" i="3"/>
  <c r="BG58" i="3" s="1"/>
  <c r="AE16" i="3"/>
  <c r="AO16" i="3" s="1"/>
  <c r="AX16" i="3"/>
  <c r="BH16" i="3" s="1"/>
  <c r="AE12" i="3"/>
  <c r="AO12" i="3" s="1"/>
  <c r="AX12" i="3"/>
  <c r="BH12" i="3" s="1"/>
  <c r="AJ25" i="3"/>
  <c r="AT25" i="3" s="1"/>
  <c r="BC25" i="3"/>
  <c r="BM25" i="3" s="1"/>
  <c r="AH142" i="3"/>
  <c r="AR142" i="3" s="1"/>
  <c r="BA142" i="3"/>
  <c r="BK142" i="3" s="1"/>
  <c r="AG89" i="3"/>
  <c r="AQ89" i="3" s="1"/>
  <c r="AZ89" i="3"/>
  <c r="BJ89" i="3" s="1"/>
  <c r="AI48" i="3"/>
  <c r="AS48" i="3" s="1"/>
  <c r="BB48" i="3"/>
  <c r="BL48" i="3" s="1"/>
  <c r="AG149" i="3"/>
  <c r="AQ149" i="3" s="1"/>
  <c r="AZ149" i="3"/>
  <c r="BJ149" i="3" s="1"/>
  <c r="AB101" i="3"/>
  <c r="AL101" i="3" s="1"/>
  <c r="AU101" i="3"/>
  <c r="BE101" i="3" s="1"/>
  <c r="AE35" i="3"/>
  <c r="AO35" i="3" s="1"/>
  <c r="AX35" i="3"/>
  <c r="BH35" i="3" s="1"/>
  <c r="AB133" i="3"/>
  <c r="AL133" i="3" s="1"/>
  <c r="AU133" i="3"/>
  <c r="BE133" i="3" s="1"/>
  <c r="AE97" i="3"/>
  <c r="AO97" i="3" s="1"/>
  <c r="AX97" i="3"/>
  <c r="BH97" i="3" s="1"/>
  <c r="AC62" i="3"/>
  <c r="AM62" i="3" s="1"/>
  <c r="AV62" i="3"/>
  <c r="BF62" i="3" s="1"/>
  <c r="AH41" i="3"/>
  <c r="AR41" i="3" s="1"/>
  <c r="BA41" i="3"/>
  <c r="BK41" i="3" s="1"/>
  <c r="AI16" i="3"/>
  <c r="AS16" i="3" s="1"/>
  <c r="BB16" i="3"/>
  <c r="BL16" i="3" s="1"/>
  <c r="AH141" i="3"/>
  <c r="AR141" i="3" s="1"/>
  <c r="BA141" i="3"/>
  <c r="BK141" i="3" s="1"/>
  <c r="AH130" i="3"/>
  <c r="AR130" i="3" s="1"/>
  <c r="BA130" i="3"/>
  <c r="BK130" i="3" s="1"/>
  <c r="AE110" i="3"/>
  <c r="AO110" i="3" s="1"/>
  <c r="AX110" i="3"/>
  <c r="BH110" i="3" s="1"/>
  <c r="AH86" i="3"/>
  <c r="AR86" i="3" s="1"/>
  <c r="BA86" i="3"/>
  <c r="BK86" i="3" s="1"/>
  <c r="AH58" i="3"/>
  <c r="AR58" i="3" s="1"/>
  <c r="BA58" i="3"/>
  <c r="BK58" i="3" s="1"/>
  <c r="AI146" i="3"/>
  <c r="AS146" i="3" s="1"/>
  <c r="BB146" i="3"/>
  <c r="BL146" i="3" s="1"/>
  <c r="AD138" i="3"/>
  <c r="AN138" i="3" s="1"/>
  <c r="AW138" i="3"/>
  <c r="BG138" i="3" s="1"/>
  <c r="AH131" i="3"/>
  <c r="AR131" i="3" s="1"/>
  <c r="BA131" i="3"/>
  <c r="BK131" i="3" s="1"/>
  <c r="AG125" i="3"/>
  <c r="AQ125" i="3" s="1"/>
  <c r="AZ125" i="3"/>
  <c r="BJ125" i="3" s="1"/>
  <c r="AB122" i="3"/>
  <c r="AL122" i="3" s="1"/>
  <c r="AU122" i="3"/>
  <c r="BE122" i="3" s="1"/>
  <c r="AB119" i="3"/>
  <c r="AL119" i="3" s="1"/>
  <c r="AU119" i="3"/>
  <c r="BE119" i="3" s="1"/>
  <c r="AG116" i="3"/>
  <c r="AQ116" i="3" s="1"/>
  <c r="AZ116" i="3"/>
  <c r="BJ116" i="3" s="1"/>
  <c r="AH110" i="3"/>
  <c r="AR110" i="3" s="1"/>
  <c r="BA110" i="3"/>
  <c r="BK110" i="3" s="1"/>
  <c r="AH107" i="3"/>
  <c r="AR107" i="3" s="1"/>
  <c r="BA107" i="3"/>
  <c r="BK107" i="3" s="1"/>
  <c r="AH104" i="3"/>
  <c r="AR104" i="3" s="1"/>
  <c r="BA104" i="3"/>
  <c r="BK104" i="3" s="1"/>
  <c r="AB102" i="3"/>
  <c r="AL102" i="3" s="1"/>
  <c r="AU102" i="3"/>
  <c r="BE102" i="3" s="1"/>
  <c r="AG99" i="3"/>
  <c r="AQ99" i="3" s="1"/>
  <c r="AZ99" i="3"/>
  <c r="BJ99" i="3" s="1"/>
  <c r="AH96" i="3"/>
  <c r="AR96" i="3" s="1"/>
  <c r="BA96" i="3"/>
  <c r="BK96" i="3" s="1"/>
  <c r="AC94" i="3"/>
  <c r="AM94" i="3" s="1"/>
  <c r="AV94" i="3"/>
  <c r="BF94" i="3" s="1"/>
  <c r="AD91" i="3"/>
  <c r="AN91" i="3" s="1"/>
  <c r="AW91" i="3"/>
  <c r="BG91" i="3" s="1"/>
  <c r="AE87" i="3"/>
  <c r="AO87" i="3" s="1"/>
  <c r="AX87" i="3"/>
  <c r="BH87" i="3" s="1"/>
  <c r="AF85" i="3"/>
  <c r="AP85" i="3" s="1"/>
  <c r="AY85" i="3"/>
  <c r="BI85" i="3" s="1"/>
  <c r="AC82" i="3"/>
  <c r="AM82" i="3" s="1"/>
  <c r="AV82" i="3"/>
  <c r="BF82" i="3" s="1"/>
  <c r="AC78" i="3"/>
  <c r="AM78" i="3" s="1"/>
  <c r="AV78" i="3"/>
  <c r="BF78" i="3" s="1"/>
  <c r="AC129" i="3"/>
  <c r="AM129" i="3" s="1"/>
  <c r="AV129" i="3"/>
  <c r="BF129" i="3" s="1"/>
  <c r="AF69" i="3"/>
  <c r="AP69" i="3" s="1"/>
  <c r="AY69" i="3"/>
  <c r="BI69" i="3" s="1"/>
  <c r="AI66" i="3"/>
  <c r="AS66" i="3" s="1"/>
  <c r="BB66" i="3"/>
  <c r="BL66" i="3" s="1"/>
  <c r="AI63" i="3"/>
  <c r="AS63" i="3" s="1"/>
  <c r="BB63" i="3"/>
  <c r="BL63" i="3" s="1"/>
  <c r="AI60" i="3"/>
  <c r="AS60" i="3" s="1"/>
  <c r="BB60" i="3"/>
  <c r="BL60" i="3" s="1"/>
  <c r="AB57" i="3"/>
  <c r="AL57" i="3" s="1"/>
  <c r="AU57" i="3"/>
  <c r="BE57" i="3" s="1"/>
  <c r="AB54" i="3"/>
  <c r="AL54" i="3" s="1"/>
  <c r="AU54" i="3"/>
  <c r="BE54" i="3" s="1"/>
  <c r="AB52" i="3"/>
  <c r="AL52" i="3" s="1"/>
  <c r="AU52" i="3"/>
  <c r="BE52" i="3" s="1"/>
  <c r="AE50" i="3"/>
  <c r="AO50" i="3" s="1"/>
  <c r="AX50" i="3"/>
  <c r="BH50" i="3" s="1"/>
  <c r="AF47" i="3"/>
  <c r="AP47" i="3" s="1"/>
  <c r="AY47" i="3"/>
  <c r="BI47" i="3" s="1"/>
  <c r="AF44" i="3"/>
  <c r="AP44" i="3" s="1"/>
  <c r="AY44" i="3"/>
  <c r="BI44" i="3" s="1"/>
  <c r="AG40" i="3"/>
  <c r="AQ40" i="3" s="1"/>
  <c r="AZ40" i="3"/>
  <c r="BJ40" i="3" s="1"/>
  <c r="AF37" i="3"/>
  <c r="AP37" i="3" s="1"/>
  <c r="AY37" i="3"/>
  <c r="BI37" i="3" s="1"/>
  <c r="AF34" i="3"/>
  <c r="AP34" i="3" s="1"/>
  <c r="AY34" i="3"/>
  <c r="BI34" i="3" s="1"/>
  <c r="AI31" i="3"/>
  <c r="AS31" i="3" s="1"/>
  <c r="BB31" i="3"/>
  <c r="BL31" i="3" s="1"/>
  <c r="AI28" i="3"/>
  <c r="AS28" i="3" s="1"/>
  <c r="BB28" i="3"/>
  <c r="BL28" i="3" s="1"/>
  <c r="AB26" i="3"/>
  <c r="AL26" i="3" s="1"/>
  <c r="AU26" i="3"/>
  <c r="BE26" i="3" s="1"/>
  <c r="AG23" i="3"/>
  <c r="AQ23" i="3" s="1"/>
  <c r="AZ23" i="3"/>
  <c r="BJ23" i="3" s="1"/>
  <c r="AI20" i="3"/>
  <c r="AS20" i="3" s="1"/>
  <c r="BB20" i="3"/>
  <c r="BL20" i="3" s="1"/>
  <c r="AE18" i="3"/>
  <c r="AO18" i="3" s="1"/>
  <c r="AX18" i="3"/>
  <c r="BH18" i="3" s="1"/>
  <c r="AE17" i="3"/>
  <c r="AO17" i="3" s="1"/>
  <c r="AX17" i="3"/>
  <c r="BH17" i="3" s="1"/>
  <c r="AC16" i="3"/>
  <c r="AM16" i="3" s="1"/>
  <c r="AV16" i="3"/>
  <c r="BF16" i="3" s="1"/>
  <c r="AC12" i="3"/>
  <c r="AM12" i="3" s="1"/>
  <c r="AV12" i="3"/>
  <c r="BF12" i="3" s="1"/>
  <c r="AF9" i="3"/>
  <c r="AP9" i="3" s="1"/>
  <c r="AY9" i="3"/>
  <c r="BI9" i="3" s="1"/>
  <c r="AI147" i="3"/>
  <c r="AS147" i="3" s="1"/>
  <c r="BB147" i="3"/>
  <c r="BL147" i="3" s="1"/>
  <c r="AH144" i="3"/>
  <c r="AR144" i="3" s="1"/>
  <c r="BA144" i="3"/>
  <c r="BK144" i="3" s="1"/>
  <c r="AI142" i="3"/>
  <c r="AS142" i="3" s="1"/>
  <c r="BB142" i="3"/>
  <c r="BL142" i="3" s="1"/>
  <c r="AC141" i="3"/>
  <c r="AM141" i="3" s="1"/>
  <c r="AV141" i="3"/>
  <c r="BF141" i="3" s="1"/>
  <c r="AE139" i="3"/>
  <c r="AO139" i="3" s="1"/>
  <c r="AX139" i="3"/>
  <c r="BH139" i="3" s="1"/>
  <c r="AF136" i="3"/>
  <c r="AP136" i="3" s="1"/>
  <c r="AY136" i="3"/>
  <c r="BI136" i="3" s="1"/>
  <c r="AH134" i="3"/>
  <c r="AR134" i="3" s="1"/>
  <c r="BA134" i="3"/>
  <c r="BK134" i="3" s="1"/>
  <c r="AD132" i="3"/>
  <c r="AN132" i="3" s="1"/>
  <c r="AW132" i="3"/>
  <c r="BG132" i="3" s="1"/>
  <c r="AD130" i="3"/>
  <c r="AN130" i="3" s="1"/>
  <c r="AW130" i="3"/>
  <c r="BG130" i="3" s="1"/>
  <c r="AH125" i="3"/>
  <c r="AR125" i="3" s="1"/>
  <c r="BA125" i="3"/>
  <c r="BK125" i="3" s="1"/>
  <c r="AI122" i="3"/>
  <c r="AS122" i="3" s="1"/>
  <c r="BB122" i="3"/>
  <c r="BL122" i="3" s="1"/>
  <c r="AI119" i="3"/>
  <c r="AS119" i="3" s="1"/>
  <c r="BB119" i="3"/>
  <c r="BL119" i="3" s="1"/>
  <c r="AI116" i="3"/>
  <c r="AS116" i="3" s="1"/>
  <c r="BB116" i="3"/>
  <c r="BL116" i="3" s="1"/>
  <c r="AG114" i="3"/>
  <c r="AQ114" i="3" s="1"/>
  <c r="AZ114" i="3"/>
  <c r="BJ114" i="3" s="1"/>
  <c r="AG109" i="3"/>
  <c r="AQ109" i="3" s="1"/>
  <c r="AZ109" i="3"/>
  <c r="BJ109" i="3" s="1"/>
  <c r="AH106" i="3"/>
  <c r="AR106" i="3" s="1"/>
  <c r="BA106" i="3"/>
  <c r="BK106" i="3" s="1"/>
  <c r="AH103" i="3"/>
  <c r="AR103" i="3" s="1"/>
  <c r="BA103" i="3"/>
  <c r="BK103" i="3" s="1"/>
  <c r="AH99" i="3"/>
  <c r="AR99" i="3" s="1"/>
  <c r="BA99" i="3"/>
  <c r="BK99" i="3" s="1"/>
  <c r="AF96" i="3"/>
  <c r="AP96" i="3" s="1"/>
  <c r="AY96" i="3"/>
  <c r="BI96" i="3" s="1"/>
  <c r="AE93" i="3"/>
  <c r="AO93" i="3" s="1"/>
  <c r="AX93" i="3"/>
  <c r="BH93" i="3" s="1"/>
  <c r="AD90" i="3"/>
  <c r="AN90" i="3" s="1"/>
  <c r="AW90" i="3"/>
  <c r="BG90" i="3" s="1"/>
  <c r="AC86" i="3"/>
  <c r="AM86" i="3" s="1"/>
  <c r="AV86" i="3"/>
  <c r="BF86" i="3" s="1"/>
  <c r="AD82" i="3"/>
  <c r="AN82" i="3" s="1"/>
  <c r="AW82" i="3"/>
  <c r="BG82" i="3" s="1"/>
  <c r="AD78" i="3"/>
  <c r="AN78" i="3" s="1"/>
  <c r="AW78" i="3"/>
  <c r="BG78" i="3" s="1"/>
  <c r="AD129" i="3"/>
  <c r="AN129" i="3" s="1"/>
  <c r="AW129" i="3"/>
  <c r="BG129" i="3" s="1"/>
  <c r="AI68" i="3"/>
  <c r="AS68" i="3" s="1"/>
  <c r="BB68" i="3"/>
  <c r="BL68" i="3" s="1"/>
  <c r="AG65" i="3"/>
  <c r="AQ65" i="3" s="1"/>
  <c r="AZ65" i="3"/>
  <c r="BJ65" i="3" s="1"/>
  <c r="AG62" i="3"/>
  <c r="AQ62" i="3" s="1"/>
  <c r="AZ62" i="3"/>
  <c r="BJ62" i="3" s="1"/>
  <c r="AI57" i="3"/>
  <c r="AS57" i="3" s="1"/>
  <c r="BB57" i="3"/>
  <c r="BL57" i="3" s="1"/>
  <c r="AI54" i="3"/>
  <c r="AS54" i="3" s="1"/>
  <c r="BB54" i="3"/>
  <c r="BL54" i="3" s="1"/>
  <c r="AE48" i="3"/>
  <c r="AO48" i="3" s="1"/>
  <c r="AX48" i="3"/>
  <c r="BH48" i="3" s="1"/>
  <c r="AE45" i="3"/>
  <c r="AO45" i="3" s="1"/>
  <c r="AX45" i="3"/>
  <c r="BH45" i="3" s="1"/>
  <c r="AE41" i="3"/>
  <c r="AO41" i="3" s="1"/>
  <c r="AX41" i="3"/>
  <c r="BH41" i="3" s="1"/>
  <c r="AB37" i="3"/>
  <c r="AL37" i="3" s="1"/>
  <c r="AU37" i="3"/>
  <c r="BE37" i="3" s="1"/>
  <c r="AI33" i="3"/>
  <c r="AS33" i="3" s="1"/>
  <c r="BB33" i="3"/>
  <c r="BL33" i="3" s="1"/>
  <c r="AG30" i="3"/>
  <c r="AQ30" i="3" s="1"/>
  <c r="AZ30" i="3"/>
  <c r="BJ30" i="3" s="1"/>
  <c r="AI26" i="3"/>
  <c r="AS26" i="3" s="1"/>
  <c r="BB26" i="3"/>
  <c r="BL26" i="3" s="1"/>
  <c r="AH23" i="3"/>
  <c r="AR23" i="3" s="1"/>
  <c r="BA23" i="3"/>
  <c r="BK23" i="3" s="1"/>
  <c r="AE20" i="3"/>
  <c r="AO20" i="3" s="1"/>
  <c r="AX20" i="3"/>
  <c r="BH20" i="3" s="1"/>
  <c r="AC58" i="3"/>
  <c r="AM58" i="3" s="1"/>
  <c r="AV58" i="3"/>
  <c r="BF58" i="3" s="1"/>
  <c r="AD16" i="3"/>
  <c r="AN16" i="3" s="1"/>
  <c r="AW16" i="3"/>
  <c r="BG16" i="3" s="1"/>
  <c r="AD12" i="3"/>
  <c r="AN12" i="3" s="1"/>
  <c r="AW12" i="3"/>
  <c r="BG12" i="3" s="1"/>
  <c r="AJ29" i="3"/>
  <c r="AT29" i="3" s="1"/>
  <c r="BC29" i="3"/>
  <c r="BM29" i="3" s="1"/>
  <c r="AG133" i="3"/>
  <c r="AQ133" i="3" s="1"/>
  <c r="AZ133" i="3"/>
  <c r="BJ133" i="3" s="1"/>
  <c r="AB79" i="3"/>
  <c r="AL79" i="3" s="1"/>
  <c r="AU79" i="3"/>
  <c r="BE79" i="3" s="1"/>
  <c r="AB33" i="3"/>
  <c r="AL33" i="3" s="1"/>
  <c r="AU33" i="3"/>
  <c r="BE33" i="3" s="1"/>
  <c r="AG143" i="3"/>
  <c r="AQ143" i="3" s="1"/>
  <c r="AZ143" i="3"/>
  <c r="BJ143" i="3" s="1"/>
  <c r="AE115" i="3"/>
  <c r="AO115" i="3" s="1"/>
  <c r="AX115" i="3"/>
  <c r="BH115" i="3" s="1"/>
  <c r="AF39" i="3"/>
  <c r="AP39" i="3" s="1"/>
  <c r="AY39" i="3"/>
  <c r="BI39" i="3" s="1"/>
  <c r="AC95" i="3"/>
  <c r="AM95" i="3" s="1"/>
  <c r="AV95" i="3"/>
  <c r="BF95" i="3" s="1"/>
  <c r="AD55" i="3"/>
  <c r="AN55" i="3" s="1"/>
  <c r="AW55" i="3"/>
  <c r="BG55" i="3" s="1"/>
  <c r="AI32" i="3"/>
  <c r="AS32" i="3" s="1"/>
  <c r="BB32" i="3"/>
  <c r="BL32" i="3" s="1"/>
  <c r="AF149" i="3"/>
  <c r="AP149" i="3" s="1"/>
  <c r="AY149" i="3"/>
  <c r="BI149" i="3" s="1"/>
  <c r="AB121" i="3"/>
  <c r="AL121" i="3" s="1"/>
  <c r="AU121" i="3"/>
  <c r="BE121" i="3" s="1"/>
  <c r="AI21" i="3"/>
  <c r="AS21" i="3" s="1"/>
  <c r="BB21" i="3"/>
  <c r="BL21" i="3" s="1"/>
  <c r="AH146" i="3"/>
  <c r="AR146" i="3" s="1"/>
  <c r="BA146" i="3"/>
  <c r="BK146" i="3" s="1"/>
  <c r="AC138" i="3"/>
  <c r="AM138" i="3" s="1"/>
  <c r="AV138" i="3"/>
  <c r="BF138" i="3" s="1"/>
  <c r="AF131" i="3"/>
  <c r="AP131" i="3" s="1"/>
  <c r="AY131" i="3"/>
  <c r="BI131" i="3" s="1"/>
  <c r="AB125" i="3"/>
  <c r="AL125" i="3" s="1"/>
  <c r="AU125" i="3"/>
  <c r="BE125" i="3" s="1"/>
  <c r="AI121" i="3"/>
  <c r="AS121" i="3" s="1"/>
  <c r="BB121" i="3"/>
  <c r="BL121" i="3" s="1"/>
  <c r="AI118" i="3"/>
  <c r="AS118" i="3" s="1"/>
  <c r="BB118" i="3"/>
  <c r="BL118" i="3" s="1"/>
  <c r="AB116" i="3"/>
  <c r="AL116" i="3" s="1"/>
  <c r="AU116" i="3"/>
  <c r="BE116" i="3" s="1"/>
  <c r="AG110" i="3"/>
  <c r="AQ110" i="3" s="1"/>
  <c r="AZ110" i="3"/>
  <c r="BJ110" i="3" s="1"/>
  <c r="AG107" i="3"/>
  <c r="AQ107" i="3" s="1"/>
  <c r="AZ107" i="3"/>
  <c r="BJ107" i="3" s="1"/>
  <c r="AG104" i="3"/>
  <c r="AQ104" i="3" s="1"/>
  <c r="AZ104" i="3"/>
  <c r="BJ104" i="3" s="1"/>
  <c r="AI101" i="3"/>
  <c r="AS101" i="3" s="1"/>
  <c r="BB101" i="3"/>
  <c r="BL101" i="3" s="1"/>
  <c r="AB99" i="3"/>
  <c r="AL99" i="3" s="1"/>
  <c r="AU99" i="3"/>
  <c r="BE99" i="3" s="1"/>
  <c r="AG96" i="3"/>
  <c r="AQ96" i="3" s="1"/>
  <c r="AZ96" i="3"/>
  <c r="BJ96" i="3" s="1"/>
  <c r="AB94" i="3"/>
  <c r="AL94" i="3" s="1"/>
  <c r="AU94" i="3"/>
  <c r="BE94" i="3" s="1"/>
  <c r="AC91" i="3"/>
  <c r="AM91" i="3" s="1"/>
  <c r="AV91" i="3"/>
  <c r="BF91" i="3" s="1"/>
  <c r="AD87" i="3"/>
  <c r="AN87" i="3" s="1"/>
  <c r="AW87" i="3"/>
  <c r="BG87" i="3" s="1"/>
  <c r="AE85" i="3"/>
  <c r="AO85" i="3" s="1"/>
  <c r="AX85" i="3"/>
  <c r="BH85" i="3" s="1"/>
  <c r="AF83" i="3"/>
  <c r="AP83" i="3" s="1"/>
  <c r="AY83" i="3"/>
  <c r="BI83" i="3" s="1"/>
  <c r="AF81" i="3"/>
  <c r="AP81" i="3" s="1"/>
  <c r="AY81" i="3"/>
  <c r="BI81" i="3" s="1"/>
  <c r="AH71" i="3"/>
  <c r="AR71" i="3" s="1"/>
  <c r="BA71" i="3"/>
  <c r="BK71" i="3" s="1"/>
  <c r="AD69" i="3"/>
  <c r="AN69" i="3" s="1"/>
  <c r="AW69" i="3"/>
  <c r="BG69" i="3" s="1"/>
  <c r="AH66" i="3"/>
  <c r="AR66" i="3" s="1"/>
  <c r="BA66" i="3"/>
  <c r="BK66" i="3" s="1"/>
  <c r="AH63" i="3"/>
  <c r="AR63" i="3" s="1"/>
  <c r="BA63" i="3"/>
  <c r="BK63" i="3" s="1"/>
  <c r="AH60" i="3"/>
  <c r="AR60" i="3" s="1"/>
  <c r="BA60" i="3"/>
  <c r="BK60" i="3" s="1"/>
  <c r="AI56" i="3"/>
  <c r="AS56" i="3" s="1"/>
  <c r="BB56" i="3"/>
  <c r="BL56" i="3" s="1"/>
  <c r="AI53" i="3"/>
  <c r="AS53" i="3" s="1"/>
  <c r="BB53" i="3"/>
  <c r="BL53" i="3" s="1"/>
  <c r="AD50" i="3"/>
  <c r="AN50" i="3" s="1"/>
  <c r="AW50" i="3"/>
  <c r="BG50" i="3" s="1"/>
  <c r="AE47" i="3"/>
  <c r="AO47" i="3" s="1"/>
  <c r="AX47" i="3"/>
  <c r="BH47" i="3" s="1"/>
  <c r="AE44" i="3"/>
  <c r="AO44" i="3" s="1"/>
  <c r="AX44" i="3"/>
  <c r="BH44" i="3" s="1"/>
  <c r="AF40" i="3"/>
  <c r="AP40" i="3" s="1"/>
  <c r="AY40" i="3"/>
  <c r="BI40" i="3" s="1"/>
  <c r="AC37" i="3"/>
  <c r="AM37" i="3" s="1"/>
  <c r="AV37" i="3"/>
  <c r="BF37" i="3" s="1"/>
  <c r="AD34" i="3"/>
  <c r="AN34" i="3" s="1"/>
  <c r="AW34" i="3"/>
  <c r="BG34" i="3" s="1"/>
  <c r="AH31" i="3"/>
  <c r="AR31" i="3" s="1"/>
  <c r="BA31" i="3"/>
  <c r="BK31" i="3" s="1"/>
  <c r="AH28" i="3"/>
  <c r="AR28" i="3" s="1"/>
  <c r="BA28" i="3"/>
  <c r="BK28" i="3" s="1"/>
  <c r="AI25" i="3"/>
  <c r="AS25" i="3" s="1"/>
  <c r="BB25" i="3"/>
  <c r="BL25" i="3" s="1"/>
  <c r="AB23" i="3"/>
  <c r="AL23" i="3" s="1"/>
  <c r="AU23" i="3"/>
  <c r="BE23" i="3" s="1"/>
  <c r="AH20" i="3"/>
  <c r="AR20" i="3" s="1"/>
  <c r="BA20" i="3"/>
  <c r="BK20" i="3" s="1"/>
  <c r="AD18" i="3"/>
  <c r="AN18" i="3" s="1"/>
  <c r="AW18" i="3"/>
  <c r="BG18" i="3" s="1"/>
  <c r="AD17" i="3"/>
  <c r="AN17" i="3" s="1"/>
  <c r="AW17" i="3"/>
  <c r="BG17" i="3" s="1"/>
  <c r="AF15" i="3"/>
  <c r="AP15" i="3" s="1"/>
  <c r="AY15" i="3"/>
  <c r="BI15" i="3" s="1"/>
  <c r="AF11" i="3"/>
  <c r="AP11" i="3" s="1"/>
  <c r="AY11" i="3"/>
  <c r="BI11" i="3" s="1"/>
  <c r="AE9" i="3"/>
  <c r="AO9" i="3" s="1"/>
  <c r="AX9" i="3"/>
  <c r="BH9" i="3" s="1"/>
  <c r="AH147" i="3"/>
  <c r="AR147" i="3" s="1"/>
  <c r="BA147" i="3"/>
  <c r="BK147" i="3" s="1"/>
  <c r="AG144" i="3"/>
  <c r="AQ144" i="3" s="1"/>
  <c r="AZ144" i="3"/>
  <c r="BJ144" i="3" s="1"/>
  <c r="AG142" i="3"/>
  <c r="AQ142" i="3" s="1"/>
  <c r="AZ142" i="3"/>
  <c r="BJ142" i="3" s="1"/>
  <c r="AB141" i="3"/>
  <c r="AL141" i="3" s="1"/>
  <c r="AU141" i="3"/>
  <c r="BE141" i="3" s="1"/>
  <c r="AD139" i="3"/>
  <c r="AN139" i="3" s="1"/>
  <c r="AW139" i="3"/>
  <c r="BG139" i="3" s="1"/>
  <c r="AE136" i="3"/>
  <c r="AO136" i="3" s="1"/>
  <c r="AX136" i="3"/>
  <c r="BH136" i="3" s="1"/>
  <c r="AG134" i="3"/>
  <c r="AQ134" i="3" s="1"/>
  <c r="AZ134" i="3"/>
  <c r="BJ134" i="3" s="1"/>
  <c r="AC132" i="3"/>
  <c r="AM132" i="3" s="1"/>
  <c r="AV132" i="3"/>
  <c r="BF132" i="3" s="1"/>
  <c r="AC130" i="3"/>
  <c r="AM130" i="3" s="1"/>
  <c r="AV130" i="3"/>
  <c r="BF130" i="3" s="1"/>
  <c r="AF125" i="3"/>
  <c r="AP125" i="3" s="1"/>
  <c r="AY125" i="3"/>
  <c r="BI125" i="3" s="1"/>
  <c r="AH122" i="3"/>
  <c r="AR122" i="3" s="1"/>
  <c r="BA122" i="3"/>
  <c r="BK122" i="3" s="1"/>
  <c r="AH119" i="3"/>
  <c r="AR119" i="3" s="1"/>
  <c r="BA119" i="3"/>
  <c r="BK119" i="3" s="1"/>
  <c r="AF116" i="3"/>
  <c r="AP116" i="3" s="1"/>
  <c r="AY116" i="3"/>
  <c r="BI116" i="3" s="1"/>
  <c r="AE114" i="3"/>
  <c r="AO114" i="3" s="1"/>
  <c r="AX114" i="3"/>
  <c r="BH114" i="3" s="1"/>
  <c r="AI112" i="3"/>
  <c r="AS112" i="3" s="1"/>
  <c r="BB112" i="3"/>
  <c r="BL112" i="3" s="1"/>
  <c r="AI108" i="3"/>
  <c r="AS108" i="3" s="1"/>
  <c r="BB108" i="3"/>
  <c r="BL108" i="3" s="1"/>
  <c r="AG106" i="3"/>
  <c r="AQ106" i="3" s="1"/>
  <c r="AZ106" i="3"/>
  <c r="BJ106" i="3" s="1"/>
  <c r="AG103" i="3"/>
  <c r="AQ103" i="3" s="1"/>
  <c r="AZ103" i="3"/>
  <c r="BJ103" i="3" s="1"/>
  <c r="AF99" i="3"/>
  <c r="AP99" i="3" s="1"/>
  <c r="AY99" i="3"/>
  <c r="BI99" i="3" s="1"/>
  <c r="AE96" i="3"/>
  <c r="AO96" i="3" s="1"/>
  <c r="AX96" i="3"/>
  <c r="BH96" i="3" s="1"/>
  <c r="AD93" i="3"/>
  <c r="AN93" i="3" s="1"/>
  <c r="AW93" i="3"/>
  <c r="BG93" i="3" s="1"/>
  <c r="AC90" i="3"/>
  <c r="AM90" i="3" s="1"/>
  <c r="AV90" i="3"/>
  <c r="BF90" i="3" s="1"/>
  <c r="AE88" i="3"/>
  <c r="AO88" i="3" s="1"/>
  <c r="AX88" i="3"/>
  <c r="BH88" i="3" s="1"/>
  <c r="AB82" i="3"/>
  <c r="AL82" i="3" s="1"/>
  <c r="AU82" i="3"/>
  <c r="BE82" i="3" s="1"/>
  <c r="AB78" i="3"/>
  <c r="AL78" i="3" s="1"/>
  <c r="AU78" i="3"/>
  <c r="BE78" i="3" s="1"/>
  <c r="AB129" i="3"/>
  <c r="AL129" i="3" s="1"/>
  <c r="AU129" i="3"/>
  <c r="BE129" i="3" s="1"/>
  <c r="AH68" i="3"/>
  <c r="AR68" i="3" s="1"/>
  <c r="BA68" i="3"/>
  <c r="BK68" i="3" s="1"/>
  <c r="AI64" i="3"/>
  <c r="AS64" i="3" s="1"/>
  <c r="BB64" i="3"/>
  <c r="BL64" i="3" s="1"/>
  <c r="AI61" i="3"/>
  <c r="AS61" i="3" s="1"/>
  <c r="BB61" i="3"/>
  <c r="BL61" i="3" s="1"/>
  <c r="AH57" i="3"/>
  <c r="AR57" i="3" s="1"/>
  <c r="BA57" i="3"/>
  <c r="BK57" i="3" s="1"/>
  <c r="AH54" i="3"/>
  <c r="AR54" i="3" s="1"/>
  <c r="BA54" i="3"/>
  <c r="BK54" i="3" s="1"/>
  <c r="AD48" i="3"/>
  <c r="AN48" i="3" s="1"/>
  <c r="AW48" i="3"/>
  <c r="BG48" i="3" s="1"/>
  <c r="AD45" i="3"/>
  <c r="AN45" i="3" s="1"/>
  <c r="AW45" i="3"/>
  <c r="BG45" i="3" s="1"/>
  <c r="AD41" i="3"/>
  <c r="AN41" i="3" s="1"/>
  <c r="AW41" i="3"/>
  <c r="BG41" i="3" s="1"/>
  <c r="AI36" i="3"/>
  <c r="AS36" i="3" s="1"/>
  <c r="BB36" i="3"/>
  <c r="BL36" i="3" s="1"/>
  <c r="AH33" i="3"/>
  <c r="AR33" i="3" s="1"/>
  <c r="BA33" i="3"/>
  <c r="BK33" i="3" s="1"/>
  <c r="AI29" i="3"/>
  <c r="AS29" i="3" s="1"/>
  <c r="BB29" i="3"/>
  <c r="BL29" i="3" s="1"/>
  <c r="AH26" i="3"/>
  <c r="AR26" i="3" s="1"/>
  <c r="BA26" i="3"/>
  <c r="BK26" i="3" s="1"/>
  <c r="AF23" i="3"/>
  <c r="AP23" i="3" s="1"/>
  <c r="AY23" i="3"/>
  <c r="BI23" i="3" s="1"/>
  <c r="AC20" i="3"/>
  <c r="AM20" i="3" s="1"/>
  <c r="AV20" i="3"/>
  <c r="BF20" i="3" s="1"/>
  <c r="AE13" i="3"/>
  <c r="AO13" i="3" s="1"/>
  <c r="AX13" i="3"/>
  <c r="BH13" i="3" s="1"/>
  <c r="AB16" i="3"/>
  <c r="AL16" i="3" s="1"/>
  <c r="AU16" i="3"/>
  <c r="BE16" i="3" s="1"/>
  <c r="AB12" i="3"/>
  <c r="AL12" i="3" s="1"/>
  <c r="AU12" i="3"/>
  <c r="BE12" i="3" s="1"/>
  <c r="AJ31" i="3"/>
  <c r="AT31" i="3" s="1"/>
  <c r="BC31" i="3"/>
  <c r="BM31" i="3" s="1"/>
  <c r="AG7" i="3"/>
  <c r="AQ7" i="3" s="1"/>
  <c r="AZ7" i="3"/>
  <c r="BJ7" i="3" s="1"/>
  <c r="AC106" i="3"/>
  <c r="AM106" i="3" s="1"/>
  <c r="AV106" i="3"/>
  <c r="BF106" i="3" s="1"/>
  <c r="AH52" i="3"/>
  <c r="AR52" i="3" s="1"/>
  <c r="BA52" i="3"/>
  <c r="BK52" i="3" s="1"/>
  <c r="AE27" i="3"/>
  <c r="AO27" i="3" s="1"/>
  <c r="AX27" i="3"/>
  <c r="BH27" i="3" s="1"/>
  <c r="AF146" i="3"/>
  <c r="AP146" i="3" s="1"/>
  <c r="AY146" i="3"/>
  <c r="BI146" i="3" s="1"/>
  <c r="AC124" i="3"/>
  <c r="AM124" i="3" s="1"/>
  <c r="AV124" i="3"/>
  <c r="BF124" i="3" s="1"/>
  <c r="AH94" i="3"/>
  <c r="AR94" i="3" s="1"/>
  <c r="BA94" i="3"/>
  <c r="BK94" i="3" s="1"/>
  <c r="AE63" i="3"/>
  <c r="AO63" i="3" s="1"/>
  <c r="AX63" i="3"/>
  <c r="BH63" i="3" s="1"/>
  <c r="AI58" i="3"/>
  <c r="AS58" i="3" s="1"/>
  <c r="BB58" i="3"/>
  <c r="BL58" i="3" s="1"/>
  <c r="AD117" i="3"/>
  <c r="AN117" i="3" s="1"/>
  <c r="AW117" i="3"/>
  <c r="BG117" i="3" s="1"/>
  <c r="AE21" i="3"/>
  <c r="AO21" i="3" s="1"/>
  <c r="AX21" i="3"/>
  <c r="BH21" i="3" s="1"/>
  <c r="AD131" i="3"/>
  <c r="AN131" i="3" s="1"/>
  <c r="AW131" i="3"/>
  <c r="BG131" i="3" s="1"/>
  <c r="AH112" i="3"/>
  <c r="AR112" i="3" s="1"/>
  <c r="BA112" i="3"/>
  <c r="BK112" i="3" s="1"/>
  <c r="AF104" i="3"/>
  <c r="AP104" i="3" s="1"/>
  <c r="AY104" i="3"/>
  <c r="BI104" i="3" s="1"/>
  <c r="AH101" i="3"/>
  <c r="AR101" i="3" s="1"/>
  <c r="BA101" i="3"/>
  <c r="BK101" i="3" s="1"/>
  <c r="AI98" i="3"/>
  <c r="AS98" i="3" s="1"/>
  <c r="BB98" i="3"/>
  <c r="BL98" i="3" s="1"/>
  <c r="AD96" i="3"/>
  <c r="AN96" i="3" s="1"/>
  <c r="AW96" i="3"/>
  <c r="BG96" i="3" s="1"/>
  <c r="AG93" i="3"/>
  <c r="AQ93" i="3" s="1"/>
  <c r="AZ93" i="3"/>
  <c r="BJ93" i="3" s="1"/>
  <c r="AB91" i="3"/>
  <c r="AL91" i="3" s="1"/>
  <c r="AU91" i="3"/>
  <c r="BE91" i="3" s="1"/>
  <c r="AC87" i="3"/>
  <c r="AM87" i="3" s="1"/>
  <c r="AV87" i="3"/>
  <c r="BF87" i="3" s="1"/>
  <c r="AD85" i="3"/>
  <c r="AN85" i="3" s="1"/>
  <c r="AW85" i="3"/>
  <c r="BG85" i="3" s="1"/>
  <c r="AE83" i="3"/>
  <c r="AO83" i="3" s="1"/>
  <c r="AX83" i="3"/>
  <c r="BH83" i="3" s="1"/>
  <c r="AE81" i="3"/>
  <c r="AO81" i="3" s="1"/>
  <c r="AX81" i="3"/>
  <c r="BH81" i="3" s="1"/>
  <c r="AF71" i="3"/>
  <c r="AP71" i="3" s="1"/>
  <c r="AY71" i="3"/>
  <c r="BI71" i="3" s="1"/>
  <c r="AC69" i="3"/>
  <c r="AM69" i="3" s="1"/>
  <c r="AV69" i="3"/>
  <c r="BF69" i="3" s="1"/>
  <c r="AG66" i="3"/>
  <c r="AQ66" i="3" s="1"/>
  <c r="AZ66" i="3"/>
  <c r="BJ66" i="3" s="1"/>
  <c r="AG63" i="3"/>
  <c r="AQ63" i="3" s="1"/>
  <c r="AZ63" i="3"/>
  <c r="BJ63" i="3" s="1"/>
  <c r="AG60" i="3"/>
  <c r="AQ60" i="3" s="1"/>
  <c r="AZ60" i="3"/>
  <c r="BJ60" i="3" s="1"/>
  <c r="AH56" i="3"/>
  <c r="AR56" i="3" s="1"/>
  <c r="BA56" i="3"/>
  <c r="BK56" i="3" s="1"/>
  <c r="AH53" i="3"/>
  <c r="AR53" i="3" s="1"/>
  <c r="BA53" i="3"/>
  <c r="BK53" i="3" s="1"/>
  <c r="AC50" i="3"/>
  <c r="AM50" i="3" s="1"/>
  <c r="AV50" i="3"/>
  <c r="BF50" i="3" s="1"/>
  <c r="AD47" i="3"/>
  <c r="AN47" i="3" s="1"/>
  <c r="AW47" i="3"/>
  <c r="BG47" i="3" s="1"/>
  <c r="AD44" i="3"/>
  <c r="AN44" i="3" s="1"/>
  <c r="AW44" i="3"/>
  <c r="BG44" i="3" s="1"/>
  <c r="AE40" i="3"/>
  <c r="AO40" i="3" s="1"/>
  <c r="AX40" i="3"/>
  <c r="BH40" i="3" s="1"/>
  <c r="AF36" i="3"/>
  <c r="AP36" i="3" s="1"/>
  <c r="AY36" i="3"/>
  <c r="BI36" i="3" s="1"/>
  <c r="AC34" i="3"/>
  <c r="AM34" i="3" s="1"/>
  <c r="AV34" i="3"/>
  <c r="BF34" i="3" s="1"/>
  <c r="AG31" i="3"/>
  <c r="AQ31" i="3" s="1"/>
  <c r="AZ31" i="3"/>
  <c r="BJ31" i="3" s="1"/>
  <c r="AG28" i="3"/>
  <c r="AQ28" i="3" s="1"/>
  <c r="AZ28" i="3"/>
  <c r="BJ28" i="3" s="1"/>
  <c r="AH25" i="3"/>
  <c r="AR25" i="3" s="1"/>
  <c r="BA25" i="3"/>
  <c r="BK25" i="3" s="1"/>
  <c r="AI22" i="3"/>
  <c r="AS22" i="3" s="1"/>
  <c r="BB22" i="3"/>
  <c r="BL22" i="3" s="1"/>
  <c r="AG20" i="3"/>
  <c r="AQ20" i="3" s="1"/>
  <c r="AZ20" i="3"/>
  <c r="BJ20" i="3" s="1"/>
  <c r="AC18" i="3"/>
  <c r="AM18" i="3" s="1"/>
  <c r="AV18" i="3"/>
  <c r="BF18" i="3" s="1"/>
  <c r="AC17" i="3"/>
  <c r="AM17" i="3" s="1"/>
  <c r="AV17" i="3"/>
  <c r="BF17" i="3" s="1"/>
  <c r="AE15" i="3"/>
  <c r="AO15" i="3" s="1"/>
  <c r="AX15" i="3"/>
  <c r="BH15" i="3" s="1"/>
  <c r="AE11" i="3"/>
  <c r="AO11" i="3" s="1"/>
  <c r="AX11" i="3"/>
  <c r="BH11" i="3" s="1"/>
  <c r="AD9" i="3"/>
  <c r="AN9" i="3" s="1"/>
  <c r="AW9" i="3"/>
  <c r="BG9" i="3" s="1"/>
  <c r="AG147" i="3"/>
  <c r="AQ147" i="3" s="1"/>
  <c r="AZ147" i="3"/>
  <c r="BJ147" i="3" s="1"/>
  <c r="AF144" i="3"/>
  <c r="AP144" i="3" s="1"/>
  <c r="AY144" i="3"/>
  <c r="BI144" i="3" s="1"/>
  <c r="AF142" i="3"/>
  <c r="AP142" i="3" s="1"/>
  <c r="AY142" i="3"/>
  <c r="BI142" i="3" s="1"/>
  <c r="AI140" i="3"/>
  <c r="AS140" i="3" s="1"/>
  <c r="BB140" i="3"/>
  <c r="BL140" i="3" s="1"/>
  <c r="AC139" i="3"/>
  <c r="AM139" i="3" s="1"/>
  <c r="AV139" i="3"/>
  <c r="BF139" i="3" s="1"/>
  <c r="AD136" i="3"/>
  <c r="AN136" i="3" s="1"/>
  <c r="AW136" i="3"/>
  <c r="BG136" i="3" s="1"/>
  <c r="AE134" i="3"/>
  <c r="AO134" i="3" s="1"/>
  <c r="AX134" i="3"/>
  <c r="BH134" i="3" s="1"/>
  <c r="AB132" i="3"/>
  <c r="AL132" i="3" s="1"/>
  <c r="AU132" i="3"/>
  <c r="BE132" i="3" s="1"/>
  <c r="AE125" i="3"/>
  <c r="AO125" i="3" s="1"/>
  <c r="AX125" i="3"/>
  <c r="BH125" i="3" s="1"/>
  <c r="AF122" i="3"/>
  <c r="AP122" i="3" s="1"/>
  <c r="AY122" i="3"/>
  <c r="BI122" i="3" s="1"/>
  <c r="AF119" i="3"/>
  <c r="AP119" i="3" s="1"/>
  <c r="AY119" i="3"/>
  <c r="BI119" i="3" s="1"/>
  <c r="AE116" i="3"/>
  <c r="AO116" i="3" s="1"/>
  <c r="AX116" i="3"/>
  <c r="BH116" i="3" s="1"/>
  <c r="AC114" i="3"/>
  <c r="AM114" i="3" s="1"/>
  <c r="AV114" i="3"/>
  <c r="BF114" i="3" s="1"/>
  <c r="AG112" i="3"/>
  <c r="AQ112" i="3" s="1"/>
  <c r="AZ112" i="3"/>
  <c r="BJ112" i="3" s="1"/>
  <c r="AH108" i="3"/>
  <c r="AR108" i="3" s="1"/>
  <c r="BA108" i="3"/>
  <c r="BK108" i="3" s="1"/>
  <c r="AI105" i="3"/>
  <c r="AS105" i="3" s="1"/>
  <c r="BB105" i="3"/>
  <c r="BL105" i="3" s="1"/>
  <c r="AI102" i="3"/>
  <c r="AS102" i="3" s="1"/>
  <c r="BB102" i="3"/>
  <c r="BL102" i="3" s="1"/>
  <c r="AE99" i="3"/>
  <c r="AO99" i="3" s="1"/>
  <c r="AX99" i="3"/>
  <c r="BH99" i="3" s="1"/>
  <c r="AC96" i="3"/>
  <c r="AM96" i="3" s="1"/>
  <c r="AV96" i="3"/>
  <c r="BF96" i="3" s="1"/>
  <c r="AC93" i="3"/>
  <c r="AM93" i="3" s="1"/>
  <c r="AV93" i="3"/>
  <c r="BF93" i="3" s="1"/>
  <c r="AE89" i="3"/>
  <c r="AO89" i="3" s="1"/>
  <c r="AX89" i="3"/>
  <c r="BH89" i="3" s="1"/>
  <c r="AB88" i="3"/>
  <c r="AL88" i="3" s="1"/>
  <c r="AU88" i="3"/>
  <c r="BE88" i="3" s="1"/>
  <c r="AI83" i="3"/>
  <c r="AS83" i="3" s="1"/>
  <c r="BB83" i="3"/>
  <c r="BL83" i="3" s="1"/>
  <c r="AI81" i="3"/>
  <c r="AS81" i="3" s="1"/>
  <c r="BB81" i="3"/>
  <c r="BL81" i="3" s="1"/>
  <c r="AI71" i="3"/>
  <c r="AS71" i="3" s="1"/>
  <c r="BB71" i="3"/>
  <c r="BL71" i="3" s="1"/>
  <c r="AG68" i="3"/>
  <c r="AQ68" i="3" s="1"/>
  <c r="AZ68" i="3"/>
  <c r="BJ68" i="3" s="1"/>
  <c r="AH64" i="3"/>
  <c r="AR64" i="3" s="1"/>
  <c r="BA64" i="3"/>
  <c r="BK64" i="3" s="1"/>
  <c r="AH61" i="3"/>
  <c r="AR61" i="3" s="1"/>
  <c r="BA61" i="3"/>
  <c r="BK61" i="3" s="1"/>
  <c r="AF57" i="3"/>
  <c r="AP57" i="3" s="1"/>
  <c r="AY57" i="3"/>
  <c r="BI57" i="3" s="1"/>
  <c r="AF54" i="3"/>
  <c r="AP54" i="3" s="1"/>
  <c r="AY54" i="3"/>
  <c r="BI54" i="3" s="1"/>
  <c r="AE51" i="3"/>
  <c r="AO51" i="3" s="1"/>
  <c r="AX51" i="3"/>
  <c r="BH51" i="3" s="1"/>
  <c r="AB48" i="3"/>
  <c r="AL48" i="3" s="1"/>
  <c r="AU48" i="3"/>
  <c r="BE48" i="3" s="1"/>
  <c r="AB45" i="3"/>
  <c r="AL45" i="3" s="1"/>
  <c r="AU45" i="3"/>
  <c r="BE45" i="3" s="1"/>
  <c r="AB41" i="3"/>
  <c r="AL41" i="3" s="1"/>
  <c r="AU41" i="3"/>
  <c r="BE41" i="3" s="1"/>
  <c r="AH36" i="3"/>
  <c r="AR36" i="3" s="1"/>
  <c r="BA36" i="3"/>
  <c r="BK36" i="3" s="1"/>
  <c r="AG33" i="3"/>
  <c r="AQ33" i="3" s="1"/>
  <c r="AZ33" i="3"/>
  <c r="BJ33" i="3" s="1"/>
  <c r="AH29" i="3"/>
  <c r="AR29" i="3" s="1"/>
  <c r="BA29" i="3"/>
  <c r="BK29" i="3" s="1"/>
  <c r="AF26" i="3"/>
  <c r="AP26" i="3" s="1"/>
  <c r="AY26" i="3"/>
  <c r="BI26" i="3" s="1"/>
  <c r="AE23" i="3"/>
  <c r="AO23" i="3" s="1"/>
  <c r="AX23" i="3"/>
  <c r="BH23" i="3" s="1"/>
  <c r="AE19" i="3"/>
  <c r="AO19" i="3" s="1"/>
  <c r="AX19" i="3"/>
  <c r="BH19" i="3" s="1"/>
  <c r="AD13" i="3"/>
  <c r="AN13" i="3" s="1"/>
  <c r="AW13" i="3"/>
  <c r="BG13" i="3" s="1"/>
  <c r="AI15" i="3"/>
  <c r="AS15" i="3" s="1"/>
  <c r="BB15" i="3"/>
  <c r="BL15" i="3" s="1"/>
  <c r="AI11" i="3"/>
  <c r="AS11" i="3" s="1"/>
  <c r="BB11" i="3"/>
  <c r="BL11" i="3" s="1"/>
  <c r="AJ42" i="3"/>
  <c r="AT42" i="3" s="1"/>
  <c r="BC42" i="3"/>
  <c r="BM42" i="3" s="1"/>
  <c r="AB114" i="3"/>
  <c r="AL114" i="3" s="1"/>
  <c r="AU114" i="3"/>
  <c r="BE114" i="3" s="1"/>
  <c r="AF92" i="3"/>
  <c r="AP92" i="3" s="1"/>
  <c r="AY92" i="3"/>
  <c r="BI92" i="3" s="1"/>
  <c r="AD65" i="3"/>
  <c r="AN65" i="3" s="1"/>
  <c r="AW65" i="3"/>
  <c r="BG65" i="3" s="1"/>
  <c r="AI41" i="3"/>
  <c r="AS41" i="3" s="1"/>
  <c r="BB41" i="3"/>
  <c r="BL41" i="3" s="1"/>
  <c r="AH13" i="3"/>
  <c r="AR13" i="3" s="1"/>
  <c r="BA13" i="3"/>
  <c r="BK13" i="3" s="1"/>
  <c r="AE138" i="3"/>
  <c r="AO138" i="3" s="1"/>
  <c r="AX138" i="3"/>
  <c r="BH138" i="3" s="1"/>
  <c r="AD113" i="3"/>
  <c r="AN113" i="3" s="1"/>
  <c r="AW113" i="3"/>
  <c r="BG113" i="3" s="1"/>
  <c r="AE70" i="3"/>
  <c r="AO70" i="3" s="1"/>
  <c r="AX70" i="3"/>
  <c r="BH70" i="3" s="1"/>
  <c r="AI80" i="3"/>
  <c r="AS80" i="3" s="1"/>
  <c r="BB80" i="3"/>
  <c r="BL80" i="3" s="1"/>
  <c r="AD120" i="3"/>
  <c r="AN120" i="3" s="1"/>
  <c r="AW120" i="3"/>
  <c r="BG120" i="3" s="1"/>
  <c r="AG88" i="3"/>
  <c r="AQ88" i="3" s="1"/>
  <c r="AZ88" i="3"/>
  <c r="BJ88" i="3" s="1"/>
  <c r="AD27" i="3"/>
  <c r="AN27" i="3" s="1"/>
  <c r="AW27" i="3"/>
  <c r="BG27" i="3" s="1"/>
  <c r="AI124" i="3"/>
  <c r="AS124" i="3" s="1"/>
  <c r="BB124" i="3"/>
  <c r="BL124" i="3" s="1"/>
  <c r="AF107" i="3"/>
  <c r="AP107" i="3" s="1"/>
  <c r="AY107" i="3"/>
  <c r="BI107" i="3" s="1"/>
  <c r="AC7" i="3"/>
  <c r="AM7" i="3" s="1"/>
  <c r="AV7" i="3"/>
  <c r="BF7" i="3" s="1"/>
  <c r="AC146" i="3"/>
  <c r="AM146" i="3" s="1"/>
  <c r="AV146" i="3"/>
  <c r="BF146" i="3" s="1"/>
  <c r="AG135" i="3"/>
  <c r="AQ135" i="3" s="1"/>
  <c r="AZ135" i="3"/>
  <c r="BJ135" i="3" s="1"/>
  <c r="AB131" i="3"/>
  <c r="AL131" i="3" s="1"/>
  <c r="AU131" i="3"/>
  <c r="BE131" i="3" s="1"/>
  <c r="AH124" i="3"/>
  <c r="AR124" i="3" s="1"/>
  <c r="BA124" i="3"/>
  <c r="BK124" i="3" s="1"/>
  <c r="AG121" i="3"/>
  <c r="AQ121" i="3" s="1"/>
  <c r="AZ121" i="3"/>
  <c r="BJ121" i="3" s="1"/>
  <c r="AG118" i="3"/>
  <c r="AQ118" i="3" s="1"/>
  <c r="AZ118" i="3"/>
  <c r="BJ118" i="3" s="1"/>
  <c r="AF115" i="3"/>
  <c r="AP115" i="3" s="1"/>
  <c r="AY115" i="3"/>
  <c r="BI115" i="3" s="1"/>
  <c r="AF112" i="3"/>
  <c r="AP112" i="3" s="1"/>
  <c r="AY112" i="3"/>
  <c r="BI112" i="3" s="1"/>
  <c r="AC110" i="3"/>
  <c r="AM110" i="3" s="1"/>
  <c r="AV110" i="3"/>
  <c r="BF110" i="3" s="1"/>
  <c r="AC107" i="3"/>
  <c r="AM107" i="3" s="1"/>
  <c r="AV107" i="3"/>
  <c r="BF107" i="3" s="1"/>
  <c r="AC104" i="3"/>
  <c r="AM104" i="3" s="1"/>
  <c r="AV104" i="3"/>
  <c r="BF104" i="3" s="1"/>
  <c r="AG101" i="3"/>
  <c r="AQ101" i="3" s="1"/>
  <c r="AZ101" i="3"/>
  <c r="BJ101" i="3" s="1"/>
  <c r="AH98" i="3"/>
  <c r="AR98" i="3" s="1"/>
  <c r="BA98" i="3"/>
  <c r="BK98" i="3" s="1"/>
  <c r="AB96" i="3"/>
  <c r="AL96" i="3" s="1"/>
  <c r="AU96" i="3"/>
  <c r="BE96" i="3" s="1"/>
  <c r="AB93" i="3"/>
  <c r="AL93" i="3" s="1"/>
  <c r="AU93" i="3"/>
  <c r="BE93" i="3" s="1"/>
  <c r="AG90" i="3"/>
  <c r="AQ90" i="3" s="1"/>
  <c r="AZ90" i="3"/>
  <c r="BJ90" i="3" s="1"/>
  <c r="AB87" i="3"/>
  <c r="AL87" i="3" s="1"/>
  <c r="AU87" i="3"/>
  <c r="BE87" i="3" s="1"/>
  <c r="AC85" i="3"/>
  <c r="AM85" i="3" s="1"/>
  <c r="AV85" i="3"/>
  <c r="BF85" i="3" s="1"/>
  <c r="AD83" i="3"/>
  <c r="AN83" i="3" s="1"/>
  <c r="AW83" i="3"/>
  <c r="BG83" i="3" s="1"/>
  <c r="AD81" i="3"/>
  <c r="AN81" i="3" s="1"/>
  <c r="AW81" i="3"/>
  <c r="BG81" i="3" s="1"/>
  <c r="AE71" i="3"/>
  <c r="AO71" i="3" s="1"/>
  <c r="AX71" i="3"/>
  <c r="BH71" i="3" s="1"/>
  <c r="AF68" i="3"/>
  <c r="AP68" i="3" s="1"/>
  <c r="AY68" i="3"/>
  <c r="BI68" i="3" s="1"/>
  <c r="AF66" i="3"/>
  <c r="AP66" i="3" s="1"/>
  <c r="AY66" i="3"/>
  <c r="BI66" i="3" s="1"/>
  <c r="AF63" i="3"/>
  <c r="AP63" i="3" s="1"/>
  <c r="AY63" i="3"/>
  <c r="BI63" i="3" s="1"/>
  <c r="AF60" i="3"/>
  <c r="AP60" i="3" s="1"/>
  <c r="AY60" i="3"/>
  <c r="BI60" i="3" s="1"/>
  <c r="AG56" i="3"/>
  <c r="AQ56" i="3" s="1"/>
  <c r="AZ56" i="3"/>
  <c r="BJ56" i="3" s="1"/>
  <c r="AG53" i="3"/>
  <c r="AQ53" i="3" s="1"/>
  <c r="AZ53" i="3"/>
  <c r="BJ53" i="3" s="1"/>
  <c r="AB50" i="3"/>
  <c r="AL50" i="3" s="1"/>
  <c r="AU50" i="3"/>
  <c r="BE50" i="3" s="1"/>
  <c r="AC47" i="3"/>
  <c r="AM47" i="3" s="1"/>
  <c r="AV47" i="3"/>
  <c r="BF47" i="3" s="1"/>
  <c r="AC44" i="3"/>
  <c r="AM44" i="3" s="1"/>
  <c r="AV44" i="3"/>
  <c r="BF44" i="3" s="1"/>
  <c r="AD40" i="3"/>
  <c r="AN40" i="3" s="1"/>
  <c r="AW40" i="3"/>
  <c r="BG40" i="3" s="1"/>
  <c r="AE36" i="3"/>
  <c r="AO36" i="3" s="1"/>
  <c r="AX36" i="3"/>
  <c r="BH36" i="3" s="1"/>
  <c r="AF33" i="3"/>
  <c r="AP33" i="3" s="1"/>
  <c r="AY33" i="3"/>
  <c r="BI33" i="3" s="1"/>
  <c r="AF31" i="3"/>
  <c r="AP31" i="3" s="1"/>
  <c r="AY31" i="3"/>
  <c r="BI31" i="3" s="1"/>
  <c r="AF28" i="3"/>
  <c r="AP28" i="3" s="1"/>
  <c r="AY28" i="3"/>
  <c r="BI28" i="3" s="1"/>
  <c r="AG25" i="3"/>
  <c r="AQ25" i="3" s="1"/>
  <c r="AZ25" i="3"/>
  <c r="BJ25" i="3" s="1"/>
  <c r="AH22" i="3"/>
  <c r="AR22" i="3" s="1"/>
  <c r="BA22" i="3"/>
  <c r="BK22" i="3" s="1"/>
  <c r="AD20" i="3"/>
  <c r="AN20" i="3" s="1"/>
  <c r="AW20" i="3"/>
  <c r="BG20" i="3" s="1"/>
  <c r="AB18" i="3"/>
  <c r="AL18" i="3" s="1"/>
  <c r="AU18" i="3"/>
  <c r="BE18" i="3" s="1"/>
  <c r="AB17" i="3"/>
  <c r="AL17" i="3" s="1"/>
  <c r="AU17" i="3"/>
  <c r="BE17" i="3" s="1"/>
  <c r="AD15" i="3"/>
  <c r="AN15" i="3" s="1"/>
  <c r="AW15" i="3"/>
  <c r="BG15" i="3" s="1"/>
  <c r="AD11" i="3"/>
  <c r="AN11" i="3" s="1"/>
  <c r="AW11" i="3"/>
  <c r="BG11" i="3" s="1"/>
  <c r="AC9" i="3"/>
  <c r="AM9" i="3" s="1"/>
  <c r="AV9" i="3"/>
  <c r="BF9" i="3" s="1"/>
  <c r="AF147" i="3"/>
  <c r="AP147" i="3" s="1"/>
  <c r="AY147" i="3"/>
  <c r="BI147" i="3" s="1"/>
  <c r="AE144" i="3"/>
  <c r="AO144" i="3" s="1"/>
  <c r="AX144" i="3"/>
  <c r="BH144" i="3" s="1"/>
  <c r="AE142" i="3"/>
  <c r="AO142" i="3" s="1"/>
  <c r="AX142" i="3"/>
  <c r="BH142" i="3" s="1"/>
  <c r="AH140" i="3"/>
  <c r="AR140" i="3" s="1"/>
  <c r="BA140" i="3"/>
  <c r="BK140" i="3" s="1"/>
  <c r="AB139" i="3"/>
  <c r="AL139" i="3" s="1"/>
  <c r="AU139" i="3"/>
  <c r="BE139" i="3" s="1"/>
  <c r="AC136" i="3"/>
  <c r="AM136" i="3" s="1"/>
  <c r="AV136" i="3"/>
  <c r="BF136" i="3" s="1"/>
  <c r="AC134" i="3"/>
  <c r="AM134" i="3" s="1"/>
  <c r="AV134" i="3"/>
  <c r="BF134" i="3" s="1"/>
  <c r="AI131" i="3"/>
  <c r="AS131" i="3" s="1"/>
  <c r="BB131" i="3"/>
  <c r="BL131" i="3" s="1"/>
  <c r="AD125" i="3"/>
  <c r="AN125" i="3" s="1"/>
  <c r="AW125" i="3"/>
  <c r="BG125" i="3" s="1"/>
  <c r="AE122" i="3"/>
  <c r="AO122" i="3" s="1"/>
  <c r="AX122" i="3"/>
  <c r="BH122" i="3" s="1"/>
  <c r="AE119" i="3"/>
  <c r="AO119" i="3" s="1"/>
  <c r="AX119" i="3"/>
  <c r="BH119" i="3" s="1"/>
  <c r="AD116" i="3"/>
  <c r="AN116" i="3" s="1"/>
  <c r="AW116" i="3"/>
  <c r="BG116" i="3" s="1"/>
  <c r="AI113" i="3"/>
  <c r="AS113" i="3" s="1"/>
  <c r="BB113" i="3"/>
  <c r="BL113" i="3" s="1"/>
  <c r="AI111" i="3"/>
  <c r="AS111" i="3" s="1"/>
  <c r="BB111" i="3"/>
  <c r="BL111" i="3" s="1"/>
  <c r="AF108" i="3"/>
  <c r="AP108" i="3" s="1"/>
  <c r="AY108" i="3"/>
  <c r="BI108" i="3" s="1"/>
  <c r="AH105" i="3"/>
  <c r="AR105" i="3" s="1"/>
  <c r="BA105" i="3"/>
  <c r="BK105" i="3" s="1"/>
  <c r="AF102" i="3"/>
  <c r="AP102" i="3" s="1"/>
  <c r="AY102" i="3"/>
  <c r="BI102" i="3" s="1"/>
  <c r="AD99" i="3"/>
  <c r="AN99" i="3" s="1"/>
  <c r="AW99" i="3"/>
  <c r="BG99" i="3" s="1"/>
  <c r="AE95" i="3"/>
  <c r="AO95" i="3" s="1"/>
  <c r="AX95" i="3"/>
  <c r="BH95" i="3" s="1"/>
  <c r="AE92" i="3"/>
  <c r="AO92" i="3" s="1"/>
  <c r="AX92" i="3"/>
  <c r="BH92" i="3" s="1"/>
  <c r="AD89" i="3"/>
  <c r="AN89" i="3" s="1"/>
  <c r="AW89" i="3"/>
  <c r="BG89" i="3" s="1"/>
  <c r="AI85" i="3"/>
  <c r="AS85" i="3" s="1"/>
  <c r="BB85" i="3"/>
  <c r="BL85" i="3" s="1"/>
  <c r="AH83" i="3"/>
  <c r="AR83" i="3" s="1"/>
  <c r="BA83" i="3"/>
  <c r="BK83" i="3" s="1"/>
  <c r="AH81" i="3"/>
  <c r="AR81" i="3" s="1"/>
  <c r="BA81" i="3"/>
  <c r="BK81" i="3" s="1"/>
  <c r="AG71" i="3"/>
  <c r="AQ71" i="3" s="1"/>
  <c r="AZ71" i="3"/>
  <c r="BJ71" i="3" s="1"/>
  <c r="AI67" i="3"/>
  <c r="AS67" i="3" s="1"/>
  <c r="BB67" i="3"/>
  <c r="BL67" i="3" s="1"/>
  <c r="AF64" i="3"/>
  <c r="AP64" i="3" s="1"/>
  <c r="AY64" i="3"/>
  <c r="BI64" i="3" s="1"/>
  <c r="AF61" i="3"/>
  <c r="AP61" i="3" s="1"/>
  <c r="AY61" i="3"/>
  <c r="BI61" i="3" s="1"/>
  <c r="AE57" i="3"/>
  <c r="AO57" i="3" s="1"/>
  <c r="AX57" i="3"/>
  <c r="BH57" i="3" s="1"/>
  <c r="AE54" i="3"/>
  <c r="AO54" i="3" s="1"/>
  <c r="AX54" i="3"/>
  <c r="BH54" i="3" s="1"/>
  <c r="AB51" i="3"/>
  <c r="AL51" i="3" s="1"/>
  <c r="AU51" i="3"/>
  <c r="BE51" i="3" s="1"/>
  <c r="AI47" i="3"/>
  <c r="AS47" i="3" s="1"/>
  <c r="BB47" i="3"/>
  <c r="BL47" i="3" s="1"/>
  <c r="AI44" i="3"/>
  <c r="AS44" i="3" s="1"/>
  <c r="BB44" i="3"/>
  <c r="BL44" i="3" s="1"/>
  <c r="AI40" i="3"/>
  <c r="AS40" i="3" s="1"/>
  <c r="BB40" i="3"/>
  <c r="BL40" i="3" s="1"/>
  <c r="AG36" i="3"/>
  <c r="AQ36" i="3" s="1"/>
  <c r="AZ36" i="3"/>
  <c r="BJ36" i="3" s="1"/>
  <c r="AF32" i="3"/>
  <c r="AP32" i="3" s="1"/>
  <c r="AY32" i="3"/>
  <c r="BI32" i="3" s="1"/>
  <c r="AF29" i="3"/>
  <c r="AP29" i="3" s="1"/>
  <c r="AY29" i="3"/>
  <c r="BI29" i="3" s="1"/>
  <c r="AE26" i="3"/>
  <c r="AO26" i="3" s="1"/>
  <c r="AX26" i="3"/>
  <c r="BH26" i="3" s="1"/>
  <c r="AD23" i="3"/>
  <c r="AN23" i="3" s="1"/>
  <c r="AW23" i="3"/>
  <c r="BG23" i="3" s="1"/>
  <c r="AB19" i="3"/>
  <c r="AL19" i="3" s="1"/>
  <c r="AU19" i="3"/>
  <c r="BE19" i="3" s="1"/>
  <c r="AB13" i="3"/>
  <c r="AL13" i="3" s="1"/>
  <c r="AU13" i="3"/>
  <c r="BE13" i="3" s="1"/>
  <c r="AH15" i="3"/>
  <c r="AR15" i="3" s="1"/>
  <c r="BA15" i="3"/>
  <c r="BK15" i="3" s="1"/>
  <c r="AH11" i="3"/>
  <c r="AR11" i="3" s="1"/>
  <c r="BA11" i="3"/>
  <c r="BK11" i="3" s="1"/>
  <c r="AJ47" i="3"/>
  <c r="AT47" i="3" s="1"/>
  <c r="BC47" i="3"/>
  <c r="BM47" i="3" s="1"/>
  <c r="AD109" i="3"/>
  <c r="AN109" i="3" s="1"/>
  <c r="AW109" i="3"/>
  <c r="BG109" i="3" s="1"/>
  <c r="AB84" i="3"/>
  <c r="AL84" i="3" s="1"/>
  <c r="AU84" i="3"/>
  <c r="BE84" i="3" s="1"/>
  <c r="AE55" i="3"/>
  <c r="AO55" i="3" s="1"/>
  <c r="AX55" i="3"/>
  <c r="BH55" i="3" s="1"/>
  <c r="AF24" i="3"/>
  <c r="AP24" i="3" s="1"/>
  <c r="AY24" i="3"/>
  <c r="BI24" i="3" s="1"/>
  <c r="AI141" i="3"/>
  <c r="AS141" i="3" s="1"/>
  <c r="BB141" i="3"/>
  <c r="BL141" i="3" s="1"/>
  <c r="AD121" i="3"/>
  <c r="AN121" i="3" s="1"/>
  <c r="AW121" i="3"/>
  <c r="BG121" i="3" s="1"/>
  <c r="AG91" i="3"/>
  <c r="AQ91" i="3" s="1"/>
  <c r="AZ91" i="3"/>
  <c r="BJ91" i="3" s="1"/>
  <c r="AD56" i="3"/>
  <c r="AN56" i="3" s="1"/>
  <c r="AW56" i="3"/>
  <c r="BG56" i="3" s="1"/>
  <c r="AB22" i="3"/>
  <c r="AL22" i="3" s="1"/>
  <c r="AU22" i="3"/>
  <c r="BE22" i="3" s="1"/>
  <c r="AB106" i="3"/>
  <c r="AL106" i="3" s="1"/>
  <c r="AU106" i="3"/>
  <c r="BE106" i="3" s="1"/>
  <c r="AB70" i="3"/>
  <c r="AL70" i="3" s="1"/>
  <c r="AU70" i="3"/>
  <c r="BE70" i="3" s="1"/>
  <c r="AB35" i="3"/>
  <c r="AL35" i="3" s="1"/>
  <c r="AU35" i="3"/>
  <c r="BE35" i="3" s="1"/>
  <c r="AG146" i="3"/>
  <c r="AQ146" i="3" s="1"/>
  <c r="AZ146" i="3"/>
  <c r="BJ146" i="3" s="1"/>
  <c r="AH118" i="3"/>
  <c r="AR118" i="3" s="1"/>
  <c r="BA118" i="3"/>
  <c r="BK118" i="3" s="1"/>
  <c r="AD144" i="3"/>
  <c r="AN144" i="3" s="1"/>
  <c r="AW144" i="3"/>
  <c r="BG144" i="3" s="1"/>
  <c r="AF121" i="3"/>
  <c r="AP121" i="3" s="1"/>
  <c r="AY121" i="3"/>
  <c r="BI121" i="3" s="1"/>
  <c r="AE112" i="3"/>
  <c r="AO112" i="3" s="1"/>
  <c r="AX112" i="3"/>
  <c r="BH112" i="3" s="1"/>
  <c r="AF103" i="3"/>
  <c r="AP103" i="3" s="1"/>
  <c r="AY103" i="3"/>
  <c r="BI103" i="3" s="1"/>
  <c r="AI95" i="3"/>
  <c r="AS95" i="3" s="1"/>
  <c r="BB95" i="3"/>
  <c r="BL95" i="3" s="1"/>
  <c r="AG86" i="3"/>
  <c r="AQ86" i="3" s="1"/>
  <c r="AZ86" i="3"/>
  <c r="BJ86" i="3" s="1"/>
  <c r="AC83" i="3"/>
  <c r="AM83" i="3" s="1"/>
  <c r="AV83" i="3"/>
  <c r="BF83" i="3" s="1"/>
  <c r="AD71" i="3"/>
  <c r="AN71" i="3" s="1"/>
  <c r="AW71" i="3"/>
  <c r="BG71" i="3" s="1"/>
  <c r="AE68" i="3"/>
  <c r="AO68" i="3" s="1"/>
  <c r="AX68" i="3"/>
  <c r="BH68" i="3" s="1"/>
  <c r="AC66" i="3"/>
  <c r="AM66" i="3" s="1"/>
  <c r="AV66" i="3"/>
  <c r="BF66" i="3" s="1"/>
  <c r="AC63" i="3"/>
  <c r="AM63" i="3" s="1"/>
  <c r="AV63" i="3"/>
  <c r="BF63" i="3" s="1"/>
  <c r="AC60" i="3"/>
  <c r="AM60" i="3" s="1"/>
  <c r="AV60" i="3"/>
  <c r="BF60" i="3" s="1"/>
  <c r="AF56" i="3"/>
  <c r="AP56" i="3" s="1"/>
  <c r="AY56" i="3"/>
  <c r="BI56" i="3" s="1"/>
  <c r="AF53" i="3"/>
  <c r="AP53" i="3" s="1"/>
  <c r="AY53" i="3"/>
  <c r="BI53" i="3" s="1"/>
  <c r="AG49" i="3"/>
  <c r="AQ49" i="3" s="1"/>
  <c r="AZ49" i="3"/>
  <c r="BJ49" i="3" s="1"/>
  <c r="AB47" i="3"/>
  <c r="AL47" i="3" s="1"/>
  <c r="AU47" i="3"/>
  <c r="BE47" i="3" s="1"/>
  <c r="AB44" i="3"/>
  <c r="AL44" i="3" s="1"/>
  <c r="AU44" i="3"/>
  <c r="BE44" i="3" s="1"/>
  <c r="AC40" i="3"/>
  <c r="AM40" i="3" s="1"/>
  <c r="AV40" i="3"/>
  <c r="BF40" i="3" s="1"/>
  <c r="AD36" i="3"/>
  <c r="AN36" i="3" s="1"/>
  <c r="AW36" i="3"/>
  <c r="BG36" i="3" s="1"/>
  <c r="AE33" i="3"/>
  <c r="AO33" i="3" s="1"/>
  <c r="AX33" i="3"/>
  <c r="BH33" i="3" s="1"/>
  <c r="AC31" i="3"/>
  <c r="AM31" i="3" s="1"/>
  <c r="AV31" i="3"/>
  <c r="BF31" i="3" s="1"/>
  <c r="AD28" i="3"/>
  <c r="AN28" i="3" s="1"/>
  <c r="AW28" i="3"/>
  <c r="BG28" i="3" s="1"/>
  <c r="AF25" i="3"/>
  <c r="AP25" i="3" s="1"/>
  <c r="AY25" i="3"/>
  <c r="BI25" i="3" s="1"/>
  <c r="AG22" i="3"/>
  <c r="AQ22" i="3" s="1"/>
  <c r="AZ22" i="3"/>
  <c r="BJ22" i="3" s="1"/>
  <c r="AB20" i="3"/>
  <c r="AL20" i="3" s="1"/>
  <c r="AU20" i="3"/>
  <c r="BE20" i="3" s="1"/>
  <c r="AG58" i="3"/>
  <c r="AQ58" i="3" s="1"/>
  <c r="AZ58" i="3"/>
  <c r="BJ58" i="3" s="1"/>
  <c r="AH80" i="3"/>
  <c r="AR80" i="3" s="1"/>
  <c r="BA80" i="3"/>
  <c r="BK80" i="3" s="1"/>
  <c r="AC15" i="3"/>
  <c r="AM15" i="3" s="1"/>
  <c r="AV15" i="3"/>
  <c r="BF15" i="3" s="1"/>
  <c r="AC11" i="3"/>
  <c r="AM11" i="3" s="1"/>
  <c r="AV11" i="3"/>
  <c r="BF11" i="3" s="1"/>
  <c r="AB9" i="3"/>
  <c r="AL9" i="3" s="1"/>
  <c r="AU9" i="3"/>
  <c r="BE9" i="3" s="1"/>
  <c r="AE147" i="3"/>
  <c r="AO147" i="3" s="1"/>
  <c r="AX147" i="3"/>
  <c r="BH147" i="3" s="1"/>
  <c r="AB144" i="3"/>
  <c r="AL144" i="3" s="1"/>
  <c r="AU144" i="3"/>
  <c r="BE144" i="3" s="1"/>
  <c r="AD142" i="3"/>
  <c r="AN142" i="3" s="1"/>
  <c r="AW142" i="3"/>
  <c r="BG142" i="3" s="1"/>
  <c r="AG140" i="3"/>
  <c r="AQ140" i="3" s="1"/>
  <c r="AZ140" i="3"/>
  <c r="BJ140" i="3" s="1"/>
  <c r="AI138" i="3"/>
  <c r="AS138" i="3" s="1"/>
  <c r="BB138" i="3"/>
  <c r="BL138" i="3" s="1"/>
  <c r="AB136" i="3"/>
  <c r="AL136" i="3" s="1"/>
  <c r="AU136" i="3"/>
  <c r="BE136" i="3" s="1"/>
  <c r="AB134" i="3"/>
  <c r="AL134" i="3" s="1"/>
  <c r="AU134" i="3"/>
  <c r="BE134" i="3" s="1"/>
  <c r="AG131" i="3"/>
  <c r="AQ131" i="3" s="1"/>
  <c r="AZ131" i="3"/>
  <c r="BJ131" i="3" s="1"/>
  <c r="AC125" i="3"/>
  <c r="AM125" i="3" s="1"/>
  <c r="AV125" i="3"/>
  <c r="BF125" i="3" s="1"/>
  <c r="AD122" i="3"/>
  <c r="AN122" i="3" s="1"/>
  <c r="AW122" i="3"/>
  <c r="BG122" i="3" s="1"/>
  <c r="AD119" i="3"/>
  <c r="AN119" i="3" s="1"/>
  <c r="AW119" i="3"/>
  <c r="BG119" i="3" s="1"/>
  <c r="AC116" i="3"/>
  <c r="AM116" i="3" s="1"/>
  <c r="AV116" i="3"/>
  <c r="BF116" i="3" s="1"/>
  <c r="AH113" i="3"/>
  <c r="AR113" i="3" s="1"/>
  <c r="BA113" i="3"/>
  <c r="BK113" i="3" s="1"/>
  <c r="AH111" i="3"/>
  <c r="AR111" i="3" s="1"/>
  <c r="BA111" i="3"/>
  <c r="BK111" i="3" s="1"/>
  <c r="AE108" i="3"/>
  <c r="AO108" i="3" s="1"/>
  <c r="AX108" i="3"/>
  <c r="BH108" i="3" s="1"/>
  <c r="AF105" i="3"/>
  <c r="AP105" i="3" s="1"/>
  <c r="AY105" i="3"/>
  <c r="BI105" i="3" s="1"/>
  <c r="AE102" i="3"/>
  <c r="AO102" i="3" s="1"/>
  <c r="AX102" i="3"/>
  <c r="BH102" i="3" s="1"/>
  <c r="AC99" i="3"/>
  <c r="AM99" i="3" s="1"/>
  <c r="AV99" i="3"/>
  <c r="BF99" i="3" s="1"/>
  <c r="AD95" i="3"/>
  <c r="AN95" i="3" s="1"/>
  <c r="AW95" i="3"/>
  <c r="BG95" i="3" s="1"/>
  <c r="AD92" i="3"/>
  <c r="AN92" i="3" s="1"/>
  <c r="AW92" i="3"/>
  <c r="BG92" i="3" s="1"/>
  <c r="AB89" i="3"/>
  <c r="AL89" i="3" s="1"/>
  <c r="AU89" i="3"/>
  <c r="BE89" i="3" s="1"/>
  <c r="AH85" i="3"/>
  <c r="AR85" i="3" s="1"/>
  <c r="BA85" i="3"/>
  <c r="BK85" i="3" s="1"/>
  <c r="AG83" i="3"/>
  <c r="AQ83" i="3" s="1"/>
  <c r="AZ83" i="3"/>
  <c r="BJ83" i="3" s="1"/>
  <c r="AG81" i="3"/>
  <c r="AQ81" i="3" s="1"/>
  <c r="AZ81" i="3"/>
  <c r="BJ81" i="3" s="1"/>
  <c r="AI70" i="3"/>
  <c r="AS70" i="3" s="1"/>
  <c r="BB70" i="3"/>
  <c r="BL70" i="3" s="1"/>
  <c r="AH67" i="3"/>
  <c r="AR67" i="3" s="1"/>
  <c r="BA67" i="3"/>
  <c r="BK67" i="3" s="1"/>
  <c r="AE64" i="3"/>
  <c r="AO64" i="3" s="1"/>
  <c r="AX64" i="3"/>
  <c r="BH64" i="3" s="1"/>
  <c r="AE61" i="3"/>
  <c r="AO61" i="3" s="1"/>
  <c r="AX61" i="3"/>
  <c r="BH61" i="3" s="1"/>
  <c r="AD57" i="3"/>
  <c r="AN57" i="3" s="1"/>
  <c r="AW57" i="3"/>
  <c r="BG57" i="3" s="1"/>
  <c r="AD54" i="3"/>
  <c r="AN54" i="3" s="1"/>
  <c r="AW54" i="3"/>
  <c r="BG54" i="3" s="1"/>
  <c r="AI50" i="3"/>
  <c r="AS50" i="3" s="1"/>
  <c r="BB50" i="3"/>
  <c r="BL50" i="3" s="1"/>
  <c r="AH47" i="3"/>
  <c r="AR47" i="3" s="1"/>
  <c r="BA47" i="3"/>
  <c r="BK47" i="3" s="1"/>
  <c r="AH44" i="3"/>
  <c r="AR44" i="3" s="1"/>
  <c r="BA44" i="3"/>
  <c r="BK44" i="3" s="1"/>
  <c r="AH40" i="3"/>
  <c r="AR40" i="3" s="1"/>
  <c r="BA40" i="3"/>
  <c r="BK40" i="3" s="1"/>
  <c r="AI35" i="3"/>
  <c r="AS35" i="3" s="1"/>
  <c r="BB35" i="3"/>
  <c r="BL35" i="3" s="1"/>
  <c r="AE32" i="3"/>
  <c r="AO32" i="3" s="1"/>
  <c r="AX32" i="3"/>
  <c r="BH32" i="3" s="1"/>
  <c r="AE29" i="3"/>
  <c r="AO29" i="3" s="1"/>
  <c r="AX29" i="3"/>
  <c r="BH29" i="3" s="1"/>
  <c r="AD26" i="3"/>
  <c r="AN26" i="3" s="1"/>
  <c r="AW26" i="3"/>
  <c r="BG26" i="3" s="1"/>
  <c r="AC23" i="3"/>
  <c r="AM23" i="3" s="1"/>
  <c r="AV23" i="3"/>
  <c r="BF23" i="3" s="1"/>
  <c r="AI18" i="3"/>
  <c r="AS18" i="3" s="1"/>
  <c r="BB18" i="3"/>
  <c r="BL18" i="3" s="1"/>
  <c r="AI17" i="3"/>
  <c r="AS17" i="3" s="1"/>
  <c r="BB17" i="3"/>
  <c r="BL17" i="3" s="1"/>
  <c r="AG15" i="3"/>
  <c r="AQ15" i="3" s="1"/>
  <c r="AZ15" i="3"/>
  <c r="BJ15" i="3" s="1"/>
  <c r="AG11" i="3"/>
  <c r="AQ11" i="3" s="1"/>
  <c r="AZ11" i="3"/>
  <c r="BJ11" i="3" s="1"/>
  <c r="AJ53" i="3"/>
  <c r="AT53" i="3" s="1"/>
  <c r="BC53" i="3"/>
  <c r="BM53" i="3" s="1"/>
  <c r="AB112" i="3"/>
  <c r="AL112" i="3" s="1"/>
  <c r="AU112" i="3"/>
  <c r="BE112" i="3" s="1"/>
  <c r="AH88" i="3"/>
  <c r="AR88" i="3" s="1"/>
  <c r="BA88" i="3"/>
  <c r="BK88" i="3" s="1"/>
  <c r="AE59" i="3"/>
  <c r="AO59" i="3" s="1"/>
  <c r="AX59" i="3"/>
  <c r="BH59" i="3" s="1"/>
  <c r="AD30" i="3"/>
  <c r="AN30" i="3" s="1"/>
  <c r="AW30" i="3"/>
  <c r="BG30" i="3" s="1"/>
  <c r="AC10" i="3"/>
  <c r="AM10" i="3" s="1"/>
  <c r="AV10" i="3"/>
  <c r="BF10" i="3" s="1"/>
  <c r="AB98" i="3"/>
  <c r="AL98" i="3" s="1"/>
  <c r="AU98" i="3"/>
  <c r="BE98" i="3" s="1"/>
  <c r="AE66" i="3"/>
  <c r="AO66" i="3" s="1"/>
  <c r="AX66" i="3"/>
  <c r="BH66" i="3" s="1"/>
  <c r="AE28" i="3"/>
  <c r="AO28" i="3" s="1"/>
  <c r="AX28" i="3"/>
  <c r="BH28" i="3" s="1"/>
  <c r="AH7" i="3"/>
  <c r="AR7" i="3" s="1"/>
  <c r="BA7" i="3"/>
  <c r="BK7" i="3" s="1"/>
  <c r="AB103" i="3"/>
  <c r="AL103" i="3" s="1"/>
  <c r="AU103" i="3"/>
  <c r="BE103" i="3" s="1"/>
  <c r="AI129" i="3"/>
  <c r="AS129" i="3" s="1"/>
  <c r="BB129" i="3"/>
  <c r="BL129" i="3" s="1"/>
  <c r="AH45" i="3"/>
  <c r="AR45" i="3" s="1"/>
  <c r="BA45" i="3"/>
  <c r="BK45" i="3" s="1"/>
  <c r="AB7" i="3"/>
  <c r="AL7" i="3" s="1"/>
  <c r="AU7" i="3"/>
  <c r="BE7" i="3" s="1"/>
  <c r="AH121" i="3"/>
  <c r="AR121" i="3" s="1"/>
  <c r="BA121" i="3"/>
  <c r="BK121" i="3" s="1"/>
  <c r="AF110" i="3"/>
  <c r="AP110" i="3" s="1"/>
  <c r="AY110" i="3"/>
  <c r="BI110" i="3" s="1"/>
  <c r="AF134" i="3"/>
  <c r="AP134" i="3" s="1"/>
  <c r="AY134" i="3"/>
  <c r="BI134" i="3" s="1"/>
  <c r="AG124" i="3"/>
  <c r="AQ124" i="3" s="1"/>
  <c r="AZ124" i="3"/>
  <c r="BJ124" i="3" s="1"/>
  <c r="AC115" i="3"/>
  <c r="AM115" i="3" s="1"/>
  <c r="AV115" i="3"/>
  <c r="BF115" i="3" s="1"/>
  <c r="AF106" i="3"/>
  <c r="AP106" i="3" s="1"/>
  <c r="AY106" i="3"/>
  <c r="BI106" i="3" s="1"/>
  <c r="AG98" i="3"/>
  <c r="AQ98" i="3" s="1"/>
  <c r="AZ98" i="3"/>
  <c r="BJ98" i="3" s="1"/>
  <c r="AB90" i="3"/>
  <c r="AL90" i="3" s="1"/>
  <c r="AU90" i="3"/>
  <c r="BE90" i="3" s="1"/>
  <c r="AB85" i="3"/>
  <c r="AL85" i="3" s="1"/>
  <c r="AU85" i="3"/>
  <c r="BE85" i="3" s="1"/>
  <c r="AE7" i="3"/>
  <c r="AO7" i="3" s="1"/>
  <c r="AX7" i="3"/>
  <c r="BH7" i="3" s="1"/>
  <c r="AD134" i="3"/>
  <c r="AN134" i="3" s="1"/>
  <c r="AW134" i="3"/>
  <c r="BG134" i="3" s="1"/>
  <c r="AC121" i="3"/>
  <c r="AM121" i="3" s="1"/>
  <c r="AV121" i="3"/>
  <c r="BF121" i="3" s="1"/>
  <c r="AF114" i="3"/>
  <c r="AP114" i="3" s="1"/>
  <c r="AY114" i="3"/>
  <c r="BI114" i="3" s="1"/>
  <c r="AF109" i="3"/>
  <c r="AP109" i="3" s="1"/>
  <c r="AY109" i="3"/>
  <c r="BI109" i="3" s="1"/>
  <c r="AE103" i="3"/>
  <c r="AO103" i="3" s="1"/>
  <c r="AX103" i="3"/>
  <c r="BH103" i="3" s="1"/>
  <c r="AF98" i="3"/>
  <c r="AP98" i="3" s="1"/>
  <c r="AY98" i="3"/>
  <c r="BI98" i="3" s="1"/>
  <c r="AH92" i="3"/>
  <c r="AR92" i="3" s="1"/>
  <c r="BA92" i="3"/>
  <c r="BK92" i="3" s="1"/>
  <c r="AH84" i="3"/>
  <c r="AR84" i="3" s="1"/>
  <c r="BA84" i="3"/>
  <c r="BK84" i="3" s="1"/>
  <c r="AB81" i="3"/>
  <c r="AL81" i="3" s="1"/>
  <c r="AU81" i="3"/>
  <c r="BE81" i="3" s="1"/>
  <c r="AC71" i="3"/>
  <c r="AM71" i="3" s="1"/>
  <c r="AV71" i="3"/>
  <c r="BF71" i="3" s="1"/>
  <c r="AF65" i="3"/>
  <c r="AP65" i="3" s="1"/>
  <c r="AY65" i="3"/>
  <c r="BI65" i="3" s="1"/>
  <c r="AF62" i="3"/>
  <c r="AP62" i="3" s="1"/>
  <c r="AY62" i="3"/>
  <c r="BI62" i="3" s="1"/>
  <c r="AH59" i="3"/>
  <c r="AR59" i="3" s="1"/>
  <c r="BA59" i="3"/>
  <c r="BK59" i="3" s="1"/>
  <c r="AC56" i="3"/>
  <c r="AM56" i="3" s="1"/>
  <c r="AV56" i="3"/>
  <c r="BF56" i="3" s="1"/>
  <c r="AI51" i="3"/>
  <c r="AS51" i="3" s="1"/>
  <c r="BB51" i="3"/>
  <c r="BL51" i="3" s="1"/>
  <c r="AD49" i="3"/>
  <c r="AN49" i="3" s="1"/>
  <c r="AW49" i="3"/>
  <c r="BG49" i="3" s="1"/>
  <c r="AG46" i="3"/>
  <c r="AQ46" i="3" s="1"/>
  <c r="AZ46" i="3"/>
  <c r="BJ46" i="3" s="1"/>
  <c r="AG42" i="3"/>
  <c r="AQ42" i="3" s="1"/>
  <c r="AZ42" i="3"/>
  <c r="BJ42" i="3" s="1"/>
  <c r="AB40" i="3"/>
  <c r="AL40" i="3" s="1"/>
  <c r="AU40" i="3"/>
  <c r="BE40" i="3" s="1"/>
  <c r="AC36" i="3"/>
  <c r="AM36" i="3" s="1"/>
  <c r="AV36" i="3"/>
  <c r="BF36" i="3" s="1"/>
  <c r="AD33" i="3"/>
  <c r="AN33" i="3" s="1"/>
  <c r="AW33" i="3"/>
  <c r="BG33" i="3" s="1"/>
  <c r="AF30" i="3"/>
  <c r="AP30" i="3" s="1"/>
  <c r="AY30" i="3"/>
  <c r="BI30" i="3" s="1"/>
  <c r="AC28" i="3"/>
  <c r="AM28" i="3" s="1"/>
  <c r="AV28" i="3"/>
  <c r="BF28" i="3" s="1"/>
  <c r="AC25" i="3"/>
  <c r="AM25" i="3" s="1"/>
  <c r="AV25" i="3"/>
  <c r="BF25" i="3" s="1"/>
  <c r="AF22" i="3"/>
  <c r="AP22" i="3" s="1"/>
  <c r="AY22" i="3"/>
  <c r="BI22" i="3" s="1"/>
  <c r="AI19" i="3"/>
  <c r="AS19" i="3" s="1"/>
  <c r="BB19" i="3"/>
  <c r="BL19" i="3" s="1"/>
  <c r="AB58" i="3"/>
  <c r="AL58" i="3" s="1"/>
  <c r="AU58" i="3"/>
  <c r="BE58" i="3" s="1"/>
  <c r="AG80" i="3"/>
  <c r="AQ80" i="3" s="1"/>
  <c r="AZ80" i="3"/>
  <c r="BJ80" i="3" s="1"/>
  <c r="AB15" i="3"/>
  <c r="AL15" i="3" s="1"/>
  <c r="AU15" i="3"/>
  <c r="BE15" i="3" s="1"/>
  <c r="AB11" i="3"/>
  <c r="AL11" i="3" s="1"/>
  <c r="AU11" i="3"/>
  <c r="BE11" i="3" s="1"/>
  <c r="AI149" i="3"/>
  <c r="AS149" i="3" s="1"/>
  <c r="BB149" i="3"/>
  <c r="BL149" i="3" s="1"/>
  <c r="AD147" i="3"/>
  <c r="AN147" i="3" s="1"/>
  <c r="AW147" i="3"/>
  <c r="BG147" i="3" s="1"/>
  <c r="AI143" i="3"/>
  <c r="AS143" i="3" s="1"/>
  <c r="BB143" i="3"/>
  <c r="BL143" i="3" s="1"/>
  <c r="AC142" i="3"/>
  <c r="AM142" i="3" s="1"/>
  <c r="AV142" i="3"/>
  <c r="BF142" i="3" s="1"/>
  <c r="AF140" i="3"/>
  <c r="AP140" i="3" s="1"/>
  <c r="AY140" i="3"/>
  <c r="BI140" i="3" s="1"/>
  <c r="AH138" i="3"/>
  <c r="AR138" i="3" s="1"/>
  <c r="BA138" i="3"/>
  <c r="BK138" i="3" s="1"/>
  <c r="AI135" i="3"/>
  <c r="AS135" i="3" s="1"/>
  <c r="BB135" i="3"/>
  <c r="BL135" i="3" s="1"/>
  <c r="AI133" i="3"/>
  <c r="AS133" i="3" s="1"/>
  <c r="BB133" i="3"/>
  <c r="BL133" i="3" s="1"/>
  <c r="AE131" i="3"/>
  <c r="AO131" i="3" s="1"/>
  <c r="AX131" i="3"/>
  <c r="BH131" i="3" s="1"/>
  <c r="AE124" i="3"/>
  <c r="AO124" i="3" s="1"/>
  <c r="AX124" i="3"/>
  <c r="BH124" i="3" s="1"/>
  <c r="AC122" i="3"/>
  <c r="AM122" i="3" s="1"/>
  <c r="AV122" i="3"/>
  <c r="BF122" i="3" s="1"/>
  <c r="AC119" i="3"/>
  <c r="AM119" i="3" s="1"/>
  <c r="AV119" i="3"/>
  <c r="BF119" i="3" s="1"/>
  <c r="AI115" i="3"/>
  <c r="AS115" i="3" s="1"/>
  <c r="BB115" i="3"/>
  <c r="BL115" i="3" s="1"/>
  <c r="AF113" i="3"/>
  <c r="AP113" i="3" s="1"/>
  <c r="AY113" i="3"/>
  <c r="BI113" i="3" s="1"/>
  <c r="AF111" i="3"/>
  <c r="AP111" i="3" s="1"/>
  <c r="AY111" i="3"/>
  <c r="BI111" i="3" s="1"/>
  <c r="AD108" i="3"/>
  <c r="AN108" i="3" s="1"/>
  <c r="AW108" i="3"/>
  <c r="BG108" i="3" s="1"/>
  <c r="AE105" i="3"/>
  <c r="AO105" i="3" s="1"/>
  <c r="AX105" i="3"/>
  <c r="BH105" i="3" s="1"/>
  <c r="AC102" i="3"/>
  <c r="AM102" i="3" s="1"/>
  <c r="AV102" i="3"/>
  <c r="BF102" i="3" s="1"/>
  <c r="AE98" i="3"/>
  <c r="AO98" i="3" s="1"/>
  <c r="AX98" i="3"/>
  <c r="BH98" i="3" s="1"/>
  <c r="AB95" i="3"/>
  <c r="AL95" i="3" s="1"/>
  <c r="AU95" i="3"/>
  <c r="BE95" i="3" s="1"/>
  <c r="AB92" i="3"/>
  <c r="AL92" i="3" s="1"/>
  <c r="AU92" i="3"/>
  <c r="BE92" i="3" s="1"/>
  <c r="AI87" i="3"/>
  <c r="AS87" i="3" s="1"/>
  <c r="BB87" i="3"/>
  <c r="BL87" i="3" s="1"/>
  <c r="AG85" i="3"/>
  <c r="AQ85" i="3" s="1"/>
  <c r="AZ85" i="3"/>
  <c r="BJ85" i="3" s="1"/>
  <c r="AI79" i="3"/>
  <c r="AS79" i="3" s="1"/>
  <c r="BB79" i="3"/>
  <c r="BL79" i="3" s="1"/>
  <c r="AH70" i="3"/>
  <c r="AR70" i="3" s="1"/>
  <c r="BA70" i="3"/>
  <c r="BK70" i="3" s="1"/>
  <c r="AF67" i="3"/>
  <c r="AP67" i="3" s="1"/>
  <c r="AY67" i="3"/>
  <c r="BI67" i="3" s="1"/>
  <c r="AD64" i="3"/>
  <c r="AN64" i="3" s="1"/>
  <c r="AW64" i="3"/>
  <c r="BG64" i="3" s="1"/>
  <c r="AD61" i="3"/>
  <c r="AN61" i="3" s="1"/>
  <c r="AW61" i="3"/>
  <c r="BG61" i="3" s="1"/>
  <c r="AC57" i="3"/>
  <c r="AM57" i="3" s="1"/>
  <c r="AV57" i="3"/>
  <c r="BF57" i="3" s="1"/>
  <c r="AC54" i="3"/>
  <c r="AM54" i="3" s="1"/>
  <c r="AV54" i="3"/>
  <c r="BF54" i="3" s="1"/>
  <c r="AH50" i="3"/>
  <c r="AR50" i="3" s="1"/>
  <c r="BA50" i="3"/>
  <c r="BK50" i="3" s="1"/>
  <c r="AG47" i="3"/>
  <c r="AQ47" i="3" s="1"/>
  <c r="AZ47" i="3"/>
  <c r="BJ47" i="3" s="1"/>
  <c r="AG44" i="3"/>
  <c r="AQ44" i="3" s="1"/>
  <c r="AZ44" i="3"/>
  <c r="BJ44" i="3" s="1"/>
  <c r="AI39" i="3"/>
  <c r="AS39" i="3" s="1"/>
  <c r="BB39" i="3"/>
  <c r="BL39" i="3" s="1"/>
  <c r="AH35" i="3"/>
  <c r="AR35" i="3" s="1"/>
  <c r="BA35" i="3"/>
  <c r="BK35" i="3" s="1"/>
  <c r="AD32" i="3"/>
  <c r="AN32" i="3" s="1"/>
  <c r="AW32" i="3"/>
  <c r="BG32" i="3" s="1"/>
  <c r="AD29" i="3"/>
  <c r="AN29" i="3" s="1"/>
  <c r="AW29" i="3"/>
  <c r="BG29" i="3" s="1"/>
  <c r="AC26" i="3"/>
  <c r="AM26" i="3" s="1"/>
  <c r="AV26" i="3"/>
  <c r="BF26" i="3" s="1"/>
  <c r="AE22" i="3"/>
  <c r="AO22" i="3" s="1"/>
  <c r="AX22" i="3"/>
  <c r="BH22" i="3" s="1"/>
  <c r="AH18" i="3"/>
  <c r="AR18" i="3" s="1"/>
  <c r="BA18" i="3"/>
  <c r="BK18" i="3" s="1"/>
  <c r="AH17" i="3"/>
  <c r="AR17" i="3" s="1"/>
  <c r="BA17" i="3"/>
  <c r="BK17" i="3" s="1"/>
  <c r="AI14" i="3"/>
  <c r="AS14" i="3" s="1"/>
  <c r="BB14" i="3"/>
  <c r="BL14" i="3" s="1"/>
  <c r="AI10" i="3"/>
  <c r="AS10" i="3" s="1"/>
  <c r="BB10" i="3"/>
  <c r="BL10" i="3" s="1"/>
  <c r="AJ102" i="3"/>
  <c r="AT102" i="3" s="1"/>
  <c r="BC102" i="3"/>
  <c r="BM102" i="3" s="1"/>
  <c r="AE123" i="3"/>
  <c r="AO123" i="3" s="1"/>
  <c r="AX123" i="3"/>
  <c r="BH123" i="3" s="1"/>
  <c r="AF100" i="3"/>
  <c r="AP100" i="3" s="1"/>
  <c r="AY100" i="3"/>
  <c r="BI100" i="3" s="1"/>
  <c r="AG70" i="3"/>
  <c r="AQ70" i="3" s="1"/>
  <c r="AZ70" i="3"/>
  <c r="BJ70" i="3" s="1"/>
  <c r="AI45" i="3"/>
  <c r="AS45" i="3" s="1"/>
  <c r="BB45" i="3"/>
  <c r="BL45" i="3" s="1"/>
  <c r="AG19" i="3"/>
  <c r="AQ19" i="3" s="1"/>
  <c r="AZ19" i="3"/>
  <c r="BJ19" i="3" s="1"/>
  <c r="AE135" i="3"/>
  <c r="AO135" i="3" s="1"/>
  <c r="AX135" i="3"/>
  <c r="BH135" i="3" s="1"/>
  <c r="AC105" i="3"/>
  <c r="AM105" i="3" s="1"/>
  <c r="AV105" i="3"/>
  <c r="BF105" i="3" s="1"/>
  <c r="AH46" i="3"/>
  <c r="AR46" i="3" s="1"/>
  <c r="BA46" i="3"/>
  <c r="BK46" i="3" s="1"/>
  <c r="AD25" i="3"/>
  <c r="AN25" i="3" s="1"/>
  <c r="AW25" i="3"/>
  <c r="BG25" i="3" s="1"/>
  <c r="AD141" i="3"/>
  <c r="AN141" i="3" s="1"/>
  <c r="AW141" i="3"/>
  <c r="BG141" i="3" s="1"/>
  <c r="AC109" i="3"/>
  <c r="AM109" i="3" s="1"/>
  <c r="AV109" i="3"/>
  <c r="BF109" i="3" s="1"/>
  <c r="AI82" i="3"/>
  <c r="AS82" i="3" s="1"/>
  <c r="BB82" i="3"/>
  <c r="BL82" i="3" s="1"/>
  <c r="AB39" i="3"/>
  <c r="AL39" i="3" s="1"/>
  <c r="AU39" i="3"/>
  <c r="BE39" i="3" s="1"/>
  <c r="AH135" i="3"/>
  <c r="AR135" i="3" s="1"/>
  <c r="BA135" i="3"/>
  <c r="BK135" i="3" s="1"/>
  <c r="AH115" i="3"/>
  <c r="AR115" i="3" s="1"/>
  <c r="BA115" i="3"/>
  <c r="BK115" i="3" s="1"/>
  <c r="AD7" i="3"/>
  <c r="AN7" i="3" s="1"/>
  <c r="AW7" i="3"/>
  <c r="BG7" i="3" s="1"/>
  <c r="AB130" i="3"/>
  <c r="AL130" i="3" s="1"/>
  <c r="AU130" i="3"/>
  <c r="BE130" i="3" s="1"/>
  <c r="AF118" i="3"/>
  <c r="AP118" i="3" s="1"/>
  <c r="AY118" i="3"/>
  <c r="BI118" i="3" s="1"/>
  <c r="AH109" i="3"/>
  <c r="AR109" i="3" s="1"/>
  <c r="BA109" i="3"/>
  <c r="BK109" i="3" s="1"/>
  <c r="AF101" i="3"/>
  <c r="AP101" i="3" s="1"/>
  <c r="AY101" i="3"/>
  <c r="BI101" i="3" s="1"/>
  <c r="AI92" i="3"/>
  <c r="AS92" i="3" s="1"/>
  <c r="BB92" i="3"/>
  <c r="BL92" i="3" s="1"/>
  <c r="AC81" i="3"/>
  <c r="AM81" i="3" s="1"/>
  <c r="AV81" i="3"/>
  <c r="BF81" i="3" s="1"/>
  <c r="AC144" i="3"/>
  <c r="AM144" i="3" s="1"/>
  <c r="AV144" i="3"/>
  <c r="BF144" i="3" s="1"/>
  <c r="AF124" i="3"/>
  <c r="AP124" i="3" s="1"/>
  <c r="AY124" i="3"/>
  <c r="BI124" i="3" s="1"/>
  <c r="AD118" i="3"/>
  <c r="AN118" i="3" s="1"/>
  <c r="AW118" i="3"/>
  <c r="BG118" i="3" s="1"/>
  <c r="AD112" i="3"/>
  <c r="AN112" i="3" s="1"/>
  <c r="AW112" i="3"/>
  <c r="BG112" i="3" s="1"/>
  <c r="AE106" i="3"/>
  <c r="AO106" i="3" s="1"/>
  <c r="AX106" i="3"/>
  <c r="BH106" i="3" s="1"/>
  <c r="AD101" i="3"/>
  <c r="AN101" i="3" s="1"/>
  <c r="AW101" i="3"/>
  <c r="BG101" i="3" s="1"/>
  <c r="AH95" i="3"/>
  <c r="AR95" i="3" s="1"/>
  <c r="BA95" i="3"/>
  <c r="BK95" i="3" s="1"/>
  <c r="AI89" i="3"/>
  <c r="AS89" i="3" s="1"/>
  <c r="BB89" i="3"/>
  <c r="BL89" i="3" s="1"/>
  <c r="AB86" i="3"/>
  <c r="AL86" i="3" s="1"/>
  <c r="AU86" i="3"/>
  <c r="BE86" i="3" s="1"/>
  <c r="AB83" i="3"/>
  <c r="AL83" i="3" s="1"/>
  <c r="AU83" i="3"/>
  <c r="BE83" i="3" s="1"/>
  <c r="AD68" i="3"/>
  <c r="AN68" i="3" s="1"/>
  <c r="AW68" i="3"/>
  <c r="BG68" i="3" s="1"/>
  <c r="AD53" i="3"/>
  <c r="AN53" i="3" s="1"/>
  <c r="AW53" i="3"/>
  <c r="BG53" i="3" s="1"/>
  <c r="AF7" i="3"/>
  <c r="AP7" i="3" s="1"/>
  <c r="AY7" i="3"/>
  <c r="BI7" i="3" s="1"/>
  <c r="AB143" i="3"/>
  <c r="AL143" i="3" s="1"/>
  <c r="AU143" i="3"/>
  <c r="BE143" i="3" s="1"/>
  <c r="AH133" i="3"/>
  <c r="AR133" i="3" s="1"/>
  <c r="BA133" i="3"/>
  <c r="BK133" i="3" s="1"/>
  <c r="AF123" i="3"/>
  <c r="AP123" i="3" s="1"/>
  <c r="AY123" i="3"/>
  <c r="BI123" i="3" s="1"/>
  <c r="AF120" i="3"/>
  <c r="AP120" i="3" s="1"/>
  <c r="AY120" i="3"/>
  <c r="BI120" i="3" s="1"/>
  <c r="AC118" i="3"/>
  <c r="AM118" i="3" s="1"/>
  <c r="AV118" i="3"/>
  <c r="BF118" i="3" s="1"/>
  <c r="AD114" i="3"/>
  <c r="AN114" i="3" s="1"/>
  <c r="AW114" i="3"/>
  <c r="BG114" i="3" s="1"/>
  <c r="AC112" i="3"/>
  <c r="AM112" i="3" s="1"/>
  <c r="AV112" i="3"/>
  <c r="BF112" i="3" s="1"/>
  <c r="AE109" i="3"/>
  <c r="AO109" i="3" s="1"/>
  <c r="AX109" i="3"/>
  <c r="BH109" i="3" s="1"/>
  <c r="AD106" i="3"/>
  <c r="AN106" i="3" s="1"/>
  <c r="AW106" i="3"/>
  <c r="BG106" i="3" s="1"/>
  <c r="AD103" i="3"/>
  <c r="AN103" i="3" s="1"/>
  <c r="AW103" i="3"/>
  <c r="BG103" i="3" s="1"/>
  <c r="AC101" i="3"/>
  <c r="AM101" i="3" s="1"/>
  <c r="AV101" i="3"/>
  <c r="BF101" i="3" s="1"/>
  <c r="AC98" i="3"/>
  <c r="AM98" i="3" s="1"/>
  <c r="AV98" i="3"/>
  <c r="BF98" i="3" s="1"/>
  <c r="AG95" i="3"/>
  <c r="AQ95" i="3" s="1"/>
  <c r="AZ95" i="3"/>
  <c r="BJ95" i="3" s="1"/>
  <c r="AG92" i="3"/>
  <c r="AQ92" i="3" s="1"/>
  <c r="AZ92" i="3"/>
  <c r="BJ92" i="3" s="1"/>
  <c r="AH89" i="3"/>
  <c r="AR89" i="3" s="1"/>
  <c r="BA89" i="3"/>
  <c r="BK89" i="3" s="1"/>
  <c r="AI88" i="3"/>
  <c r="AS88" i="3" s="1"/>
  <c r="BB88" i="3"/>
  <c r="BL88" i="3" s="1"/>
  <c r="AG84" i="3"/>
  <c r="AQ84" i="3" s="1"/>
  <c r="AZ84" i="3"/>
  <c r="BJ84" i="3" s="1"/>
  <c r="AG79" i="3"/>
  <c r="AQ79" i="3" s="1"/>
  <c r="AZ79" i="3"/>
  <c r="BJ79" i="3" s="1"/>
  <c r="AB71" i="3"/>
  <c r="AL71" i="3" s="1"/>
  <c r="AU71" i="3"/>
  <c r="BE71" i="3" s="1"/>
  <c r="AC68" i="3"/>
  <c r="AM68" i="3" s="1"/>
  <c r="AV68" i="3"/>
  <c r="BF68" i="3" s="1"/>
  <c r="AE65" i="3"/>
  <c r="AO65" i="3" s="1"/>
  <c r="AX65" i="3"/>
  <c r="BH65" i="3" s="1"/>
  <c r="AE62" i="3"/>
  <c r="AO62" i="3" s="1"/>
  <c r="AX62" i="3"/>
  <c r="BH62" i="3" s="1"/>
  <c r="AF59" i="3"/>
  <c r="AP59" i="3" s="1"/>
  <c r="AY59" i="3"/>
  <c r="BI59" i="3" s="1"/>
  <c r="AF55" i="3"/>
  <c r="AP55" i="3" s="1"/>
  <c r="AY55" i="3"/>
  <c r="BI55" i="3" s="1"/>
  <c r="AC53" i="3"/>
  <c r="AM53" i="3" s="1"/>
  <c r="AV53" i="3"/>
  <c r="BF53" i="3" s="1"/>
  <c r="AH51" i="3"/>
  <c r="AR51" i="3" s="1"/>
  <c r="BA51" i="3"/>
  <c r="BK51" i="3" s="1"/>
  <c r="AB49" i="3"/>
  <c r="AL49" i="3" s="1"/>
  <c r="AU49" i="3"/>
  <c r="BE49" i="3" s="1"/>
  <c r="AB46" i="3"/>
  <c r="AL46" i="3" s="1"/>
  <c r="AU46" i="3"/>
  <c r="BE46" i="3" s="1"/>
  <c r="AB42" i="3"/>
  <c r="AL42" i="3" s="1"/>
  <c r="AU42" i="3"/>
  <c r="BE42" i="3" s="1"/>
  <c r="AG39" i="3"/>
  <c r="AQ39" i="3" s="1"/>
  <c r="AZ39" i="3"/>
  <c r="BJ39" i="3" s="1"/>
  <c r="AB36" i="3"/>
  <c r="AL36" i="3" s="1"/>
  <c r="AU36" i="3"/>
  <c r="BE36" i="3" s="1"/>
  <c r="AC33" i="3"/>
  <c r="AM33" i="3" s="1"/>
  <c r="AV33" i="3"/>
  <c r="BF33" i="3" s="1"/>
  <c r="AE30" i="3"/>
  <c r="AO30" i="3" s="1"/>
  <c r="AX30" i="3"/>
  <c r="BH30" i="3" s="1"/>
  <c r="AF27" i="3"/>
  <c r="AP27" i="3" s="1"/>
  <c r="AY27" i="3"/>
  <c r="BI27" i="3" s="1"/>
  <c r="AH24" i="3"/>
  <c r="AR24" i="3" s="1"/>
  <c r="BA24" i="3"/>
  <c r="BK24" i="3" s="1"/>
  <c r="AC22" i="3"/>
  <c r="AM22" i="3" s="1"/>
  <c r="AV22" i="3"/>
  <c r="BF22" i="3" s="1"/>
  <c r="AH19" i="3"/>
  <c r="AR19" i="3" s="1"/>
  <c r="BA19" i="3"/>
  <c r="BK19" i="3" s="1"/>
  <c r="AI13" i="3"/>
  <c r="AS13" i="3" s="1"/>
  <c r="BB13" i="3"/>
  <c r="BL13" i="3" s="1"/>
  <c r="AD80" i="3"/>
  <c r="AN80" i="3" s="1"/>
  <c r="AW80" i="3"/>
  <c r="BG80" i="3" s="1"/>
  <c r="AG14" i="3"/>
  <c r="AQ14" i="3" s="1"/>
  <c r="AZ14" i="3"/>
  <c r="BJ14" i="3" s="1"/>
  <c r="AG10" i="3"/>
  <c r="AQ10" i="3" s="1"/>
  <c r="AZ10" i="3"/>
  <c r="BJ10" i="3" s="1"/>
  <c r="AH149" i="3"/>
  <c r="AR149" i="3" s="1"/>
  <c r="BA149" i="3"/>
  <c r="BK149" i="3" s="1"/>
  <c r="AC147" i="3"/>
  <c r="AM147" i="3" s="1"/>
  <c r="AV147" i="3"/>
  <c r="BF147" i="3" s="1"/>
  <c r="AH143" i="3"/>
  <c r="AR143" i="3" s="1"/>
  <c r="BA143" i="3"/>
  <c r="BK143" i="3" s="1"/>
  <c r="AB142" i="3"/>
  <c r="AL142" i="3" s="1"/>
  <c r="AU142" i="3"/>
  <c r="BE142" i="3" s="1"/>
  <c r="AE140" i="3"/>
  <c r="AO140" i="3" s="1"/>
  <c r="AX140" i="3"/>
  <c r="BH140" i="3" s="1"/>
  <c r="AG138" i="3"/>
  <c r="AQ138" i="3" s="1"/>
  <c r="AZ138" i="3"/>
  <c r="BJ138" i="3" s="1"/>
  <c r="AF135" i="3"/>
  <c r="AP135" i="3" s="1"/>
  <c r="AY135" i="3"/>
  <c r="BI135" i="3" s="1"/>
  <c r="AF133" i="3"/>
  <c r="AP133" i="3" s="1"/>
  <c r="AY133" i="3"/>
  <c r="BI133" i="3" s="1"/>
  <c r="AC131" i="3"/>
  <c r="AM131" i="3" s="1"/>
  <c r="AV131" i="3"/>
  <c r="BF131" i="3" s="1"/>
  <c r="AD124" i="3"/>
  <c r="AN124" i="3" s="1"/>
  <c r="AW124" i="3"/>
  <c r="BG124" i="3" s="1"/>
  <c r="AE121" i="3"/>
  <c r="AO121" i="3" s="1"/>
  <c r="AX121" i="3"/>
  <c r="BH121" i="3" s="1"/>
  <c r="AE118" i="3"/>
  <c r="AO118" i="3" s="1"/>
  <c r="AX118" i="3"/>
  <c r="BH118" i="3" s="1"/>
  <c r="AG115" i="3"/>
  <c r="AQ115" i="3" s="1"/>
  <c r="AZ115" i="3"/>
  <c r="BJ115" i="3" s="1"/>
  <c r="AE113" i="3"/>
  <c r="AO113" i="3" s="1"/>
  <c r="AX113" i="3"/>
  <c r="BH113" i="3" s="1"/>
  <c r="AE111" i="3"/>
  <c r="AO111" i="3" s="1"/>
  <c r="AX111" i="3"/>
  <c r="BH111" i="3" s="1"/>
  <c r="AC108" i="3"/>
  <c r="AM108" i="3" s="1"/>
  <c r="AV108" i="3"/>
  <c r="BF108" i="3" s="1"/>
  <c r="AD105" i="3"/>
  <c r="AN105" i="3" s="1"/>
  <c r="AW105" i="3"/>
  <c r="BG105" i="3" s="1"/>
  <c r="AE101" i="3"/>
  <c r="AO101" i="3" s="1"/>
  <c r="AX101" i="3"/>
  <c r="BH101" i="3" s="1"/>
  <c r="AD98" i="3"/>
  <c r="AN98" i="3" s="1"/>
  <c r="AW98" i="3"/>
  <c r="BG98" i="3" s="1"/>
  <c r="AI94" i="3"/>
  <c r="AS94" i="3" s="1"/>
  <c r="BB94" i="3"/>
  <c r="BL94" i="3" s="1"/>
  <c r="AI91" i="3"/>
  <c r="AS91" i="3" s="1"/>
  <c r="BB91" i="3"/>
  <c r="BL91" i="3" s="1"/>
  <c r="AG87" i="3"/>
  <c r="AQ87" i="3" s="1"/>
  <c r="AZ87" i="3"/>
  <c r="BJ87" i="3" s="1"/>
  <c r="AI84" i="3"/>
  <c r="AS84" i="3" s="1"/>
  <c r="BB84" i="3"/>
  <c r="BL84" i="3" s="1"/>
  <c r="AH79" i="3"/>
  <c r="AR79" i="3" s="1"/>
  <c r="BA79" i="3"/>
  <c r="BK79" i="3" s="1"/>
  <c r="AF70" i="3"/>
  <c r="AP70" i="3" s="1"/>
  <c r="AY70" i="3"/>
  <c r="BI70" i="3" s="1"/>
  <c r="AE67" i="3"/>
  <c r="AO67" i="3" s="1"/>
  <c r="AX67" i="3"/>
  <c r="BH67" i="3" s="1"/>
  <c r="AC64" i="3"/>
  <c r="AM64" i="3" s="1"/>
  <c r="AV64" i="3"/>
  <c r="BF64" i="3" s="1"/>
  <c r="AC61" i="3"/>
  <c r="AM61" i="3" s="1"/>
  <c r="AV61" i="3"/>
  <c r="BF61" i="3" s="1"/>
  <c r="AE56" i="3"/>
  <c r="AO56" i="3" s="1"/>
  <c r="AX56" i="3"/>
  <c r="BH56" i="3" s="1"/>
  <c r="AE53" i="3"/>
  <c r="AO53" i="3" s="1"/>
  <c r="AX53" i="3"/>
  <c r="BH53" i="3" s="1"/>
  <c r="AG50" i="3"/>
  <c r="AQ50" i="3" s="1"/>
  <c r="AZ50" i="3"/>
  <c r="BJ50" i="3" s="1"/>
  <c r="AI46" i="3"/>
  <c r="AS46" i="3" s="1"/>
  <c r="BB46" i="3"/>
  <c r="BL46" i="3" s="1"/>
  <c r="AI42" i="3"/>
  <c r="AS42" i="3" s="1"/>
  <c r="BB42" i="3"/>
  <c r="BL42" i="3" s="1"/>
  <c r="AH39" i="3"/>
  <c r="AR39" i="3" s="1"/>
  <c r="BA39" i="3"/>
  <c r="BK39" i="3" s="1"/>
  <c r="AF35" i="3"/>
  <c r="AP35" i="3" s="1"/>
  <c r="AY35" i="3"/>
  <c r="BI35" i="3" s="1"/>
  <c r="AC32" i="3"/>
  <c r="AM32" i="3" s="1"/>
  <c r="AV32" i="3"/>
  <c r="BF32" i="3" s="1"/>
  <c r="AC29" i="3"/>
  <c r="AM29" i="3" s="1"/>
  <c r="AV29" i="3"/>
  <c r="BF29" i="3" s="1"/>
  <c r="AE25" i="3"/>
  <c r="AO25" i="3" s="1"/>
  <c r="AX25" i="3"/>
  <c r="BH25" i="3" s="1"/>
  <c r="AD22" i="3"/>
  <c r="AN22" i="3" s="1"/>
  <c r="AW22" i="3"/>
  <c r="BG22" i="3" s="1"/>
  <c r="AG18" i="3"/>
  <c r="AQ18" i="3" s="1"/>
  <c r="AZ18" i="3"/>
  <c r="BJ18" i="3" s="1"/>
  <c r="AG17" i="3"/>
  <c r="AQ17" i="3" s="1"/>
  <c r="AZ17" i="3"/>
  <c r="BJ17" i="3" s="1"/>
  <c r="AH14" i="3"/>
  <c r="AR14" i="3" s="1"/>
  <c r="BA14" i="3"/>
  <c r="BK14" i="3" s="1"/>
  <c r="AH10" i="3"/>
  <c r="AR10" i="3" s="1"/>
  <c r="BA10" i="3"/>
  <c r="BK10" i="3" s="1"/>
  <c r="AJ121" i="3"/>
  <c r="AT121" i="3" s="1"/>
  <c r="BC121" i="3"/>
  <c r="BM121" i="3" s="1"/>
  <c r="V110" i="10" a="1"/>
  <c r="Y182" i="9" a="1"/>
  <c r="Y47" i="9" a="1"/>
  <c r="Y131" i="8" a="1"/>
  <c r="S102" i="10" a="1"/>
  <c r="Z131" i="8" a="1"/>
  <c r="Y9" i="9" a="1"/>
  <c r="X100" i="8" a="1"/>
  <c r="Y16" i="9" a="1"/>
  <c r="Y110" i="9" a="1"/>
  <c r="U184" i="10" a="1"/>
  <c r="Z75" i="8" a="1"/>
  <c r="Y100" i="8" a="1"/>
  <c r="Z129" i="8" a="1"/>
  <c r="Y25" i="9" a="1"/>
  <c r="Y52" i="9" a="1"/>
  <c r="U52" i="10" a="1"/>
  <c r="X131" i="8" a="1"/>
  <c r="Y127" i="8" a="1"/>
  <c r="X127" i="8" a="1"/>
  <c r="Y162" i="9" a="1"/>
  <c r="Y129" i="8" a="1"/>
  <c r="W164" i="10" a="1"/>
  <c r="X16" i="9" a="1"/>
  <c r="T25" i="10" a="1"/>
  <c r="X110" i="9" a="1"/>
  <c r="W16" i="9" a="1"/>
  <c r="Z127" i="8" a="1"/>
  <c r="S25" i="10" a="1"/>
  <c r="Z100" i="8" a="1"/>
  <c r="T184" i="10" a="1"/>
  <c r="X75" i="8" a="1"/>
  <c r="X52" i="9" a="1"/>
  <c r="Y75" i="8" a="1"/>
  <c r="X25" i="9" a="1"/>
  <c r="U9" i="10" a="1"/>
  <c r="X129" i="8" a="1"/>
  <c r="Y102" i="9" a="1"/>
  <c r="U9" i="10" l="1"/>
  <c r="T184" i="10"/>
  <c r="T25" i="10"/>
  <c r="U52" i="10"/>
  <c r="V110" i="10"/>
  <c r="U184" i="10"/>
  <c r="W164" i="10"/>
  <c r="S102" i="10"/>
  <c r="S25" i="10"/>
  <c r="AD47" i="10"/>
  <c r="G47" i="10"/>
  <c r="G9" i="10"/>
  <c r="AD9" i="10"/>
  <c r="K42" i="6"/>
  <c r="AJ9" i="8"/>
  <c r="AI105" i="8"/>
  <c r="L47" i="8"/>
  <c r="AI47" i="8"/>
  <c r="AJ97" i="8"/>
  <c r="L105" i="8"/>
  <c r="K20" i="8"/>
  <c r="K15" i="8"/>
  <c r="L157" i="8"/>
  <c r="AJ177" i="8"/>
  <c r="J15" i="8"/>
  <c r="AJ20" i="8"/>
  <c r="AK49" i="6"/>
  <c r="K19" i="6"/>
  <c r="AI127" i="6"/>
  <c r="K116" i="6"/>
  <c r="M124" i="6"/>
  <c r="L170" i="6"/>
  <c r="AK170" i="6"/>
  <c r="K64" i="6"/>
  <c r="K149" i="6"/>
  <c r="AJ48" i="6"/>
  <c r="M18" i="6"/>
  <c r="L20" i="8"/>
  <c r="L12" i="6"/>
  <c r="AJ31" i="6"/>
  <c r="M74" i="6"/>
  <c r="M138" i="6"/>
  <c r="L56" i="6"/>
  <c r="AG52" i="9"/>
  <c r="L99" i="6"/>
  <c r="AJ38" i="6"/>
  <c r="K105" i="6"/>
  <c r="K60" i="6"/>
  <c r="AJ49" i="6"/>
  <c r="AJ121" i="6"/>
  <c r="AI53" i="6"/>
  <c r="AJ158" i="6"/>
  <c r="M133" i="6"/>
  <c r="AK22" i="6"/>
  <c r="AJ57" i="6"/>
  <c r="AJ137" i="6"/>
  <c r="M116" i="6"/>
  <c r="AJ61" i="6"/>
  <c r="K107" i="6"/>
  <c r="AJ35" i="6"/>
  <c r="L71" i="6"/>
  <c r="AI31" i="6"/>
  <c r="AK90" i="6"/>
  <c r="L64" i="6"/>
  <c r="AJ152" i="6"/>
  <c r="AK53" i="6"/>
  <c r="K71" i="6"/>
  <c r="M99" i="6"/>
  <c r="AI122" i="6"/>
  <c r="K134" i="6"/>
  <c r="AK13" i="6"/>
  <c r="L87" i="6"/>
  <c r="K66" i="6"/>
  <c r="AJ148" i="6"/>
  <c r="AI88" i="6"/>
  <c r="AK126" i="6"/>
  <c r="AJ10" i="6"/>
  <c r="AI146" i="6"/>
  <c r="M69" i="6"/>
  <c r="M117" i="6"/>
  <c r="K24" i="6"/>
  <c r="AK72" i="6"/>
  <c r="M119" i="6"/>
  <c r="AI96" i="6"/>
  <c r="L128" i="6"/>
  <c r="AI67" i="6"/>
  <c r="M105" i="6"/>
  <c r="AJ58" i="6"/>
  <c r="AI148" i="6"/>
  <c r="L154" i="6"/>
  <c r="L15" i="6"/>
  <c r="K54" i="6"/>
  <c r="AK135" i="6"/>
  <c r="AI129" i="6"/>
  <c r="AJ26" i="6"/>
  <c r="AJ116" i="6"/>
  <c r="AI121" i="6"/>
  <c r="M51" i="6"/>
  <c r="AI20" i="8"/>
  <c r="M129" i="6"/>
  <c r="AK147" i="6"/>
  <c r="AJ149" i="6"/>
  <c r="L167" i="6"/>
  <c r="AI136" i="6"/>
  <c r="M91" i="6"/>
  <c r="AI10" i="6"/>
  <c r="M65" i="6"/>
  <c r="M19" i="6"/>
  <c r="AJ11" i="6"/>
  <c r="AK139" i="6"/>
  <c r="AK35" i="6"/>
  <c r="AI49" i="6"/>
  <c r="AI93" i="6"/>
  <c r="K61" i="6"/>
  <c r="K131" i="6"/>
  <c r="M48" i="6"/>
  <c r="K103" i="6"/>
  <c r="AK141" i="6"/>
  <c r="M89" i="6"/>
  <c r="L150" i="6"/>
  <c r="M96" i="6"/>
  <c r="AI90" i="6"/>
  <c r="AK155" i="6"/>
  <c r="AK42" i="6"/>
  <c r="AI52" i="6"/>
  <c r="M153" i="6"/>
  <c r="L126" i="6"/>
  <c r="K8" i="6"/>
  <c r="AJ119" i="6"/>
  <c r="M103" i="6"/>
  <c r="K124" i="6"/>
  <c r="L107" i="6"/>
  <c r="L131" i="6"/>
  <c r="K119" i="6"/>
  <c r="AJ40" i="6"/>
  <c r="AJ74" i="6"/>
  <c r="M107" i="6"/>
  <c r="AK60" i="6"/>
  <c r="AJ36" i="6"/>
  <c r="M97" i="6"/>
  <c r="L94" i="6"/>
  <c r="AJ111" i="6"/>
  <c r="AI48" i="6"/>
  <c r="AK25" i="6"/>
  <c r="L29" i="6"/>
  <c r="AK136" i="6"/>
  <c r="AJ8" i="6"/>
  <c r="M41" i="6"/>
  <c r="L177" i="8"/>
  <c r="M120" i="6"/>
  <c r="AI35" i="6"/>
  <c r="AK24" i="6"/>
  <c r="AI36" i="6"/>
  <c r="L133" i="6"/>
  <c r="AJ22" i="6"/>
  <c r="AI13" i="6"/>
  <c r="K28" i="6"/>
  <c r="K38" i="6"/>
  <c r="M104" i="6"/>
  <c r="M52" i="6"/>
  <c r="AJ105" i="8"/>
  <c r="AK54" i="6"/>
  <c r="AK137" i="6"/>
  <c r="AI114" i="6"/>
  <c r="AJ151" i="6"/>
  <c r="AJ19" i="6"/>
  <c r="AI135" i="6"/>
  <c r="M122" i="6"/>
  <c r="L112" i="6"/>
  <c r="AI98" i="6"/>
  <c r="AI58" i="6"/>
  <c r="L155" i="6"/>
  <c r="AJ134" i="6"/>
  <c r="AJ139" i="6"/>
  <c r="M169" i="6"/>
  <c r="M73" i="6"/>
  <c r="AG9" i="9"/>
  <c r="L98" i="6"/>
  <c r="L122" i="6"/>
  <c r="AJ65" i="6"/>
  <c r="AJ51" i="6"/>
  <c r="AK130" i="6"/>
  <c r="K123" i="6"/>
  <c r="AG16" i="6"/>
  <c r="AK125" i="6"/>
  <c r="AJ125" i="6"/>
  <c r="AK76" i="6"/>
  <c r="L53" i="6"/>
  <c r="AK8" i="6"/>
  <c r="AK67" i="6"/>
  <c r="M98" i="6"/>
  <c r="AK77" i="6"/>
  <c r="M151" i="6"/>
  <c r="L140" i="6"/>
  <c r="K91" i="6"/>
  <c r="AK79" i="6"/>
  <c r="L127" i="6"/>
  <c r="AJ76" i="6"/>
  <c r="M63" i="6"/>
  <c r="AI74" i="6"/>
  <c r="AK92" i="6"/>
  <c r="K152" i="6"/>
  <c r="AJ24" i="6"/>
  <c r="K130" i="6"/>
  <c r="K70" i="6"/>
  <c r="AK128" i="6"/>
  <c r="M70" i="6"/>
  <c r="L9" i="8"/>
  <c r="AI162" i="9"/>
  <c r="AK140" i="6"/>
  <c r="K94" i="6"/>
  <c r="AJ14" i="6"/>
  <c r="G52" i="9"/>
  <c r="K63" i="6"/>
  <c r="M28" i="6"/>
  <c r="AK66" i="6"/>
  <c r="J9" i="9"/>
  <c r="AJ135" i="6"/>
  <c r="J182" i="9"/>
  <c r="AJ43" i="6"/>
  <c r="AI47" i="6"/>
  <c r="K125" i="6"/>
  <c r="L66" i="6"/>
  <c r="AK37" i="6"/>
  <c r="AK131" i="6"/>
  <c r="K62" i="6"/>
  <c r="AK134" i="6"/>
  <c r="AJ54" i="6"/>
  <c r="AF16" i="6"/>
  <c r="K147" i="6"/>
  <c r="M123" i="6"/>
  <c r="AE16" i="6"/>
  <c r="M111" i="6"/>
  <c r="L129" i="6"/>
  <c r="AJ70" i="6"/>
  <c r="H47" i="9"/>
  <c r="AI18" i="6"/>
  <c r="AJ69" i="6"/>
  <c r="AI69" i="6"/>
  <c r="M38" i="6"/>
  <c r="L73" i="6"/>
  <c r="AJ47" i="6"/>
  <c r="L168" i="6"/>
  <c r="AJ157" i="8"/>
  <c r="G162" i="9"/>
  <c r="L37" i="6"/>
  <c r="AK152" i="6"/>
  <c r="AI92" i="6"/>
  <c r="L130" i="6"/>
  <c r="K104" i="6"/>
  <c r="AK56" i="6"/>
  <c r="M146" i="6"/>
  <c r="AK132" i="6"/>
  <c r="AJ146" i="6"/>
  <c r="H52" i="9"/>
  <c r="L95" i="6"/>
  <c r="AI11" i="6"/>
  <c r="K132" i="6"/>
  <c r="AJ62" i="6"/>
  <c r="AI170" i="6"/>
  <c r="AK95" i="6"/>
  <c r="AK43" i="6"/>
  <c r="K138" i="6"/>
  <c r="AI76" i="6"/>
  <c r="K99" i="6"/>
  <c r="L60" i="6"/>
  <c r="K47" i="9"/>
  <c r="M158" i="6"/>
  <c r="L79" i="6"/>
  <c r="G182" i="9"/>
  <c r="I47" i="9"/>
  <c r="AI140" i="6"/>
  <c r="L93" i="6"/>
  <c r="AI112" i="6"/>
  <c r="L123" i="6"/>
  <c r="M127" i="6"/>
  <c r="AK36" i="6"/>
  <c r="AK14" i="6"/>
  <c r="AK148" i="6"/>
  <c r="AK121" i="6"/>
  <c r="L77" i="6"/>
  <c r="AJ47" i="8"/>
  <c r="K47" i="8"/>
  <c r="AF25" i="9"/>
  <c r="AK12" i="6"/>
  <c r="AI133" i="6"/>
  <c r="AI79" i="6"/>
  <c r="AJ28" i="6"/>
  <c r="K105" i="8"/>
  <c r="K14" i="6"/>
  <c r="L136" i="6"/>
  <c r="L138" i="6"/>
  <c r="K43" i="6"/>
  <c r="AI72" i="6"/>
  <c r="K111" i="6"/>
  <c r="AK93" i="6"/>
  <c r="AK145" i="6"/>
  <c r="K126" i="6"/>
  <c r="M106" i="6"/>
  <c r="AK15" i="6"/>
  <c r="M88" i="6"/>
  <c r="AK29" i="6"/>
  <c r="AK114" i="6"/>
  <c r="I110" i="9"/>
  <c r="K120" i="6"/>
  <c r="K168" i="6"/>
  <c r="K155" i="6"/>
  <c r="L97" i="8"/>
  <c r="K182" i="9"/>
  <c r="L114" i="6"/>
  <c r="K9" i="9"/>
  <c r="AJ75" i="6"/>
  <c r="L18" i="6"/>
  <c r="I25" i="9"/>
  <c r="AK168" i="6"/>
  <c r="M71" i="6"/>
  <c r="K77" i="6"/>
  <c r="AI137" i="6"/>
  <c r="L88" i="6"/>
  <c r="L106" i="6"/>
  <c r="AI154" i="6"/>
  <c r="AI12" i="6"/>
  <c r="AI22" i="6"/>
  <c r="AI141" i="6"/>
  <c r="M150" i="6"/>
  <c r="AJ141" i="6"/>
  <c r="AJ25" i="6"/>
  <c r="AK57" i="6"/>
  <c r="H110" i="9"/>
  <c r="J52" i="9"/>
  <c r="AJ46" i="6"/>
  <c r="I102" i="9"/>
  <c r="L67" i="6"/>
  <c r="Y100" i="8"/>
  <c r="L100" i="8" s="1"/>
  <c r="Y16" i="9"/>
  <c r="AJ16" i="9" s="1"/>
  <c r="Y47" i="9"/>
  <c r="AJ47" i="9" s="1"/>
  <c r="Z75" i="8"/>
  <c r="M75" i="8" s="1"/>
  <c r="Y102" i="9"/>
  <c r="AJ102" i="9" s="1"/>
  <c r="X16" i="9"/>
  <c r="K16" i="9" s="1"/>
  <c r="Z100" i="8"/>
  <c r="M100" i="8" s="1"/>
  <c r="X52" i="9"/>
  <c r="K52" i="9" s="1"/>
  <c r="X110" i="9"/>
  <c r="AI110" i="9" s="1"/>
  <c r="Y131" i="8"/>
  <c r="X131" i="8"/>
  <c r="Z131" i="8"/>
  <c r="X75" i="8"/>
  <c r="K75" i="8" s="1"/>
  <c r="Y52" i="9"/>
  <c r="AJ52" i="9" s="1"/>
  <c r="W16" i="9"/>
  <c r="AH16" i="9" s="1"/>
  <c r="Z127" i="8"/>
  <c r="Y75" i="8"/>
  <c r="L75" i="8" s="1"/>
  <c r="Y127" i="8"/>
  <c r="X100" i="8"/>
  <c r="AI100" i="8" s="1"/>
  <c r="Y110" i="9"/>
  <c r="AJ110" i="9" s="1"/>
  <c r="X127" i="8"/>
  <c r="Y9" i="9"/>
  <c r="AJ9" i="9" s="1"/>
  <c r="Y162" i="9"/>
  <c r="L162" i="9" s="1"/>
  <c r="Y25" i="9"/>
  <c r="AJ25" i="9" s="1"/>
  <c r="Z129" i="8"/>
  <c r="Y129" i="8"/>
  <c r="X25" i="9"/>
  <c r="K25" i="9" s="1"/>
  <c r="X129" i="8"/>
  <c r="Y182" i="9"/>
  <c r="AJ182" i="9" s="1"/>
  <c r="M94" i="6"/>
  <c r="AK45" i="6"/>
  <c r="AI46" i="6"/>
  <c r="M26" i="6"/>
  <c r="M87" i="6"/>
  <c r="L63" i="6"/>
  <c r="AJ120" i="6"/>
  <c r="L42" i="6"/>
  <c r="AJ13" i="6"/>
  <c r="H102" i="9"/>
  <c r="AJ91" i="6"/>
  <c r="AJ147" i="6"/>
  <c r="K29" i="6"/>
  <c r="L72" i="6"/>
  <c r="AI75" i="6"/>
  <c r="AI65" i="6"/>
  <c r="AJ52" i="6"/>
  <c r="M20" i="6"/>
  <c r="AK40" i="6"/>
  <c r="L104" i="6"/>
  <c r="L124" i="6"/>
  <c r="AI106" i="6"/>
  <c r="K150" i="6"/>
  <c r="K117" i="6"/>
  <c r="AJ96" i="6"/>
  <c r="M167" i="6"/>
  <c r="AK46" i="6"/>
  <c r="K40" i="6"/>
  <c r="AI56" i="6"/>
  <c r="AJ117" i="6"/>
  <c r="AI87" i="6"/>
  <c r="AJ92" i="6"/>
  <c r="K15" i="6"/>
  <c r="L15" i="8"/>
  <c r="G110" i="9"/>
  <c r="AG182" i="9"/>
  <c r="AE102" i="9"/>
  <c r="AK10" i="6"/>
  <c r="AK9" i="6"/>
  <c r="K128" i="6"/>
  <c r="AI151" i="6"/>
  <c r="AK75" i="6"/>
  <c r="AI57" i="6"/>
  <c r="AJ105" i="6"/>
  <c r="I162" i="9"/>
  <c r="M149" i="6"/>
  <c r="AK47" i="6"/>
  <c r="K51" i="6"/>
  <c r="AI158" i="6"/>
  <c r="AI73" i="6"/>
  <c r="J102" i="9"/>
  <c r="AE25" i="9"/>
  <c r="AH110" i="9"/>
  <c r="K95" i="6"/>
  <c r="AK62" i="6"/>
  <c r="M16" i="6"/>
  <c r="M61" i="6"/>
  <c r="AI26" i="6"/>
  <c r="AJ90" i="6"/>
  <c r="J25" i="9"/>
  <c r="M154" i="6"/>
  <c r="M58" i="6"/>
  <c r="AK31" i="6"/>
  <c r="K37" i="6"/>
  <c r="L92" i="6"/>
  <c r="AJ132" i="6"/>
  <c r="K25" i="6"/>
  <c r="K102" i="9"/>
  <c r="J162" i="9"/>
  <c r="AK64" i="6"/>
  <c r="M112" i="6"/>
  <c r="AK11" i="6"/>
  <c r="L103" i="6"/>
  <c r="AJ15" i="8"/>
  <c r="L42" i="8"/>
  <c r="H162" i="9"/>
  <c r="AF182" i="9"/>
  <c r="K167" i="6"/>
  <c r="AI15" i="8"/>
  <c r="AJ42" i="8"/>
  <c r="H9" i="9"/>
  <c r="I100" i="6"/>
  <c r="AG100" i="6"/>
  <c r="G100" i="6"/>
  <c r="AE100" i="6"/>
  <c r="H100" i="6"/>
  <c r="AF100" i="6"/>
  <c r="K26" i="8"/>
  <c r="M26" i="8"/>
  <c r="L26" i="8"/>
  <c r="K28" i="8"/>
  <c r="AJ69" i="8"/>
  <c r="AK175" i="8"/>
  <c r="AK69" i="8"/>
  <c r="M69" i="8"/>
  <c r="I69" i="8"/>
  <c r="N175" i="8"/>
  <c r="H69" i="8"/>
  <c r="AH15" i="8"/>
  <c r="AE164" i="6"/>
  <c r="G164" i="6"/>
  <c r="AH164" i="6"/>
  <c r="J164" i="6"/>
  <c r="AG164" i="6"/>
  <c r="I164" i="6"/>
  <c r="J161" i="6"/>
  <c r="AH163" i="6"/>
  <c r="AE113" i="6"/>
  <c r="I102" i="6"/>
  <c r="AF17" i="6"/>
  <c r="AF160" i="6"/>
  <c r="H115" i="6"/>
  <c r="H102" i="6"/>
  <c r="I161" i="6"/>
  <c r="I23" i="6"/>
  <c r="AH162" i="6"/>
  <c r="G23" i="6"/>
  <c r="H161" i="6"/>
  <c r="AE162" i="6"/>
  <c r="AH23" i="6"/>
  <c r="AF164" i="6"/>
  <c r="I160" i="6"/>
  <c r="H163" i="6"/>
  <c r="AE160" i="6"/>
  <c r="J102" i="6"/>
  <c r="AF162" i="6"/>
  <c r="AH17" i="6"/>
  <c r="G115" i="6"/>
  <c r="H23" i="6"/>
  <c r="I115" i="6"/>
  <c r="AE102" i="6"/>
  <c r="G17" i="6"/>
  <c r="AE161" i="6"/>
  <c r="AG113" i="6"/>
  <c r="AF113" i="6"/>
  <c r="J160" i="6"/>
  <c r="AG163" i="6"/>
  <c r="AE163" i="6"/>
  <c r="N17" i="6"/>
  <c r="AL17" i="6"/>
  <c r="AL81" i="6"/>
  <c r="N81" i="6"/>
  <c r="N23" i="6"/>
  <c r="AL23" i="6"/>
  <c r="N143" i="6"/>
  <c r="AL143" i="6"/>
  <c r="N86" i="6"/>
  <c r="AL86" i="6"/>
  <c r="AL85" i="6"/>
  <c r="N85" i="6"/>
  <c r="N82" i="6"/>
  <c r="AL82" i="6"/>
  <c r="AL83" i="6"/>
  <c r="I162" i="6"/>
  <c r="AL115" i="6"/>
  <c r="N115" i="6"/>
  <c r="AL164" i="6"/>
  <c r="AL102" i="6"/>
  <c r="N102" i="6"/>
  <c r="J113" i="6"/>
  <c r="AL144" i="6"/>
  <c r="N144" i="6"/>
  <c r="AG17" i="6"/>
  <c r="J115" i="6"/>
  <c r="AL142" i="6"/>
  <c r="N142" i="6"/>
  <c r="AL113" i="6"/>
  <c r="N113" i="6"/>
  <c r="AL160" i="6"/>
  <c r="N160" i="6"/>
  <c r="AL162" i="6"/>
  <c r="N162" i="6"/>
  <c r="N161" i="6"/>
  <c r="AL161" i="6"/>
  <c r="N163" i="6"/>
  <c r="AL163" i="6"/>
  <c r="W184" i="10" a="1"/>
  <c r="S164" i="10" a="1"/>
  <c r="T9" i="10" a="1"/>
  <c r="V164" i="10" a="1"/>
  <c r="U164" i="10" a="1"/>
  <c r="V184" i="10" a="1"/>
  <c r="S184" i="10" a="1"/>
  <c r="X164" i="10" a="1"/>
  <c r="Z131" i="9" a="1"/>
  <c r="V9" i="10" a="1"/>
  <c r="T110" i="10" a="1"/>
  <c r="Z133" i="9" a="1"/>
  <c r="Y135" i="9" a="1"/>
  <c r="U102" i="10" a="1"/>
  <c r="V25" i="10" a="1"/>
  <c r="Y131" i="9" a="1"/>
  <c r="W52" i="10" a="1"/>
  <c r="V102" i="10" a="1"/>
  <c r="U110" i="10" a="1"/>
  <c r="W16" i="10" a="1"/>
  <c r="W9" i="10" a="1"/>
  <c r="T102" i="10" a="1"/>
  <c r="W25" i="10" a="1"/>
  <c r="T47" i="10" a="1"/>
  <c r="U47" i="10" a="1"/>
  <c r="W102" i="10" a="1"/>
  <c r="X135" i="9" a="1"/>
  <c r="Z135" i="9" a="1"/>
  <c r="X133" i="9" a="1"/>
  <c r="S110" i="10" a="1"/>
  <c r="X131" i="9" a="1"/>
  <c r="U25" i="10" a="1"/>
  <c r="S52" i="10" a="1"/>
  <c r="W47" i="10" a="1"/>
  <c r="T164" i="10" a="1"/>
  <c r="Y133" i="9" a="1"/>
  <c r="T52" i="10" a="1"/>
  <c r="V52" i="10" a="1"/>
  <c r="T9" i="10" l="1"/>
  <c r="V164" i="10"/>
  <c r="W102" i="10"/>
  <c r="U164" i="10"/>
  <c r="W184" i="10"/>
  <c r="T102" i="10"/>
  <c r="W9" i="10"/>
  <c r="X164" i="10"/>
  <c r="U102" i="10"/>
  <c r="T47" i="10"/>
  <c r="V52" i="10"/>
  <c r="W52" i="10"/>
  <c r="T164" i="10"/>
  <c r="U110" i="10"/>
  <c r="W25" i="10"/>
  <c r="W16" i="10"/>
  <c r="W47" i="10"/>
  <c r="T52" i="10"/>
  <c r="V184" i="10"/>
  <c r="U47" i="10"/>
  <c r="V102" i="10"/>
  <c r="T110" i="10"/>
  <c r="U25" i="10"/>
  <c r="V25" i="10"/>
  <c r="V9" i="10"/>
  <c r="S110" i="10"/>
  <c r="S52" i="10"/>
  <c r="S184" i="10"/>
  <c r="S164" i="10"/>
  <c r="G25" i="10"/>
  <c r="AD25" i="10"/>
  <c r="H25" i="10"/>
  <c r="AE25" i="10"/>
  <c r="AF9" i="10"/>
  <c r="I9" i="10"/>
  <c r="AE184" i="10"/>
  <c r="H184" i="10"/>
  <c r="AD102" i="10"/>
  <c r="G102" i="10"/>
  <c r="AK75" i="8"/>
  <c r="L182" i="9"/>
  <c r="AJ162" i="9"/>
  <c r="K110" i="9"/>
  <c r="L16" i="9"/>
  <c r="K100" i="8"/>
  <c r="AK100" i="8"/>
  <c r="AJ100" i="8"/>
  <c r="J16" i="9"/>
  <c r="L25" i="9"/>
  <c r="L102" i="9"/>
  <c r="L110" i="9"/>
  <c r="AI16" i="9"/>
  <c r="AI52" i="9"/>
  <c r="L47" i="9"/>
  <c r="AJ75" i="8"/>
  <c r="L9" i="9"/>
  <c r="Y135" i="9"/>
  <c r="AJ135" i="9" s="1"/>
  <c r="X135" i="9"/>
  <c r="AI135" i="9" s="1"/>
  <c r="Y133" i="9"/>
  <c r="AJ133" i="9" s="1"/>
  <c r="Z133" i="9"/>
  <c r="AK133" i="9" s="1"/>
  <c r="X131" i="9"/>
  <c r="AI131" i="9" s="1"/>
  <c r="Z135" i="9"/>
  <c r="M135" i="9" s="1"/>
  <c r="Y131" i="9"/>
  <c r="AJ131" i="9" s="1"/>
  <c r="Z131" i="9"/>
  <c r="AK131" i="9" s="1"/>
  <c r="X133" i="9"/>
  <c r="AI133" i="9" s="1"/>
  <c r="AI75" i="8"/>
  <c r="L52" i="9"/>
  <c r="AI25" i="9"/>
  <c r="L28" i="8"/>
  <c r="M28" i="8"/>
  <c r="AK26" i="8"/>
  <c r="AJ26" i="8"/>
  <c r="I26" i="8"/>
  <c r="I28" i="8"/>
  <c r="H26" i="8"/>
  <c r="N26" i="8"/>
  <c r="J28" i="8"/>
  <c r="J26" i="8"/>
  <c r="G26" i="8"/>
  <c r="H28" i="8"/>
  <c r="N28" i="8"/>
  <c r="AG69" i="8"/>
  <c r="AL175" i="8"/>
  <c r="AF69" i="8"/>
  <c r="AH69" i="8"/>
  <c r="J69" i="8"/>
  <c r="AE69" i="8"/>
  <c r="G69" i="8"/>
  <c r="AL69" i="8"/>
  <c r="N69" i="8"/>
  <c r="AI69" i="8"/>
  <c r="AI26" i="8"/>
  <c r="X52" i="10" a="1"/>
  <c r="W110" i="10" a="1"/>
  <c r="X110" i="10" a="1"/>
  <c r="X102" i="10" a="1"/>
  <c r="V16" i="10" a="1"/>
  <c r="X16" i="10" a="1"/>
  <c r="X25" i="10" a="1"/>
  <c r="X184" i="10" a="1"/>
  <c r="X9" i="10" a="1"/>
  <c r="Y136" i="10" a="1"/>
  <c r="X47" i="10" a="1"/>
  <c r="AF102" i="10" l="1"/>
  <c r="AF25" i="10"/>
  <c r="L164" i="10"/>
  <c r="AG184" i="10"/>
  <c r="AH9" i="10"/>
  <c r="J25" i="10"/>
  <c r="K184" i="10"/>
  <c r="K25" i="10"/>
  <c r="AH52" i="10"/>
  <c r="X110" i="10"/>
  <c r="X102" i="10"/>
  <c r="Y136" i="10"/>
  <c r="X25" i="10"/>
  <c r="V16" i="10"/>
  <c r="X9" i="10"/>
  <c r="X16" i="10"/>
  <c r="X52" i="10"/>
  <c r="W110" i="10"/>
  <c r="X47" i="10"/>
  <c r="X184" i="10"/>
  <c r="K9" i="10"/>
  <c r="K52" i="10"/>
  <c r="AH184" i="10"/>
  <c r="J184" i="10"/>
  <c r="AG25" i="10"/>
  <c r="AI164" i="10"/>
  <c r="I102" i="10"/>
  <c r="AE102" i="10"/>
  <c r="H102" i="10"/>
  <c r="AD110" i="10"/>
  <c r="G110" i="10"/>
  <c r="AE52" i="10"/>
  <c r="H52" i="10"/>
  <c r="H47" i="10"/>
  <c r="AE47" i="10"/>
  <c r="G164" i="10"/>
  <c r="AD164" i="10"/>
  <c r="AE110" i="10"/>
  <c r="H110" i="10"/>
  <c r="H9" i="10"/>
  <c r="AE9" i="10"/>
  <c r="G52" i="10"/>
  <c r="AD52" i="10"/>
  <c r="I25" i="10"/>
  <c r="G184" i="10"/>
  <c r="AD184" i="10"/>
  <c r="AE164" i="10"/>
  <c r="H164" i="10"/>
  <c r="I47" i="10"/>
  <c r="AF47" i="10"/>
  <c r="J9" i="10"/>
  <c r="AG9" i="10"/>
  <c r="AG102" i="10"/>
  <c r="J102" i="10"/>
  <c r="AF110" i="10"/>
  <c r="I110" i="10"/>
  <c r="I184" i="10"/>
  <c r="AF184" i="10"/>
  <c r="AH47" i="10"/>
  <c r="K47" i="10"/>
  <c r="AG47" i="10"/>
  <c r="J47" i="10"/>
  <c r="K102" i="10"/>
  <c r="AH102" i="10"/>
  <c r="AH25" i="10"/>
  <c r="AF52" i="10"/>
  <c r="I52" i="10"/>
  <c r="AG52" i="10"/>
  <c r="J52" i="10"/>
  <c r="K164" i="10"/>
  <c r="AH164" i="10"/>
  <c r="AG164" i="10"/>
  <c r="J164" i="10"/>
  <c r="I164" i="10"/>
  <c r="AF164" i="10"/>
  <c r="J110" i="10"/>
  <c r="AG110" i="10"/>
  <c r="K135" i="9"/>
  <c r="K131" i="9"/>
  <c r="L135" i="9"/>
  <c r="M133" i="9"/>
  <c r="L133" i="9"/>
  <c r="AK135" i="9"/>
  <c r="M131" i="9"/>
  <c r="K133" i="9"/>
  <c r="L131" i="9"/>
  <c r="L124" i="8"/>
  <c r="L127" i="8"/>
  <c r="AG26" i="8"/>
  <c r="AE26" i="8"/>
  <c r="AF26" i="8"/>
  <c r="G28" i="8"/>
  <c r="AH26" i="8"/>
  <c r="AL26" i="8"/>
  <c r="Y132" i="10" a="1"/>
  <c r="W136" i="10" a="1"/>
  <c r="X136" i="10" a="1"/>
  <c r="X132" i="10" a="1"/>
  <c r="X134" i="10" a="1"/>
  <c r="Y134" i="10" a="1"/>
  <c r="W132" i="10" a="1"/>
  <c r="W134" i="10" a="1"/>
  <c r="AI25" i="10" l="1"/>
  <c r="L102" i="10"/>
  <c r="AI9" i="10"/>
  <c r="W132" i="10"/>
  <c r="W136" i="10"/>
  <c r="X136" i="10"/>
  <c r="X132" i="10"/>
  <c r="W134" i="10"/>
  <c r="Y134" i="10"/>
  <c r="Y132" i="10"/>
  <c r="X134" i="10"/>
  <c r="L9" i="10"/>
  <c r="AI102" i="10"/>
  <c r="L25" i="10"/>
  <c r="L110" i="10"/>
  <c r="AI110" i="10"/>
  <c r="L184" i="10"/>
  <c r="AI184" i="10"/>
  <c r="AH110" i="10"/>
  <c r="K110" i="10"/>
  <c r="AI52" i="10"/>
  <c r="L52" i="10"/>
  <c r="L47" i="10"/>
  <c r="AI47" i="10"/>
  <c r="AI16" i="10"/>
  <c r="L16" i="10"/>
  <c r="AJ124" i="8"/>
  <c r="AJ127" i="8"/>
  <c r="K131" i="8"/>
  <c r="AI131" i="8"/>
  <c r="K126" i="8"/>
  <c r="AI126" i="8"/>
  <c r="L126" i="8"/>
  <c r="AJ126" i="8"/>
  <c r="K129" i="8"/>
  <c r="AI129" i="8"/>
  <c r="L131" i="8"/>
  <c r="AJ131" i="8"/>
  <c r="M124" i="8"/>
  <c r="AK124" i="8"/>
  <c r="K124" i="8"/>
  <c r="AI124" i="8"/>
  <c r="K127" i="8"/>
  <c r="AI127" i="8"/>
  <c r="AK131" i="8"/>
  <c r="M131" i="8"/>
  <c r="AJ129" i="8"/>
  <c r="L129" i="8"/>
  <c r="M126" i="8"/>
  <c r="AK126" i="8"/>
  <c r="M127" i="8"/>
  <c r="AK127" i="8"/>
  <c r="M129" i="8"/>
  <c r="AK129" i="8"/>
  <c r="M132" i="10" l="1"/>
  <c r="AJ132" i="10"/>
  <c r="AJ136" i="10"/>
  <c r="M136" i="10"/>
  <c r="M134" i="10"/>
  <c r="AJ134" i="10"/>
  <c r="G124" i="8"/>
  <c r="AE124" i="8"/>
  <c r="I124" i="8"/>
  <c r="AG124" i="8"/>
  <c r="N124" i="8"/>
  <c r="AL124" i="8"/>
  <c r="AF124" i="8"/>
  <c r="H124" i="8"/>
  <c r="J124" i="8"/>
  <c r="AH124" i="8"/>
  <c r="I126" i="8" l="1"/>
  <c r="L145" i="8" l="1"/>
  <c r="AK12" i="8"/>
  <c r="AK145" i="8"/>
  <c r="AG126" i="8"/>
  <c r="AL126" i="8"/>
  <c r="N126" i="8"/>
  <c r="AH126" i="8"/>
  <c r="J126" i="8"/>
  <c r="G126" i="8"/>
  <c r="AE126" i="8"/>
  <c r="AF126" i="8"/>
  <c r="H126" i="8"/>
  <c r="AJ145" i="8" l="1"/>
  <c r="M145" i="8"/>
  <c r="M12" i="8"/>
  <c r="AF132" i="8"/>
  <c r="I12" i="8"/>
  <c r="N12" i="8"/>
  <c r="I145" i="8"/>
  <c r="AE12" i="8"/>
  <c r="AG132" i="8"/>
  <c r="AK132" i="8"/>
  <c r="M132" i="8"/>
  <c r="AI145" i="8"/>
  <c r="K145" i="8"/>
  <c r="K132" i="8"/>
  <c r="AI132" i="8"/>
  <c r="AJ132" i="8"/>
  <c r="L132" i="8"/>
  <c r="AI12" i="8"/>
  <c r="K12" i="8"/>
  <c r="L12" i="8"/>
  <c r="AJ12" i="8"/>
  <c r="AG145" i="8"/>
  <c r="AH145" i="8"/>
  <c r="J145" i="8"/>
  <c r="AK78" i="9" l="1"/>
  <c r="AJ78" i="9"/>
  <c r="AI78" i="9"/>
  <c r="H132" i="8"/>
  <c r="G12" i="8"/>
  <c r="AL12" i="8"/>
  <c r="I132" i="8"/>
  <c r="AG12" i="8"/>
  <c r="AE145" i="8"/>
  <c r="G145" i="8"/>
  <c r="G132" i="8"/>
  <c r="AE132" i="8"/>
  <c r="J12" i="8"/>
  <c r="AH12" i="8"/>
  <c r="AL132" i="8"/>
  <c r="N132" i="8"/>
  <c r="AF12" i="8"/>
  <c r="H12" i="8"/>
  <c r="H145" i="8"/>
  <c r="AF145" i="8"/>
  <c r="N145" i="8"/>
  <c r="AL145" i="8"/>
  <c r="AH132" i="8"/>
  <c r="J132" i="8"/>
  <c r="L78" i="9" l="1"/>
  <c r="M78" i="9"/>
  <c r="K78" i="9"/>
  <c r="I78" i="9"/>
  <c r="AH78" i="9"/>
  <c r="AL78" i="9"/>
  <c r="Y78" i="10" a="1"/>
  <c r="W78" i="10" a="1"/>
  <c r="U78" i="10" a="1"/>
  <c r="X78" i="10" a="1"/>
  <c r="U78" i="10" l="1"/>
  <c r="Y78" i="10"/>
  <c r="W78" i="10"/>
  <c r="X78" i="10"/>
  <c r="AG78" i="9"/>
  <c r="N78" i="9"/>
  <c r="J78" i="9"/>
  <c r="AF78" i="9"/>
  <c r="H78" i="9"/>
  <c r="AE78" i="9"/>
  <c r="G78" i="9"/>
  <c r="Z78" i="10" a="1"/>
  <c r="T78" i="10" a="1"/>
  <c r="V78" i="10" a="1"/>
  <c r="V78" i="10" l="1"/>
  <c r="T78" i="10"/>
  <c r="Z78" i="10"/>
  <c r="M78" i="10"/>
  <c r="L78" i="10"/>
  <c r="AI78" i="10"/>
  <c r="K78" i="10"/>
  <c r="AH78" i="10"/>
  <c r="AF78" i="10"/>
  <c r="I78" i="10"/>
  <c r="AH166" i="9"/>
  <c r="AL166" i="9"/>
  <c r="AJ166" i="9"/>
  <c r="L166" i="9"/>
  <c r="AI166" i="9"/>
  <c r="K166" i="9"/>
  <c r="AK166" i="9"/>
  <c r="M166" i="9"/>
  <c r="W168" i="10" a="1"/>
  <c r="Y168" i="10" a="1"/>
  <c r="X168" i="10" a="1"/>
  <c r="Y168" i="10" l="1"/>
  <c r="W168" i="10"/>
  <c r="X168" i="10"/>
  <c r="AK78" i="10"/>
  <c r="N78" i="10"/>
  <c r="G78" i="10"/>
  <c r="AD78" i="10"/>
  <c r="AE78" i="10"/>
  <c r="H78" i="10"/>
  <c r="AG78" i="10"/>
  <c r="J78" i="10"/>
  <c r="AE16" i="9"/>
  <c r="J166" i="9"/>
  <c r="AE166" i="9"/>
  <c r="G166" i="9"/>
  <c r="AG166" i="9"/>
  <c r="I166" i="9"/>
  <c r="H166" i="9"/>
  <c r="AF166" i="9"/>
  <c r="N166" i="9"/>
  <c r="AI168" i="10" l="1"/>
  <c r="L168" i="10"/>
  <c r="AH168" i="10"/>
  <c r="K168" i="10"/>
  <c r="AJ168" i="10"/>
  <c r="M168" i="10"/>
  <c r="G14" i="9"/>
  <c r="AE15" i="9"/>
  <c r="G16" i="9"/>
  <c r="G15" i="9" l="1"/>
  <c r="AE14" i="9"/>
  <c r="G16" i="10" l="1"/>
  <c r="G15" i="10" l="1"/>
  <c r="AH16" i="10"/>
  <c r="K16" i="10"/>
  <c r="AI134" i="10" l="1"/>
  <c r="L134" i="10"/>
  <c r="J16" i="10"/>
  <c r="AG16" i="10"/>
  <c r="AH132" i="10"/>
  <c r="K132" i="10"/>
  <c r="K134" i="10"/>
  <c r="AH134" i="10"/>
  <c r="L136" i="10" l="1"/>
  <c r="AI136" i="10"/>
  <c r="K136" i="10"/>
  <c r="AH136" i="10"/>
  <c r="AH158" i="10"/>
  <c r="K158" i="10"/>
  <c r="L132" i="10"/>
  <c r="AI132" i="10"/>
  <c r="K157" i="10" l="1"/>
  <c r="AH157" i="10"/>
  <c r="L107" i="10" l="1"/>
  <c r="AJ147" i="10"/>
  <c r="AI147" i="10"/>
  <c r="AD147" i="10"/>
  <c r="M157" i="10"/>
  <c r="AI157" i="10"/>
  <c r="AJ157" i="10"/>
  <c r="L157" i="10"/>
  <c r="N157" i="10"/>
  <c r="AK157" i="10"/>
  <c r="AJ107" i="10" l="1"/>
  <c r="AH107" i="10"/>
  <c r="AI107" i="10"/>
  <c r="AG147" i="10"/>
  <c r="AH147" i="10"/>
  <c r="H107" i="10"/>
  <c r="G107" i="10"/>
  <c r="AF157" i="10"/>
  <c r="J157" i="10"/>
  <c r="AG157" i="10"/>
  <c r="AK147" i="10"/>
  <c r="AE157" i="10"/>
  <c r="H157" i="10"/>
  <c r="AD157" i="10"/>
  <c r="G157" i="10"/>
  <c r="W66" i="6" a="1"/>
  <c r="W48" i="6" a="1"/>
  <c r="T107" i="6" a="1"/>
  <c r="Y103" i="8" a="1"/>
  <c r="X14" i="8" a="1"/>
  <c r="T124" i="6" a="1"/>
  <c r="U28" i="6" a="1"/>
  <c r="U127" i="6" a="1"/>
  <c r="T56" i="6" a="1"/>
  <c r="U18" i="6" a="1"/>
  <c r="V48" i="6" a="1"/>
  <c r="X66" i="8" a="1"/>
  <c r="Y133" i="8" a="1"/>
  <c r="V11" i="6" a="1"/>
  <c r="U99" i="6" a="1"/>
  <c r="Y102" i="8" a="1"/>
  <c r="X164" i="8" a="1"/>
  <c r="X36" i="8" a="1"/>
  <c r="T96" i="6" a="1"/>
  <c r="X8" i="8" a="1"/>
  <c r="U92" i="6" a="1"/>
  <c r="V42" i="6" a="1"/>
  <c r="Z31" i="8" a="1"/>
  <c r="T13" i="6" a="1"/>
  <c r="W88" i="6" a="1"/>
  <c r="V114" i="6" a="1"/>
  <c r="U66" i="6" a="1"/>
  <c r="U42" i="6" a="1"/>
  <c r="X163" i="8" a="1"/>
  <c r="Y95" i="8" a="1"/>
  <c r="Z18" i="8" a="1"/>
  <c r="U120" i="6" a="1"/>
  <c r="V151" i="6" a="1"/>
  <c r="T99" i="6" a="1"/>
  <c r="T155" i="6" a="1"/>
  <c r="X29" i="8" a="1"/>
  <c r="X176" i="8" a="1"/>
  <c r="X117" i="8" a="1"/>
  <c r="V49" i="6" a="1"/>
  <c r="X54" i="8" a="1"/>
  <c r="Z42" i="8" a="1"/>
  <c r="T47" i="6" a="1"/>
  <c r="V106" i="6" a="1"/>
  <c r="T26" i="6" a="1"/>
  <c r="X95" i="8" a="1"/>
  <c r="V170" i="6" a="1"/>
  <c r="X104" i="8" a="1"/>
  <c r="X82" i="8" a="1"/>
  <c r="T52" i="6" a="1"/>
  <c r="AA126" i="6" a="1"/>
  <c r="V98" i="6" a="1"/>
  <c r="AA104" i="6" a="1"/>
  <c r="U72" i="6" a="1"/>
  <c r="V60" i="6" a="1"/>
  <c r="V47" i="6" a="1"/>
  <c r="AA122" i="6" a="1"/>
  <c r="V31" i="6" a="1"/>
  <c r="AA131" i="6" a="1"/>
  <c r="V67" i="6" a="1"/>
  <c r="Z79" i="8" a="1"/>
  <c r="U77" i="6" a="1"/>
  <c r="AA132" i="6" a="1"/>
  <c r="V105" i="6" a="1"/>
  <c r="X10" i="8" a="1"/>
  <c r="T122" i="6" a="1"/>
  <c r="X134" i="8" a="1"/>
  <c r="V36" i="6" a="1"/>
  <c r="Y45" i="8" a="1"/>
  <c r="V13" i="6" a="1"/>
  <c r="W15" i="6" a="1"/>
  <c r="V35" i="6" a="1"/>
  <c r="AA96" i="6" a="1"/>
  <c r="Z143" i="8" a="1"/>
  <c r="AA56" i="6" a="1"/>
  <c r="Y138" i="8" a="1"/>
  <c r="W14" i="6" a="1"/>
  <c r="W170" i="6" a="1"/>
  <c r="Y135" i="8" a="1"/>
  <c r="AA94" i="6" a="1"/>
  <c r="Z137" i="8" a="1"/>
  <c r="U141" i="6" a="1"/>
  <c r="X65" i="8" a="1"/>
  <c r="AA15" i="6" a="1"/>
  <c r="V116" i="6" a="1"/>
  <c r="T114" i="6" a="1"/>
  <c r="Y146" i="8" a="1"/>
  <c r="U95" i="6" a="1"/>
  <c r="Y136" i="8" a="1"/>
  <c r="Z73" i="8" a="1"/>
  <c r="W65" i="6" a="1"/>
  <c r="W167" i="6" a="1"/>
  <c r="Y79" i="8" a="1"/>
  <c r="Z103" i="8" a="1"/>
  <c r="V168" i="10" a="1"/>
  <c r="T152" i="6" a="1"/>
  <c r="W91" i="6" a="1"/>
  <c r="V43" i="6" a="1"/>
  <c r="X160" i="8" a="1"/>
  <c r="AA148" i="6" a="1"/>
  <c r="AA167" i="6" a="1"/>
  <c r="T38" i="6" a="1"/>
  <c r="T130" i="6" a="1"/>
  <c r="Z148" i="8" a="1"/>
  <c r="U96" i="6" a="1"/>
  <c r="Y148" i="8" a="1"/>
  <c r="AA93" i="6" a="1"/>
  <c r="Z140" i="8" a="1"/>
  <c r="W103" i="6" a="1"/>
  <c r="T79" i="6" a="1"/>
  <c r="X165" i="8" a="1"/>
  <c r="Z82" i="8" a="1"/>
  <c r="U15" i="6" a="1"/>
  <c r="AA41" i="6" a="1"/>
  <c r="T98" i="6" a="1"/>
  <c r="U61" i="6" a="1"/>
  <c r="T127" i="6" a="1"/>
  <c r="X11" i="8" a="1"/>
  <c r="X57" i="8" a="1"/>
  <c r="Y139" i="8" a="1"/>
  <c r="Z97" i="8" a="1"/>
  <c r="AA53" i="6" a="1"/>
  <c r="AA138" i="6" a="1"/>
  <c r="T146" i="6" a="1"/>
  <c r="W90" i="6" a="1"/>
  <c r="T14" i="6" a="1"/>
  <c r="T60" i="6" a="1"/>
  <c r="W139" i="6" a="1"/>
  <c r="U64" i="6" a="1"/>
  <c r="Z47" i="8" a="1"/>
  <c r="V54" i="6" a="1"/>
  <c r="AA111" i="6" a="1"/>
  <c r="W72" i="6" a="1"/>
  <c r="U71" i="6" a="1"/>
  <c r="Z15" i="8" a="1"/>
  <c r="W38" i="6" a="1"/>
  <c r="Z138" i="8" a="1"/>
  <c r="T72" i="6" a="1"/>
  <c r="AA112" i="6" a="1"/>
  <c r="U167" i="6" a="1"/>
  <c r="W140" i="6" a="1"/>
  <c r="Z133" i="8" a="1"/>
  <c r="Y50" i="8" a="1"/>
  <c r="V125" i="6" a="1"/>
  <c r="U76" i="6" a="1"/>
  <c r="T58" i="6" a="1"/>
  <c r="W134" i="6" a="1"/>
  <c r="Y40" i="8" a="1"/>
  <c r="U11" i="6" a="1"/>
  <c r="U70" i="6" a="1"/>
  <c r="W126" i="6" a="1"/>
  <c r="AA70" i="6" a="1"/>
  <c r="X18" i="8" a="1"/>
  <c r="W54" i="6" a="1"/>
  <c r="Y55" i="8" a="1"/>
  <c r="Z150" i="8" a="1"/>
  <c r="V140" i="6" a="1"/>
  <c r="X76" i="8" a="1"/>
  <c r="Y82" i="8" a="1"/>
  <c r="Y150" i="8" a="1"/>
  <c r="Y153" i="8" a="1"/>
  <c r="AA9" i="6" a="1"/>
  <c r="U25" i="6" a="1"/>
  <c r="Z116" i="8" a="1"/>
  <c r="Z40" i="8" a="1"/>
  <c r="Z176" i="8" a="1"/>
  <c r="V104" i="6" a="1"/>
  <c r="AA141" i="6" a="1"/>
  <c r="AA10" i="6" a="1"/>
  <c r="V127" i="6" a="1"/>
  <c r="AA16" i="6" a="1"/>
  <c r="W37" i="6" a="1"/>
  <c r="V120" i="6" a="1"/>
  <c r="Z114" i="8" a="1"/>
  <c r="V150" i="6" a="1"/>
  <c r="AA76" i="6" a="1"/>
  <c r="W70" i="6" a="1"/>
  <c r="W154" i="6" a="1"/>
  <c r="U69" i="6" a="1"/>
  <c r="Z101" i="8" a="1"/>
  <c r="T93" i="6" a="1"/>
  <c r="AA97" i="6" a="1"/>
  <c r="V70" i="6" a="1"/>
  <c r="U149" i="6" a="1"/>
  <c r="V92" i="6" a="1"/>
  <c r="Z29" i="8" a="1"/>
  <c r="W60" i="6" a="1"/>
  <c r="Y119" i="8" a="1"/>
  <c r="Z71" i="8" a="1"/>
  <c r="Z76" i="8" a="1"/>
  <c r="W149" i="6" a="1"/>
  <c r="AA149" i="6" a="1"/>
  <c r="V168" i="6" a="1"/>
  <c r="AA147" i="6" a="1"/>
  <c r="U93" i="6" a="1"/>
  <c r="T77" i="6" a="1"/>
  <c r="Z152" i="8" a="1"/>
  <c r="Y25" i="8" a="1"/>
  <c r="Y66" i="8" a="1"/>
  <c r="AA146" i="6" a="1"/>
  <c r="AA31" i="6" a="1"/>
  <c r="Y116" i="8" a="1"/>
  <c r="V64" i="6" a="1"/>
  <c r="V124" i="6" a="1"/>
  <c r="Z159" i="8" a="1"/>
  <c r="X63" i="8" a="1"/>
  <c r="W112" i="6" a="1"/>
  <c r="W104" i="6" a="1"/>
  <c r="T53" i="6" a="1"/>
  <c r="X51" i="8" a="1"/>
  <c r="AA24" i="6" a="1"/>
  <c r="Z10" i="8" a="1"/>
  <c r="T70" i="6" a="1"/>
  <c r="W64" i="6" a="1"/>
  <c r="U73" i="6" a="1"/>
  <c r="W67" i="6" a="1"/>
  <c r="Y164" i="8" a="1"/>
  <c r="AA123" i="6" a="1"/>
  <c r="U138" i="6" a="1"/>
  <c r="Z102" i="8" a="1"/>
  <c r="V88" i="6" a="1"/>
  <c r="V56" i="6" a="1"/>
  <c r="X87" i="8" a="1"/>
  <c r="Z134" i="8" a="1"/>
  <c r="Y77" i="8" a="1"/>
  <c r="V99" i="6" a="1"/>
  <c r="AA158" i="6" a="1"/>
  <c r="U148" i="6" a="1"/>
  <c r="Y81" i="8" a="1"/>
  <c r="T137" i="6" a="1"/>
  <c r="T117" i="6" a="1"/>
  <c r="Z25" i="8" a="1"/>
  <c r="AA90" i="6" a="1"/>
  <c r="AA135" i="6" a="1"/>
  <c r="U129" i="6" a="1"/>
  <c r="W69" i="6" a="1"/>
  <c r="AA99" i="6" a="1"/>
  <c r="X102" i="8" a="1"/>
  <c r="X141" i="8" a="1"/>
  <c r="X22" i="8" a="1"/>
  <c r="W62" i="6" a="1"/>
  <c r="Z98" i="8" a="1"/>
  <c r="T119" i="6" a="1"/>
  <c r="AA130" i="6" a="1"/>
  <c r="AA139" i="6" a="1"/>
  <c r="T126" i="6" a="1"/>
  <c r="Z164" i="8" a="1"/>
  <c r="X147" i="8" a="1"/>
  <c r="U10" i="6" a="1"/>
  <c r="Z117" i="8" a="1"/>
  <c r="V53" i="6" a="1"/>
  <c r="AA66" i="6" a="1"/>
  <c r="AA46" i="6" a="1"/>
  <c r="AA87" i="6" a="1"/>
  <c r="Z147" i="8" a="1"/>
  <c r="T31" i="6" a="1"/>
  <c r="V137" i="6" a="1"/>
  <c r="Z62" i="8" a="1"/>
  <c r="AA35" i="6" a="1"/>
  <c r="U37" i="6" a="1"/>
  <c r="AA26" i="6" a="1"/>
  <c r="W141" i="6" a="1"/>
  <c r="T66" i="6" a="1"/>
  <c r="T24" i="6" a="1"/>
  <c r="X13" i="8" a="1"/>
  <c r="X106" i="8" a="1"/>
  <c r="V12" i="6" a="1"/>
  <c r="T29" i="6" a="1"/>
  <c r="U12" i="6" a="1"/>
  <c r="W114" i="6" a="1"/>
  <c r="Z115" i="8" a="1"/>
  <c r="W77" i="6" a="1"/>
  <c r="AA79" i="6" a="1"/>
  <c r="Z83" i="8" a="1"/>
  <c r="U14" i="6" a="1"/>
  <c r="Y99" i="8" a="1"/>
  <c r="T148" i="6" a="1"/>
  <c r="Z11" i="8" a="1"/>
  <c r="U90" i="6" a="1"/>
  <c r="AA154" i="6" a="1"/>
  <c r="T15" i="8" a="1"/>
  <c r="Z144" i="8" a="1"/>
  <c r="AA37" i="6" a="1"/>
  <c r="T131" i="6" a="1"/>
  <c r="W124" i="6" a="1"/>
  <c r="V37" i="6" a="1"/>
  <c r="W148" i="6" a="1"/>
  <c r="V133" i="6" a="1"/>
  <c r="Y117" i="8" a="1"/>
  <c r="AA89" i="6" a="1"/>
  <c r="W105" i="6" a="1"/>
  <c r="Z106" i="8" a="1"/>
  <c r="Z105" i="8" a="1"/>
  <c r="Y62" i="8" a="1"/>
  <c r="AA49" i="6" a="1"/>
  <c r="Z149" i="8" a="1"/>
  <c r="X159" i="8" a="1"/>
  <c r="W35" i="6" a="1"/>
  <c r="Z158" i="8" a="1"/>
  <c r="Z157" i="8" a="1"/>
  <c r="T76" i="6" a="1"/>
  <c r="Y22" i="8" a="1"/>
  <c r="U132" i="6" a="1"/>
  <c r="U56" i="6" a="1"/>
  <c r="T149" i="6" a="1"/>
  <c r="AA116" i="6" a="1"/>
  <c r="T69" i="6" a="1"/>
  <c r="T57" i="6" a="1"/>
  <c r="Y68" i="8" a="1"/>
  <c r="V58" i="6" a="1"/>
  <c r="W106" i="6" a="1"/>
  <c r="Z119" i="8" a="1"/>
  <c r="Z9" i="8" a="1"/>
  <c r="U67" i="6" a="1"/>
  <c r="X161" i="8" a="1"/>
  <c r="W8" i="6" a="1"/>
  <c r="U168" i="6" a="1"/>
  <c r="T74" i="6" a="1"/>
  <c r="AA54" i="6" a="1"/>
  <c r="Y35" i="8" a="1"/>
  <c r="AA133" i="6" a="1"/>
  <c r="V107" i="6" a="1"/>
  <c r="U126" i="6" a="1"/>
  <c r="Z161" i="8" a="1"/>
  <c r="T139" i="6" a="1"/>
  <c r="T132" i="6" a="1"/>
  <c r="AA38" i="6" a="1"/>
  <c r="Y174" i="8" a="1"/>
  <c r="W125" i="6" a="1"/>
  <c r="Y96" i="8" a="1"/>
  <c r="Z14" i="8" a="1"/>
  <c r="W111" i="6" a="1"/>
  <c r="X59" i="8" a="1"/>
  <c r="T94" i="6" a="1"/>
  <c r="X123" i="8" a="1"/>
  <c r="T129" i="6" a="1"/>
  <c r="AA128" i="6" a="1"/>
  <c r="AA92" i="6" a="1"/>
  <c r="W10" i="6" a="1"/>
  <c r="Y147" i="8" a="1"/>
  <c r="W158" i="6" a="1"/>
  <c r="W107" i="6" a="1"/>
  <c r="V77" i="6" a="1"/>
  <c r="Y13" i="8" a="1"/>
  <c r="U75" i="6" a="1"/>
  <c r="V65" i="6" a="1"/>
  <c r="T40" i="6" a="1"/>
  <c r="Y84" i="8" a="1"/>
  <c r="W116" i="6" a="1"/>
  <c r="V146" i="6" a="1"/>
  <c r="W137" i="6" a="1"/>
  <c r="Y142" i="8" a="1"/>
  <c r="X146" i="8" a="1"/>
  <c r="V94" i="6" a="1"/>
  <c r="Y17" i="8" a="1"/>
  <c r="T103" i="6" a="1"/>
  <c r="V122" i="6" a="1"/>
  <c r="T51" i="6" a="1"/>
  <c r="T106" i="6" a="1"/>
  <c r="U98" i="6" a="1"/>
  <c r="U123" i="6" a="1"/>
  <c r="Z95" i="8" a="1"/>
  <c r="Y107" i="8" a="1"/>
  <c r="Z162" i="8" a="1"/>
  <c r="V72" i="6" a="1"/>
  <c r="T88" i="6" a="1"/>
  <c r="V24" i="6" a="1"/>
  <c r="T128" i="6" a="1"/>
  <c r="U13" i="6" a="1"/>
  <c r="V57" i="6" a="1"/>
  <c r="Y134" i="8" a="1"/>
  <c r="X40" i="8" a="1"/>
  <c r="Y11" i="8" a="1"/>
  <c r="Z99" i="8" a="1"/>
  <c r="X162" i="8" a="1"/>
  <c r="T91" i="6" a="1"/>
  <c r="T54" i="6" a="1"/>
  <c r="W121" i="6" a="1"/>
  <c r="Y71" i="8" a="1"/>
  <c r="Y36" i="8" a="1"/>
  <c r="U114" i="6" a="1"/>
  <c r="Z123" i="8" a="1"/>
  <c r="V66" i="6" a="1"/>
  <c r="V132" i="6" a="1"/>
  <c r="V148" i="6" a="1"/>
  <c r="V8" i="6" a="1"/>
  <c r="Y80" i="8" a="1"/>
  <c r="U147" i="6" a="1"/>
  <c r="X71" i="8" a="1"/>
  <c r="X116" i="8" a="1"/>
  <c r="V119" i="6" a="1"/>
  <c r="AA107" i="6" a="1"/>
  <c r="V74" i="6" a="1"/>
  <c r="Y161" i="8" a="1"/>
  <c r="W135" i="6" a="1"/>
  <c r="AA51" i="6" a="1"/>
  <c r="T46" i="6" a="1"/>
  <c r="Y29" i="8" a="1"/>
  <c r="X24" i="8" a="1"/>
  <c r="W98" i="6" a="1"/>
  <c r="U130" i="6" a="1"/>
  <c r="AA75" i="6" a="1"/>
  <c r="V141" i="6" a="1"/>
  <c r="X50" i="8" a="1"/>
  <c r="W151" i="6" a="1"/>
  <c r="T48" i="6" a="1"/>
  <c r="V154" i="6" a="1"/>
  <c r="Y149" i="8" a="1"/>
  <c r="W79" i="6" a="1"/>
  <c r="T133" i="6" a="1"/>
  <c r="V52" i="6" a="1"/>
  <c r="T138" i="6" a="1"/>
  <c r="U124" i="6" a="1"/>
  <c r="W152" i="6" a="1"/>
  <c r="V73" i="6" a="1"/>
  <c r="T123" i="6" a="1"/>
  <c r="U139" i="6" a="1"/>
  <c r="Z20" i="8" a="1"/>
  <c r="W43" i="6" a="1"/>
  <c r="V76" i="6" a="1"/>
  <c r="AA62" i="6" a="1"/>
  <c r="W26" i="6" a="1"/>
  <c r="W28" i="6" a="1"/>
  <c r="V128" i="6" a="1"/>
  <c r="AA170" i="6" a="1"/>
  <c r="AA150" i="6" a="1"/>
  <c r="V136" i="6" a="1"/>
  <c r="X150" i="8" a="1"/>
  <c r="T22" i="6" a="1"/>
  <c r="AA95" i="6" a="1"/>
  <c r="W123" i="6" a="1"/>
  <c r="X55" i="8" a="1"/>
  <c r="W36" i="6" a="1"/>
  <c r="T121" i="6" a="1"/>
  <c r="W11" i="6" a="1"/>
  <c r="X103" i="8" a="1"/>
  <c r="T112" i="6" a="1"/>
  <c r="W138" i="6" a="1"/>
  <c r="U136" i="6" a="1"/>
  <c r="U22" i="6" a="1"/>
  <c r="Z160" i="8" a="1"/>
  <c r="AA117" i="6" a="1"/>
  <c r="T104" i="6" a="1"/>
  <c r="U8" i="6" a="1"/>
  <c r="T12" i="6" a="1"/>
  <c r="V123" i="6" a="1"/>
  <c r="AA14" i="6" a="1"/>
  <c r="W87" i="6" a="1"/>
  <c r="X115" i="8" a="1"/>
  <c r="X153" i="8" a="1"/>
  <c r="V121" i="6" a="1"/>
  <c r="V129" i="6" a="1"/>
  <c r="Z17" i="8" a="1"/>
  <c r="V126" i="6" a="1"/>
  <c r="T147" i="6" a="1"/>
  <c r="W147" i="6" a="1"/>
  <c r="AA77" i="6" a="1"/>
  <c r="Y83" i="8" a="1"/>
  <c r="T18" i="6" a="1"/>
  <c r="AA91" i="6" a="1"/>
  <c r="V131" i="6" a="1"/>
  <c r="Z55" i="8" a="1"/>
  <c r="T15" i="6" a="1"/>
  <c r="T136" i="6" a="1"/>
  <c r="U57" i="6" a="1"/>
  <c r="AA36" i="6" a="1"/>
  <c r="W95" i="6" a="1"/>
  <c r="X101" i="8" a="1"/>
  <c r="U40" i="6" a="1"/>
  <c r="Y48" i="8" a="1"/>
  <c r="W53" i="6" a="1"/>
  <c r="U53" i="6" a="1"/>
  <c r="X149" i="8" a="1"/>
  <c r="X80" i="8" a="1"/>
  <c r="X68" i="8" a="1"/>
  <c r="W150" i="6" a="1"/>
  <c r="Z141" i="8" a="1"/>
  <c r="Z163" i="8" a="1"/>
  <c r="Z45" i="8" a="1"/>
  <c r="Y51" i="8" a="1"/>
  <c r="V167" i="6" a="1"/>
  <c r="W127" i="6" a="1"/>
  <c r="V96" i="6" a="1"/>
  <c r="X135" i="8" a="1"/>
  <c r="Y106" i="8" a="1"/>
  <c r="AA125" i="6" a="1"/>
  <c r="V139" i="6" a="1"/>
  <c r="V10" i="6" a="1"/>
  <c r="U155" i="6" a="1"/>
  <c r="T67" i="6" a="1"/>
  <c r="AA11" i="6" a="1"/>
  <c r="Z153" i="8" a="1"/>
  <c r="T116" i="6" a="1"/>
  <c r="V71" i="6" a="1"/>
  <c r="U54" i="6" a="1"/>
  <c r="AA67" i="6" a="1"/>
  <c r="AA151" i="6" a="1"/>
  <c r="W71" i="6" a="1"/>
  <c r="Z35" i="8" a="1"/>
  <c r="U151" i="6" a="1"/>
  <c r="AA19" i="6" a="1"/>
  <c r="U128" i="6" a="1"/>
  <c r="T134" i="6" a="1"/>
  <c r="Z139" i="8" a="1"/>
  <c r="U125" i="6" a="1"/>
  <c r="V75" i="6" a="1"/>
  <c r="U137" i="6" a="1"/>
  <c r="Y31" i="8" a="1"/>
  <c r="X62" i="8" a="1"/>
  <c r="AA28" i="6" a="1"/>
  <c r="U152" i="6" a="1"/>
  <c r="Y152" i="8" a="1"/>
  <c r="W96" i="6" a="1"/>
  <c r="Y63" i="8" a="1"/>
  <c r="Y73" i="8" a="1"/>
  <c r="W93" i="6" a="1"/>
  <c r="T11" i="6" a="1"/>
  <c r="W47" i="6" a="1"/>
  <c r="AA64" i="6" a="1"/>
  <c r="X142" i="8" a="1"/>
  <c r="X58" i="8" a="1"/>
  <c r="W31" i="6" a="1"/>
  <c r="T8" i="6" a="1"/>
  <c r="T61" i="6" a="1"/>
  <c r="T43" i="6" a="1"/>
  <c r="T92" i="6" a="1"/>
  <c r="W57" i="6" a="1"/>
  <c r="X138" i="8" a="1"/>
  <c r="AA168" i="6" a="1"/>
  <c r="T90" i="6" a="1"/>
  <c r="T25" i="6" a="1"/>
  <c r="Z59" i="8" a="1"/>
  <c r="V28" i="6" a="1"/>
  <c r="U122" i="6" a="1"/>
  <c r="W29" i="6" a="1"/>
  <c r="Z80" i="8" a="1"/>
  <c r="Y144" i="8" a="1"/>
  <c r="U116" i="6" a="1"/>
  <c r="X98" i="8" a="1"/>
  <c r="V134" i="6" a="1"/>
  <c r="T64" i="6" a="1"/>
  <c r="U103" i="6" a="1"/>
  <c r="AA71" i="6" a="1"/>
  <c r="AA20" i="6" a="1"/>
  <c r="V40" i="6" a="1"/>
  <c r="T168" i="6" a="1"/>
  <c r="U150" i="6" a="1"/>
  <c r="U43" i="6" a="1"/>
  <c r="AA12" i="6" a="1"/>
  <c r="AA153" i="6" a="1"/>
  <c r="Z50" i="8" a="1"/>
  <c r="U106" i="6" a="1"/>
  <c r="X31" i="8" a="1"/>
  <c r="U79" i="6" a="1"/>
  <c r="W49" i="6" a="1"/>
  <c r="W133" i="6" a="1"/>
  <c r="X77" i="8" a="1"/>
  <c r="Y18" i="8" a="1"/>
  <c r="U58" i="6" a="1"/>
  <c r="V103" i="6" a="1"/>
  <c r="AA155" i="6" a="1"/>
  <c r="AA69" i="6" a="1"/>
  <c r="W131" i="6" a="1"/>
  <c r="W92" i="6" a="1"/>
  <c r="AA42" i="6" a="1"/>
  <c r="X99" i="8" a="1"/>
  <c r="X144" i="8" a="1"/>
  <c r="X44" i="8" a="1"/>
  <c r="W99" i="6" a="1"/>
  <c r="U26" i="6" a="1"/>
  <c r="T73" i="6" a="1"/>
  <c r="S168" i="10" a="1"/>
  <c r="AA119" i="6" a="1"/>
  <c r="V18" i="6" a="1"/>
  <c r="Z36" i="8" a="1"/>
  <c r="V14" i="6" a="1"/>
  <c r="U117" i="6" a="1"/>
  <c r="W18" i="6" a="1"/>
  <c r="W52" i="6" a="1"/>
  <c r="AA57" i="6" a="1"/>
  <c r="T36" i="6" a="1"/>
  <c r="Y10" i="8" a="1"/>
  <c r="U94" i="6" a="1"/>
  <c r="AA61" i="6" a="1"/>
  <c r="Y141" i="8" a="1"/>
  <c r="W76" i="6" a="1"/>
  <c r="W46" i="6" a="1"/>
  <c r="Z24" i="8" a="1"/>
  <c r="X17" i="8" a="1"/>
  <c r="Z44" i="8" a="1"/>
  <c r="T95" i="6" a="1"/>
  <c r="X79" i="8" a="1"/>
  <c r="W132" i="6" a="1"/>
  <c r="X81" i="8" a="1"/>
  <c r="W75" i="6" a="1"/>
  <c r="X119" i="8" a="1"/>
  <c r="Y65" i="8" a="1"/>
  <c r="U19" i="6" a="1"/>
  <c r="Z22" i="8" a="1"/>
  <c r="AA29" i="6" a="1"/>
  <c r="V138" i="6" a="1"/>
  <c r="Z104" i="8" a="1"/>
  <c r="U35" i="6" a="1"/>
  <c r="Y151" i="8" a="1"/>
  <c r="X133" i="8" a="1"/>
  <c r="AA73" i="6" a="1"/>
  <c r="X174" i="8" a="1"/>
  <c r="U38" i="6" a="1"/>
  <c r="T49" i="6" a="1"/>
  <c r="X83" i="8" a="1"/>
  <c r="T168" i="10" a="1"/>
  <c r="Z67" i="8" a="1"/>
  <c r="V15" i="6" a="1"/>
  <c r="U170" i="6" a="1"/>
  <c r="Z8" i="8" a="1"/>
  <c r="W19" i="6" a="1"/>
  <c r="AA169" i="6" a="1"/>
  <c r="T63" i="6" a="1"/>
  <c r="X48" i="8" a="1"/>
  <c r="U134" i="6" a="1"/>
  <c r="W73" i="6" a="1"/>
  <c r="V26" i="6" a="1"/>
  <c r="V87" i="6" a="1"/>
  <c r="Z68" i="8" a="1"/>
  <c r="Y160" i="8" a="1"/>
  <c r="U74" i="6" a="1"/>
  <c r="V130" i="6" a="1"/>
  <c r="T42" i="6" a="1"/>
  <c r="Z174" i="8" a="1"/>
  <c r="Y76" i="8" a="1"/>
  <c r="AA22" i="6" a="1"/>
  <c r="Z142" i="8" a="1"/>
  <c r="V22" i="6" a="1"/>
  <c r="W63" i="6" a="1"/>
  <c r="Z48" i="8" a="1"/>
  <c r="Y114" i="8" a="1"/>
  <c r="Z136" i="8" a="1"/>
  <c r="Y123" i="8" a="1"/>
  <c r="T125" i="6" a="1"/>
  <c r="Y170" i="8" a="1"/>
  <c r="T75" i="6" a="1"/>
  <c r="Y24" i="8" a="1"/>
  <c r="W136" i="6" a="1"/>
  <c r="W25" i="6" a="1"/>
  <c r="U46" i="6" a="1"/>
  <c r="W130" i="6" a="1"/>
  <c r="AA25" i="6" a="1"/>
  <c r="U91" i="6" a="1"/>
  <c r="Z54" i="8" a="1"/>
  <c r="X137" i="8" a="1"/>
  <c r="AA72" i="6" a="1"/>
  <c r="X84" i="8" a="1"/>
  <c r="AA74" i="6" a="1"/>
  <c r="AA106" i="6" a="1"/>
  <c r="AA105" i="6" a="1"/>
  <c r="U24" i="6" a="1"/>
  <c r="W146" i="6" a="1"/>
  <c r="Z78" i="8" a="1"/>
  <c r="Y137" i="8" a="1"/>
  <c r="T120" i="6" a="1"/>
  <c r="U168" i="10" a="1"/>
  <c r="T65" i="6" a="1"/>
  <c r="Z49" i="8" a="1"/>
  <c r="T140" i="6" a="1"/>
  <c r="W74" i="6" a="1"/>
  <c r="AA136" i="6" a="1"/>
  <c r="Z13" i="8" a="1"/>
  <c r="W51" i="6" a="1"/>
  <c r="Z84" i="8" a="1"/>
  <c r="V158" i="6" a="1"/>
  <c r="W24" i="6" a="1"/>
  <c r="Y143" i="8" a="1"/>
  <c r="AA145" i="6" a="1"/>
  <c r="Z65" i="8" a="1"/>
  <c r="X158" i="8" a="1"/>
  <c r="Y8" i="8" a="1"/>
  <c r="U29" i="6" a="1"/>
  <c r="V111" i="6" a="1"/>
  <c r="T135" i="6" a="1"/>
  <c r="U104" i="6" a="1"/>
  <c r="V51" i="6" a="1"/>
  <c r="W129" i="6" a="1"/>
  <c r="AA18" i="6" a="1"/>
  <c r="X96" i="8" a="1"/>
  <c r="T141" i="6" a="1"/>
  <c r="Y58" i="8" a="1"/>
  <c r="V152" i="6" a="1"/>
  <c r="AA103" i="6" a="1"/>
  <c r="V135" i="6" a="1"/>
  <c r="T62" i="6" a="1"/>
  <c r="AA98" i="6" a="1"/>
  <c r="Z107" i="8" a="1"/>
  <c r="X148" i="8" a="1"/>
  <c r="V46" i="6" a="1"/>
  <c r="AA120" i="6" a="1"/>
  <c r="AA121" i="6" a="1"/>
  <c r="AA8" i="6" a="1"/>
  <c r="U62" i="6" a="1"/>
  <c r="V117" i="6" a="1"/>
  <c r="X114" i="8" a="1"/>
  <c r="X143" i="8" a="1"/>
  <c r="X152" i="8" a="1"/>
  <c r="Z77" i="8" a="1"/>
  <c r="Y159" i="8" a="1"/>
  <c r="V25" i="6" a="1"/>
  <c r="V90" i="6" a="1"/>
  <c r="U131" i="6" a="1"/>
  <c r="Z51" i="8" a="1"/>
  <c r="Y54" i="8" a="1"/>
  <c r="Z96" i="8" a="1"/>
  <c r="U140" i="6" a="1"/>
  <c r="W58" i="6" a="1"/>
  <c r="AA127" i="6" a="1"/>
  <c r="W117" i="6" a="1"/>
  <c r="Z66" i="8" a="1"/>
  <c r="W122" i="6" a="1"/>
  <c r="W61" i="6" a="1"/>
  <c r="AA47" i="6" a="1"/>
  <c r="T19" i="6" a="1"/>
  <c r="U49" i="6" a="1"/>
  <c r="V93" i="6" a="1"/>
  <c r="V79" i="6" a="1"/>
  <c r="V15" i="8" a="1"/>
  <c r="U146" i="6" a="1"/>
  <c r="AA43" i="6" a="1"/>
  <c r="AA48" i="6" a="1"/>
  <c r="T71" i="6" a="1"/>
  <c r="Y49" i="8" a="1"/>
  <c r="AA45" i="6" a="1"/>
  <c r="U135" i="6" a="1"/>
  <c r="X139" i="8" a="1"/>
  <c r="V155" i="6" a="1"/>
  <c r="W13" i="6" a="1"/>
  <c r="AA65" i="6" a="1"/>
  <c r="AA40" i="6" a="1"/>
  <c r="U63" i="6" a="1"/>
  <c r="Y101" i="8" a="1"/>
  <c r="Y162" i="8" a="1"/>
  <c r="U105" i="6" a="1"/>
  <c r="V38" i="6" a="1"/>
  <c r="W119" i="6" a="1"/>
  <c r="Y67" i="8" a="1"/>
  <c r="Y98" i="8" a="1"/>
  <c r="U107" i="6" a="1"/>
  <c r="Z151" i="8" a="1"/>
  <c r="Z177" i="8" a="1"/>
  <c r="V62" i="6" a="1"/>
  <c r="Z63" i="8" a="1"/>
  <c r="V149" i="6" a="1"/>
  <c r="X49" i="8" a="1"/>
  <c r="U36" i="6" a="1"/>
  <c r="X140" i="8" a="1"/>
  <c r="T87" i="6" a="1"/>
  <c r="W155" i="6" a="1"/>
  <c r="T170" i="6" a="1"/>
  <c r="U52" i="6" a="1"/>
  <c r="Y57" i="8" a="1"/>
  <c r="X45" i="8" a="1"/>
  <c r="AA13" i="6" a="1"/>
  <c r="Z170" i="8" a="1"/>
  <c r="U111" i="6" a="1"/>
  <c r="U31" i="6" a="1"/>
  <c r="X67" i="8" a="1"/>
  <c r="T28" i="6" a="1"/>
  <c r="U112" i="6" a="1"/>
  <c r="Y165" i="8" a="1"/>
  <c r="AA52" i="6" a="1"/>
  <c r="W120" i="6" a="1"/>
  <c r="U48" i="6" a="1"/>
  <c r="AA114" i="6" a="1"/>
  <c r="AA152" i="6" a="1"/>
  <c r="Y140" i="8" a="1"/>
  <c r="U87" i="6" a="1"/>
  <c r="Z165" i="8" a="1"/>
  <c r="T111" i="6" a="1"/>
  <c r="X35" i="8" a="1"/>
  <c r="X107" i="8" a="1"/>
  <c r="W128" i="6" a="1"/>
  <c r="T37" i="6" a="1"/>
  <c r="U51" i="6" a="1"/>
  <c r="T105" i="6" a="1"/>
  <c r="Y176" i="8" a="1"/>
  <c r="W56" i="6" a="1"/>
  <c r="AA140" i="6" a="1"/>
  <c r="V63" i="6" a="1"/>
  <c r="Y104" i="8" a="1"/>
  <c r="AA129" i="6" a="1"/>
  <c r="X73" i="8" a="1"/>
  <c r="Z135" i="8" a="1"/>
  <c r="Z168" i="10" a="1"/>
  <c r="W40" i="6" a="1"/>
  <c r="V61" i="6" a="1"/>
  <c r="AA134" i="6" a="1"/>
  <c r="U47" i="6" a="1"/>
  <c r="V19" i="6" a="1"/>
  <c r="X25" i="8" a="1"/>
  <c r="Z146" i="8" a="1"/>
  <c r="AA124" i="6" a="1"/>
  <c r="Z57" i="8" a="1"/>
  <c r="T167" i="6" a="1"/>
  <c r="Y87" i="8" a="1"/>
  <c r="Y78" i="8" a="1"/>
  <c r="AA58" i="6" a="1"/>
  <c r="V112" i="6" a="1"/>
  <c r="AA88" i="6" a="1"/>
  <c r="X78" i="8" a="1"/>
  <c r="T150" i="6" a="1"/>
  <c r="AA137" i="6" a="1"/>
  <c r="U88" i="6" a="1"/>
  <c r="W22" i="6" a="1"/>
  <c r="U158" i="6" a="1"/>
  <c r="U133" i="6" a="1"/>
  <c r="AA63" i="6" a="1"/>
  <c r="W168" i="6" a="1"/>
  <c r="W94" i="6" a="1"/>
  <c r="V95" i="6" a="1"/>
  <c r="T154" i="6" a="1"/>
  <c r="Y163" i="8" a="1"/>
  <c r="U60" i="6" a="1"/>
  <c r="Z81" i="8" a="1"/>
  <c r="V69" i="6" a="1"/>
  <c r="U154" i="6" a="1"/>
  <c r="U15" i="8" a="1"/>
  <c r="U65" i="6" a="1"/>
  <c r="AA60" i="6" a="1"/>
  <c r="Y158" i="8" a="1"/>
  <c r="Z87" i="8" a="1"/>
  <c r="V91" i="6" a="1"/>
  <c r="Y59" i="8" a="1"/>
  <c r="X170" i="8" a="1"/>
  <c r="V147" i="6" a="1"/>
  <c r="T158" i="6" a="1"/>
  <c r="T10" i="6" a="1"/>
  <c r="Y14" i="8" a="1"/>
  <c r="W12" i="6" a="1"/>
  <c r="T35" i="6" a="1"/>
  <c r="V29" i="6" a="1"/>
  <c r="U121" i="6" a="1"/>
  <c r="X136" i="8" a="1"/>
  <c r="Y115" i="8" a="1"/>
  <c r="W42" i="6" a="1"/>
  <c r="Z58" i="8" a="1"/>
  <c r="Y44" i="8" a="1"/>
  <c r="U119" i="6" a="1"/>
  <c r="T151" i="6" a="1"/>
  <c r="V64" i="6" l="1"/>
  <c r="I64" i="6" s="1"/>
  <c r="Z152" i="8"/>
  <c r="Z47" i="8"/>
  <c r="Y58" i="8"/>
  <c r="Y59" i="8"/>
  <c r="L59" i="8" s="1"/>
  <c r="Y57" i="8"/>
  <c r="L57" i="8" s="1"/>
  <c r="Z78" i="8"/>
  <c r="AA106" i="6"/>
  <c r="N106" i="6" s="1"/>
  <c r="T151" i="6"/>
  <c r="AE151" i="6" s="1"/>
  <c r="AA123" i="6"/>
  <c r="N123" i="6" s="1"/>
  <c r="T8" i="6"/>
  <c r="G8" i="6" s="1"/>
  <c r="V71" i="6"/>
  <c r="X101" i="8"/>
  <c r="Y134" i="8"/>
  <c r="Z144" i="8"/>
  <c r="T77" i="6"/>
  <c r="U64" i="6"/>
  <c r="H64" i="6" s="1"/>
  <c r="T141" i="6"/>
  <c r="V158" i="6"/>
  <c r="AG158" i="6" s="1"/>
  <c r="U52" i="6"/>
  <c r="H52" i="6" s="1"/>
  <c r="W146" i="6"/>
  <c r="J146" i="6" s="1"/>
  <c r="AA74" i="6"/>
  <c r="AL74" i="6" s="1"/>
  <c r="Z107" i="8"/>
  <c r="AK107" i="8" s="1"/>
  <c r="Z157" i="8"/>
  <c r="AK157" i="8" s="1"/>
  <c r="Y29" i="8"/>
  <c r="V132" i="6"/>
  <c r="W95" i="6"/>
  <c r="V57" i="6"/>
  <c r="Y116" i="8"/>
  <c r="U93" i="6"/>
  <c r="W139" i="6"/>
  <c r="W42" i="6"/>
  <c r="V91" i="6"/>
  <c r="I91" i="6" s="1"/>
  <c r="Z49" i="8"/>
  <c r="U24" i="6"/>
  <c r="AF24" i="6" s="1"/>
  <c r="X84" i="8"/>
  <c r="Y45" i="8"/>
  <c r="AJ45" i="8" s="1"/>
  <c r="Y164" i="8"/>
  <c r="AJ164" i="8" s="1"/>
  <c r="W31" i="6"/>
  <c r="AH31" i="6" s="1"/>
  <c r="T116" i="6"/>
  <c r="AA36" i="6"/>
  <c r="U13" i="6"/>
  <c r="AA31" i="6"/>
  <c r="AA147" i="6"/>
  <c r="T60" i="6"/>
  <c r="U87" i="6"/>
  <c r="Z87" i="8"/>
  <c r="T170" i="6"/>
  <c r="G170" i="6" s="1"/>
  <c r="AA105" i="6"/>
  <c r="N105" i="6" s="1"/>
  <c r="AA72" i="6"/>
  <c r="AL72" i="6" s="1"/>
  <c r="AA158" i="6"/>
  <c r="AL158" i="6" s="1"/>
  <c r="V134" i="6"/>
  <c r="AG134" i="6" s="1"/>
  <c r="T46" i="6"/>
  <c r="V66" i="6"/>
  <c r="U57" i="6"/>
  <c r="T128" i="6"/>
  <c r="T15" i="8"/>
  <c r="AE15" i="8" s="1"/>
  <c r="V168" i="6"/>
  <c r="T14" i="6"/>
  <c r="G14" i="6" s="1"/>
  <c r="X96" i="8"/>
  <c r="Z84" i="8"/>
  <c r="W155" i="6"/>
  <c r="J155" i="6" s="1"/>
  <c r="Z63" i="8"/>
  <c r="X137" i="8"/>
  <c r="K137" i="8" s="1"/>
  <c r="W38" i="6"/>
  <c r="AH38" i="6" s="1"/>
  <c r="W67" i="6"/>
  <c r="J67" i="6" s="1"/>
  <c r="AA51" i="6"/>
  <c r="Z153" i="8"/>
  <c r="AK153" i="8" s="1"/>
  <c r="T136" i="6"/>
  <c r="V24" i="6"/>
  <c r="AA154" i="6"/>
  <c r="AA149" i="6"/>
  <c r="W90" i="6"/>
  <c r="Y115" i="8"/>
  <c r="X67" i="8"/>
  <c r="T87" i="6"/>
  <c r="G87" i="6" s="1"/>
  <c r="V62" i="6"/>
  <c r="Z54" i="8"/>
  <c r="W128" i="6"/>
  <c r="AH128" i="6" s="1"/>
  <c r="U73" i="6"/>
  <c r="H73" i="6" s="1"/>
  <c r="X58" i="8"/>
  <c r="Z123" i="8"/>
  <c r="T15" i="6"/>
  <c r="T88" i="6"/>
  <c r="AA146" i="6"/>
  <c r="N146" i="6" s="1"/>
  <c r="W149" i="6"/>
  <c r="T146" i="6"/>
  <c r="AA18" i="6"/>
  <c r="U31" i="6"/>
  <c r="H31" i="6" s="1"/>
  <c r="U65" i="6"/>
  <c r="AF65" i="6" s="1"/>
  <c r="Z177" i="8"/>
  <c r="U91" i="6"/>
  <c r="H91" i="6" s="1"/>
  <c r="W133" i="6"/>
  <c r="X98" i="8"/>
  <c r="AI98" i="8" s="1"/>
  <c r="W135" i="6"/>
  <c r="AA11" i="6"/>
  <c r="Z55" i="8"/>
  <c r="V72" i="6"/>
  <c r="Y66" i="8"/>
  <c r="Z76" i="8"/>
  <c r="AA138" i="6"/>
  <c r="Y140" i="8"/>
  <c r="W51" i="6"/>
  <c r="J51" i="6" s="1"/>
  <c r="T65" i="6"/>
  <c r="G65" i="6" s="1"/>
  <c r="Z151" i="8"/>
  <c r="AK151" i="8" s="1"/>
  <c r="AA25" i="6"/>
  <c r="AL25" i="6" s="1"/>
  <c r="AA98" i="6"/>
  <c r="AL98" i="6" s="1"/>
  <c r="W64" i="6"/>
  <c r="J64" i="6" s="1"/>
  <c r="Y161" i="8"/>
  <c r="L161" i="8" s="1"/>
  <c r="T67" i="6"/>
  <c r="V131" i="6"/>
  <c r="Z162" i="8"/>
  <c r="U90" i="6"/>
  <c r="Z71" i="8"/>
  <c r="AA53" i="6"/>
  <c r="X136" i="8"/>
  <c r="U111" i="6"/>
  <c r="X140" i="8"/>
  <c r="U107" i="6"/>
  <c r="AF107" i="6" s="1"/>
  <c r="W130" i="6"/>
  <c r="AH130" i="6" s="1"/>
  <c r="W106" i="6"/>
  <c r="J106" i="6" s="1"/>
  <c r="Z158" i="8"/>
  <c r="AK158" i="8" s="1"/>
  <c r="V74" i="6"/>
  <c r="AG74" i="6" s="1"/>
  <c r="U114" i="6"/>
  <c r="AA91" i="6"/>
  <c r="Y107" i="8"/>
  <c r="Y25" i="8"/>
  <c r="AJ25" i="8" s="1"/>
  <c r="Y119" i="8"/>
  <c r="Z97" i="8"/>
  <c r="W129" i="6"/>
  <c r="Z170" i="8"/>
  <c r="U36" i="6"/>
  <c r="AF36" i="6" s="1"/>
  <c r="Y98" i="8"/>
  <c r="AJ98" i="8" s="1"/>
  <c r="U46" i="6"/>
  <c r="AF46" i="6" s="1"/>
  <c r="U119" i="6"/>
  <c r="U116" i="6"/>
  <c r="AF116" i="6" s="1"/>
  <c r="AA107" i="6"/>
  <c r="AL107" i="6" s="1"/>
  <c r="U155" i="6"/>
  <c r="T18" i="6"/>
  <c r="Z95" i="8"/>
  <c r="Z11" i="8"/>
  <c r="W60" i="6"/>
  <c r="Y139" i="8"/>
  <c r="AA152" i="6"/>
  <c r="Y158" i="8"/>
  <c r="U15" i="8"/>
  <c r="H15" i="8" s="1"/>
  <c r="Y67" i="8"/>
  <c r="AJ67" i="8" s="1"/>
  <c r="W25" i="6"/>
  <c r="AH25" i="6" s="1"/>
  <c r="Z15" i="8"/>
  <c r="AK15" i="8" s="1"/>
  <c r="Y144" i="8"/>
  <c r="AJ144" i="8" s="1"/>
  <c r="V119" i="6"/>
  <c r="I119" i="6" s="1"/>
  <c r="Y36" i="8"/>
  <c r="Y83" i="8"/>
  <c r="U123" i="6"/>
  <c r="T148" i="6"/>
  <c r="AE148" i="6" s="1"/>
  <c r="Z29" i="8"/>
  <c r="X57" i="8"/>
  <c r="U121" i="6"/>
  <c r="AF121" i="6" s="1"/>
  <c r="Z13" i="8"/>
  <c r="U168" i="10"/>
  <c r="AF168" i="10" s="1"/>
  <c r="W119" i="6"/>
  <c r="J119" i="6" s="1"/>
  <c r="W136" i="6"/>
  <c r="J136" i="6" s="1"/>
  <c r="V36" i="6"/>
  <c r="AG36" i="6" s="1"/>
  <c r="T70" i="6"/>
  <c r="G70" i="6" s="1"/>
  <c r="X116" i="8"/>
  <c r="AI116" i="8" s="1"/>
  <c r="V10" i="6"/>
  <c r="AA77" i="6"/>
  <c r="U98" i="6"/>
  <c r="Y99" i="8"/>
  <c r="AJ99" i="8" s="1"/>
  <c r="V92" i="6"/>
  <c r="X11" i="8"/>
  <c r="V51" i="6"/>
  <c r="AA136" i="6"/>
  <c r="N136" i="6" s="1"/>
  <c r="X49" i="8"/>
  <c r="AI49" i="8" s="1"/>
  <c r="V38" i="6"/>
  <c r="AG38" i="6" s="1"/>
  <c r="Y24" i="8"/>
  <c r="L24" i="8" s="1"/>
  <c r="T62" i="6"/>
  <c r="AE62" i="6" s="1"/>
  <c r="W35" i="6"/>
  <c r="AH35" i="6" s="1"/>
  <c r="X71" i="8"/>
  <c r="V139" i="6"/>
  <c r="W147" i="6"/>
  <c r="T106" i="6"/>
  <c r="U14" i="6"/>
  <c r="H14" i="6" s="1"/>
  <c r="U149" i="6"/>
  <c r="H149" i="6" s="1"/>
  <c r="T127" i="6"/>
  <c r="AA114" i="6"/>
  <c r="AA60" i="6"/>
  <c r="U154" i="6"/>
  <c r="AF154" i="6" s="1"/>
  <c r="U105" i="6"/>
  <c r="T75" i="6"/>
  <c r="AE75" i="6" s="1"/>
  <c r="V99" i="6"/>
  <c r="AG99" i="6" s="1"/>
  <c r="X159" i="8"/>
  <c r="K159" i="8" s="1"/>
  <c r="U147" i="6"/>
  <c r="Y71" i="8"/>
  <c r="T147" i="6"/>
  <c r="T51" i="6"/>
  <c r="Z83" i="8"/>
  <c r="M83" i="8" s="1"/>
  <c r="V70" i="6"/>
  <c r="U61" i="6"/>
  <c r="AF61" i="6" s="1"/>
  <c r="V29" i="6"/>
  <c r="AA13" i="6"/>
  <c r="AL13" i="6" s="1"/>
  <c r="T120" i="6"/>
  <c r="AE120" i="6" s="1"/>
  <c r="Y162" i="8"/>
  <c r="L162" i="8" s="1"/>
  <c r="Y170" i="8"/>
  <c r="L170" i="8" s="1"/>
  <c r="X107" i="8"/>
  <c r="AI107" i="8" s="1"/>
  <c r="Z80" i="8"/>
  <c r="AK80" i="8" s="1"/>
  <c r="Z35" i="8"/>
  <c r="W121" i="6"/>
  <c r="V126" i="6"/>
  <c r="V122" i="6"/>
  <c r="AA79" i="6"/>
  <c r="AL79" i="6" s="1"/>
  <c r="AA97" i="6"/>
  <c r="T98" i="6"/>
  <c r="U104" i="6"/>
  <c r="W74" i="6"/>
  <c r="V69" i="6"/>
  <c r="AG69" i="6" s="1"/>
  <c r="Y101" i="8"/>
  <c r="L101" i="8" s="1"/>
  <c r="T125" i="6"/>
  <c r="G125" i="6" s="1"/>
  <c r="W49" i="6"/>
  <c r="J49" i="6" s="1"/>
  <c r="W29" i="6"/>
  <c r="AH29" i="6" s="1"/>
  <c r="W71" i="6"/>
  <c r="AH71" i="6" s="1"/>
  <c r="T54" i="6"/>
  <c r="Z17" i="8"/>
  <c r="T103" i="6"/>
  <c r="W77" i="6"/>
  <c r="AH77" i="6" s="1"/>
  <c r="T93" i="6"/>
  <c r="G93" i="6" s="1"/>
  <c r="AA41" i="6"/>
  <c r="U48" i="6"/>
  <c r="X45" i="8"/>
  <c r="K45" i="8" s="1"/>
  <c r="V149" i="6"/>
  <c r="AG149" i="6" s="1"/>
  <c r="U63" i="6"/>
  <c r="AF63" i="6" s="1"/>
  <c r="Y123" i="8"/>
  <c r="AJ123" i="8" s="1"/>
  <c r="U71" i="6"/>
  <c r="AF71" i="6" s="1"/>
  <c r="U122" i="6"/>
  <c r="H122" i="6" s="1"/>
  <c r="Y80" i="8"/>
  <c r="AA125" i="6"/>
  <c r="V129" i="6"/>
  <c r="Y17" i="8"/>
  <c r="Z115" i="8"/>
  <c r="M115" i="8" s="1"/>
  <c r="Z101" i="8"/>
  <c r="AK101" i="8" s="1"/>
  <c r="U15" i="6"/>
  <c r="H15" i="6" s="1"/>
  <c r="T35" i="6"/>
  <c r="T140" i="6"/>
  <c r="Y137" i="8"/>
  <c r="AA40" i="6"/>
  <c r="AL40" i="6" s="1"/>
  <c r="Z136" i="8"/>
  <c r="AK136" i="8" s="1"/>
  <c r="V58" i="6"/>
  <c r="I58" i="6" s="1"/>
  <c r="Z149" i="8"/>
  <c r="AK149" i="8" s="1"/>
  <c r="AA151" i="6"/>
  <c r="N151" i="6" s="1"/>
  <c r="Y106" i="8"/>
  <c r="V121" i="6"/>
  <c r="V94" i="6"/>
  <c r="W114" i="6"/>
  <c r="AH114" i="6" s="1"/>
  <c r="U69" i="6"/>
  <c r="AF69" i="6" s="1"/>
  <c r="Z82" i="8"/>
  <c r="T135" i="6"/>
  <c r="T47" i="6"/>
  <c r="Z81" i="8"/>
  <c r="M81" i="8" s="1"/>
  <c r="AA65" i="6"/>
  <c r="Y114" i="8"/>
  <c r="AJ114" i="8" s="1"/>
  <c r="V135" i="6"/>
  <c r="I135" i="6" s="1"/>
  <c r="Z10" i="8"/>
  <c r="AK10" i="8" s="1"/>
  <c r="V8" i="6"/>
  <c r="I8" i="6" s="1"/>
  <c r="X135" i="8"/>
  <c r="X153" i="8"/>
  <c r="X146" i="8"/>
  <c r="AI146" i="8" s="1"/>
  <c r="U12" i="6"/>
  <c r="H12" i="6" s="1"/>
  <c r="W154" i="6"/>
  <c r="J154" i="6" s="1"/>
  <c r="X165" i="8"/>
  <c r="AI165" i="8" s="1"/>
  <c r="W120" i="6"/>
  <c r="AH120" i="6" s="1"/>
  <c r="Z42" i="8"/>
  <c r="M42" i="8" s="1"/>
  <c r="U60" i="6"/>
  <c r="H60" i="6" s="1"/>
  <c r="W13" i="6"/>
  <c r="AH13" i="6" s="1"/>
  <c r="Z48" i="8"/>
  <c r="AK48" i="8" s="1"/>
  <c r="Y77" i="8"/>
  <c r="AJ77" i="8" s="1"/>
  <c r="AA49" i="6"/>
  <c r="AL49" i="6" s="1"/>
  <c r="AA67" i="6"/>
  <c r="N67" i="6" s="1"/>
  <c r="V96" i="6"/>
  <c r="X115" i="8"/>
  <c r="Y142" i="8"/>
  <c r="T29" i="6"/>
  <c r="AE29" i="6" s="1"/>
  <c r="W70" i="6"/>
  <c r="AH70" i="6" s="1"/>
  <c r="T79" i="6"/>
  <c r="V111" i="6"/>
  <c r="I111" i="6" s="1"/>
  <c r="X54" i="8"/>
  <c r="Y163" i="8"/>
  <c r="AJ163" i="8" s="1"/>
  <c r="V155" i="6"/>
  <c r="AG155" i="6" s="1"/>
  <c r="W63" i="6"/>
  <c r="J63" i="6" s="1"/>
  <c r="W72" i="6"/>
  <c r="AH72" i="6" s="1"/>
  <c r="Y62" i="8"/>
  <c r="L62" i="8" s="1"/>
  <c r="U54" i="6"/>
  <c r="W127" i="6"/>
  <c r="W87" i="6"/>
  <c r="J87" i="6" s="1"/>
  <c r="W137" i="6"/>
  <c r="V12" i="6"/>
  <c r="I12" i="6" s="1"/>
  <c r="AA76" i="6"/>
  <c r="N76" i="6" s="1"/>
  <c r="W103" i="6"/>
  <c r="U29" i="6"/>
  <c r="AF29" i="6" s="1"/>
  <c r="V49" i="6"/>
  <c r="T154" i="6"/>
  <c r="G154" i="6" s="1"/>
  <c r="X139" i="8"/>
  <c r="K139" i="8" s="1"/>
  <c r="V22" i="6"/>
  <c r="I22" i="6" s="1"/>
  <c r="Y44" i="8"/>
  <c r="AJ44" i="8" s="1"/>
  <c r="V28" i="6"/>
  <c r="I28" i="6" s="1"/>
  <c r="V148" i="6"/>
  <c r="I148" i="6" s="1"/>
  <c r="T91" i="6"/>
  <c r="AA14" i="6"/>
  <c r="V146" i="6"/>
  <c r="X106" i="8"/>
  <c r="K106" i="8" s="1"/>
  <c r="V150" i="6"/>
  <c r="AG150" i="6" s="1"/>
  <c r="Z140" i="8"/>
  <c r="M140" i="8" s="1"/>
  <c r="W12" i="6"/>
  <c r="X117" i="8"/>
  <c r="V95" i="6"/>
  <c r="I95" i="6" s="1"/>
  <c r="U135" i="6"/>
  <c r="H135" i="6" s="1"/>
  <c r="Z142" i="8"/>
  <c r="AK142" i="8" s="1"/>
  <c r="AA103" i="6"/>
  <c r="AL103" i="6" s="1"/>
  <c r="AA24" i="6"/>
  <c r="AL24" i="6" s="1"/>
  <c r="X81" i="8"/>
  <c r="K81" i="8" s="1"/>
  <c r="X162" i="8"/>
  <c r="V123" i="6"/>
  <c r="W116" i="6"/>
  <c r="X13" i="8"/>
  <c r="K13" i="8" s="1"/>
  <c r="Z114" i="8"/>
  <c r="AA93" i="6"/>
  <c r="Y8" i="8"/>
  <c r="X176" i="8"/>
  <c r="AI176" i="8" s="1"/>
  <c r="W94" i="6"/>
  <c r="AH94" i="6" s="1"/>
  <c r="AA45" i="6"/>
  <c r="AL45" i="6" s="1"/>
  <c r="AA22" i="6"/>
  <c r="AL22" i="6" s="1"/>
  <c r="Z134" i="8"/>
  <c r="AK134" i="8" s="1"/>
  <c r="Z105" i="8"/>
  <c r="M105" i="8" s="1"/>
  <c r="W132" i="6"/>
  <c r="J132" i="6" s="1"/>
  <c r="V167" i="6"/>
  <c r="T12" i="6"/>
  <c r="Y84" i="8"/>
  <c r="T24" i="6"/>
  <c r="G24" i="6" s="1"/>
  <c r="V120" i="6"/>
  <c r="AG120" i="6" s="1"/>
  <c r="Y148" i="8"/>
  <c r="AA52" i="6"/>
  <c r="X29" i="8"/>
  <c r="AI29" i="8" s="1"/>
  <c r="W168" i="6"/>
  <c r="Y49" i="8"/>
  <c r="Y76" i="8"/>
  <c r="Y68" i="8"/>
  <c r="Z59" i="8"/>
  <c r="M59" i="8" s="1"/>
  <c r="X79" i="8"/>
  <c r="Z99" i="8"/>
  <c r="U8" i="6"/>
  <c r="T40" i="6"/>
  <c r="T66" i="6"/>
  <c r="AE66" i="6" s="1"/>
  <c r="W37" i="6"/>
  <c r="J37" i="6" s="1"/>
  <c r="U96" i="6"/>
  <c r="X158" i="8"/>
  <c r="T155" i="6"/>
  <c r="AE155" i="6" s="1"/>
  <c r="AA63" i="6"/>
  <c r="AL63" i="6" s="1"/>
  <c r="T71" i="6"/>
  <c r="AE71" i="6" s="1"/>
  <c r="Z174" i="8"/>
  <c r="AK174" i="8" s="1"/>
  <c r="X35" i="8"/>
  <c r="K35" i="8" s="1"/>
  <c r="T25" i="6"/>
  <c r="AE25" i="6" s="1"/>
  <c r="T95" i="6"/>
  <c r="AE95" i="6" s="1"/>
  <c r="Y51" i="8"/>
  <c r="T104" i="6"/>
  <c r="V65" i="6"/>
  <c r="W141" i="6"/>
  <c r="J141" i="6" s="1"/>
  <c r="AA16" i="6"/>
  <c r="AL16" i="6" s="1"/>
  <c r="Z148" i="8"/>
  <c r="AK148" i="8" s="1"/>
  <c r="Z65" i="8"/>
  <c r="M65" i="8" s="1"/>
  <c r="T99" i="6"/>
  <c r="AE99" i="6" s="1"/>
  <c r="U133" i="6"/>
  <c r="H133" i="6" s="1"/>
  <c r="AA48" i="6"/>
  <c r="N48" i="6" s="1"/>
  <c r="T42" i="6"/>
  <c r="AE42" i="6" s="1"/>
  <c r="AA111" i="6"/>
  <c r="N111" i="6" s="1"/>
  <c r="X51" i="8"/>
  <c r="K51" i="8" s="1"/>
  <c r="Z44" i="8"/>
  <c r="Z45" i="8"/>
  <c r="AA117" i="6"/>
  <c r="U75" i="6"/>
  <c r="AA26" i="6"/>
  <c r="N26" i="6" s="1"/>
  <c r="V127" i="6"/>
  <c r="T130" i="6"/>
  <c r="Y14" i="8"/>
  <c r="V151" i="6"/>
  <c r="AG151" i="6" s="1"/>
  <c r="U158" i="6"/>
  <c r="AF158" i="6" s="1"/>
  <c r="AA43" i="6"/>
  <c r="N43" i="6" s="1"/>
  <c r="V130" i="6"/>
  <c r="I130" i="6" s="1"/>
  <c r="T57" i="6"/>
  <c r="AE57" i="6" s="1"/>
  <c r="Z106" i="8"/>
  <c r="X17" i="8"/>
  <c r="Y11" i="8"/>
  <c r="Z160" i="8"/>
  <c r="Y13" i="8"/>
  <c r="U37" i="6"/>
  <c r="H37" i="6" s="1"/>
  <c r="AA10" i="6"/>
  <c r="T38" i="6"/>
  <c r="G38" i="6" s="1"/>
  <c r="T10" i="6"/>
  <c r="G10" i="6" s="1"/>
  <c r="U120" i="6"/>
  <c r="H120" i="6" s="1"/>
  <c r="W22" i="6"/>
  <c r="AH22" i="6" s="1"/>
  <c r="U146" i="6"/>
  <c r="AF146" i="6" s="1"/>
  <c r="U74" i="6"/>
  <c r="H74" i="6" s="1"/>
  <c r="U79" i="6"/>
  <c r="H79" i="6" s="1"/>
  <c r="T53" i="6"/>
  <c r="G53" i="6" s="1"/>
  <c r="Z24" i="8"/>
  <c r="M24" i="8" s="1"/>
  <c r="Z163" i="8"/>
  <c r="U22" i="6"/>
  <c r="V77" i="6"/>
  <c r="AA35" i="6"/>
  <c r="N35" i="6" s="1"/>
  <c r="AA141" i="6"/>
  <c r="N141" i="6" s="1"/>
  <c r="AA167" i="6"/>
  <c r="T158" i="6"/>
  <c r="Z18" i="8"/>
  <c r="M18" i="8" s="1"/>
  <c r="U88" i="6"/>
  <c r="AF88" i="6" s="1"/>
  <c r="V15" i="8"/>
  <c r="AG15" i="8" s="1"/>
  <c r="Y160" i="8"/>
  <c r="L160" i="8" s="1"/>
  <c r="X134" i="8"/>
  <c r="K134" i="8" s="1"/>
  <c r="W105" i="6"/>
  <c r="J105" i="6" s="1"/>
  <c r="W46" i="6"/>
  <c r="AH46" i="6" s="1"/>
  <c r="Z141" i="8"/>
  <c r="U136" i="6"/>
  <c r="W107" i="6"/>
  <c r="Z62" i="8"/>
  <c r="AK62" i="8" s="1"/>
  <c r="V104" i="6"/>
  <c r="AA148" i="6"/>
  <c r="N148" i="6" s="1"/>
  <c r="Y165" i="8"/>
  <c r="AJ165" i="8" s="1"/>
  <c r="Y95" i="8"/>
  <c r="AJ95" i="8" s="1"/>
  <c r="AA137" i="6"/>
  <c r="N137" i="6" s="1"/>
  <c r="V79" i="6"/>
  <c r="I79" i="6" s="1"/>
  <c r="Z68" i="8"/>
  <c r="M68" i="8" s="1"/>
  <c r="T69" i="6"/>
  <c r="AE69" i="6" s="1"/>
  <c r="T90" i="6"/>
  <c r="G90" i="6" s="1"/>
  <c r="W76" i="6"/>
  <c r="AH76" i="6" s="1"/>
  <c r="X40" i="8"/>
  <c r="W138" i="6"/>
  <c r="W158" i="6"/>
  <c r="V137" i="6"/>
  <c r="I137" i="6" s="1"/>
  <c r="Z176" i="8"/>
  <c r="M176" i="8" s="1"/>
  <c r="X160" i="8"/>
  <c r="K160" i="8" s="1"/>
  <c r="U112" i="6"/>
  <c r="AF112" i="6" s="1"/>
  <c r="X163" i="8"/>
  <c r="K163" i="8" s="1"/>
  <c r="T150" i="6"/>
  <c r="G150" i="6" s="1"/>
  <c r="V93" i="6"/>
  <c r="I93" i="6" s="1"/>
  <c r="V87" i="6"/>
  <c r="I87" i="6" s="1"/>
  <c r="AA116" i="6"/>
  <c r="N116" i="6" s="1"/>
  <c r="W104" i="6"/>
  <c r="AH104" i="6" s="1"/>
  <c r="Y141" i="8"/>
  <c r="AJ141" i="8" s="1"/>
  <c r="W150" i="6"/>
  <c r="T112" i="6"/>
  <c r="Y147" i="8"/>
  <c r="T31" i="6"/>
  <c r="AE31" i="6" s="1"/>
  <c r="Z40" i="8"/>
  <c r="M40" i="8" s="1"/>
  <c r="V43" i="6"/>
  <c r="AG43" i="6" s="1"/>
  <c r="AA145" i="6"/>
  <c r="U42" i="6"/>
  <c r="H42" i="6" s="1"/>
  <c r="X78" i="8"/>
  <c r="U49" i="6"/>
  <c r="AF49" i="6" s="1"/>
  <c r="V26" i="6"/>
  <c r="T149" i="6"/>
  <c r="AE149" i="6" s="1"/>
  <c r="AA89" i="6"/>
  <c r="AL89" i="6" s="1"/>
  <c r="AA61" i="6"/>
  <c r="X68" i="8"/>
  <c r="X103" i="8"/>
  <c r="W10" i="6"/>
  <c r="Z147" i="8"/>
  <c r="AK147" i="8" s="1"/>
  <c r="Z116" i="8"/>
  <c r="AK116" i="8" s="1"/>
  <c r="W91" i="6"/>
  <c r="J91" i="6" s="1"/>
  <c r="Y143" i="8"/>
  <c r="AJ143" i="8" s="1"/>
  <c r="U66" i="6"/>
  <c r="H66" i="6" s="1"/>
  <c r="AA88" i="6"/>
  <c r="N88" i="6" s="1"/>
  <c r="T19" i="6"/>
  <c r="G19" i="6" s="1"/>
  <c r="W73" i="6"/>
  <c r="J73" i="6" s="1"/>
  <c r="X87" i="8"/>
  <c r="Y149" i="8"/>
  <c r="L149" i="8" s="1"/>
  <c r="U94" i="6"/>
  <c r="H94" i="6" s="1"/>
  <c r="X80" i="8"/>
  <c r="W11" i="6"/>
  <c r="AA92" i="6"/>
  <c r="AA87" i="6"/>
  <c r="AL87" i="6" s="1"/>
  <c r="U25" i="6"/>
  <c r="AF25" i="6" s="1"/>
  <c r="T152" i="6"/>
  <c r="G152" i="6" s="1"/>
  <c r="V147" i="6"/>
  <c r="V114" i="6"/>
  <c r="V112" i="6"/>
  <c r="I112" i="6" s="1"/>
  <c r="AA47" i="6"/>
  <c r="N47" i="6" s="1"/>
  <c r="U134" i="6"/>
  <c r="AF134" i="6" s="1"/>
  <c r="T111" i="6"/>
  <c r="G111" i="6" s="1"/>
  <c r="V154" i="6"/>
  <c r="I154" i="6" s="1"/>
  <c r="Y10" i="8"/>
  <c r="X149" i="8"/>
  <c r="T121" i="6"/>
  <c r="AA128" i="6"/>
  <c r="AA46" i="6"/>
  <c r="N46" i="6" s="1"/>
  <c r="AA9" i="6"/>
  <c r="N9" i="6" s="1"/>
  <c r="V168" i="10"/>
  <c r="AG168" i="10" s="1"/>
  <c r="T28" i="6"/>
  <c r="G28" i="6" s="1"/>
  <c r="W88" i="6"/>
  <c r="AA58" i="6"/>
  <c r="W61" i="6"/>
  <c r="AH61" i="6" s="1"/>
  <c r="X48" i="8"/>
  <c r="K48" i="8" s="1"/>
  <c r="V56" i="6"/>
  <c r="AG56" i="6" s="1"/>
  <c r="T48" i="6"/>
  <c r="G48" i="6" s="1"/>
  <c r="T36" i="6"/>
  <c r="G36" i="6" s="1"/>
  <c r="U53" i="6"/>
  <c r="W36" i="6"/>
  <c r="T129" i="6"/>
  <c r="AA66" i="6"/>
  <c r="N66" i="6" s="1"/>
  <c r="Y153" i="8"/>
  <c r="AJ153" i="8" s="1"/>
  <c r="Z103" i="8"/>
  <c r="X170" i="8"/>
  <c r="K170" i="8" s="1"/>
  <c r="T13" i="6"/>
  <c r="Y78" i="8"/>
  <c r="W122" i="6"/>
  <c r="AH122" i="6" s="1"/>
  <c r="T63" i="6"/>
  <c r="G63" i="6" s="1"/>
  <c r="U56" i="6"/>
  <c r="H56" i="6" s="1"/>
  <c r="Y117" i="8"/>
  <c r="L117" i="8" s="1"/>
  <c r="AA57" i="6"/>
  <c r="W53" i="6"/>
  <c r="X55" i="8"/>
  <c r="X123" i="8"/>
  <c r="V53" i="6"/>
  <c r="AG53" i="6" s="1"/>
  <c r="Y150" i="8"/>
  <c r="Y79" i="8"/>
  <c r="L79" i="8" s="1"/>
  <c r="W24" i="6"/>
  <c r="Z31" i="8"/>
  <c r="AK31" i="8" s="1"/>
  <c r="Y87" i="8"/>
  <c r="AJ87" i="8" s="1"/>
  <c r="Z66" i="8"/>
  <c r="M66" i="8" s="1"/>
  <c r="AA169" i="6"/>
  <c r="AL169" i="6" s="1"/>
  <c r="V152" i="6"/>
  <c r="I152" i="6" s="1"/>
  <c r="V133" i="6"/>
  <c r="I133" i="6" s="1"/>
  <c r="W52" i="6"/>
  <c r="Y48" i="8"/>
  <c r="W123" i="6"/>
  <c r="T94" i="6"/>
  <c r="Z117" i="8"/>
  <c r="AK117" i="8" s="1"/>
  <c r="Y82" i="8"/>
  <c r="L82" i="8" s="1"/>
  <c r="W167" i="6"/>
  <c r="AH167" i="6" s="1"/>
  <c r="T122" i="6"/>
  <c r="G122" i="6" s="1"/>
  <c r="V42" i="6"/>
  <c r="T167" i="6"/>
  <c r="AE167" i="6" s="1"/>
  <c r="W117" i="6"/>
  <c r="J117" i="6" s="1"/>
  <c r="W19" i="6"/>
  <c r="AH19" i="6" s="1"/>
  <c r="X31" i="8"/>
  <c r="K31" i="8" s="1"/>
  <c r="W148" i="6"/>
  <c r="J148" i="6" s="1"/>
  <c r="W18" i="6"/>
  <c r="J18" i="6" s="1"/>
  <c r="U40" i="6"/>
  <c r="AA95" i="6"/>
  <c r="X59" i="8"/>
  <c r="U10" i="6"/>
  <c r="X76" i="8"/>
  <c r="AI76" i="8" s="1"/>
  <c r="W65" i="6"/>
  <c r="J65" i="6" s="1"/>
  <c r="X10" i="8"/>
  <c r="U92" i="6"/>
  <c r="AF92" i="6" s="1"/>
  <c r="Z57" i="8"/>
  <c r="M57" i="8" s="1"/>
  <c r="AA127" i="6"/>
  <c r="AL127" i="6" s="1"/>
  <c r="Z8" i="8"/>
  <c r="AK8" i="8" s="1"/>
  <c r="V88" i="6"/>
  <c r="I88" i="6" s="1"/>
  <c r="V37" i="6"/>
  <c r="AG37" i="6" s="1"/>
  <c r="U117" i="6"/>
  <c r="H117" i="6" s="1"/>
  <c r="X142" i="8"/>
  <c r="T22" i="6"/>
  <c r="W111" i="6"/>
  <c r="X147" i="8"/>
  <c r="V140" i="6"/>
  <c r="AG140" i="6" s="1"/>
  <c r="Z73" i="8"/>
  <c r="AK73" i="8" s="1"/>
  <c r="V105" i="6"/>
  <c r="I105" i="6" s="1"/>
  <c r="X8" i="8"/>
  <c r="AI8" i="8" s="1"/>
  <c r="AA124" i="6"/>
  <c r="W58" i="6"/>
  <c r="U170" i="6"/>
  <c r="AF170" i="6" s="1"/>
  <c r="U106" i="6"/>
  <c r="AF106" i="6" s="1"/>
  <c r="W124" i="6"/>
  <c r="AH124" i="6" s="1"/>
  <c r="V14" i="6"/>
  <c r="I14" i="6" s="1"/>
  <c r="AA64" i="6"/>
  <c r="X150" i="8"/>
  <c r="Z14" i="8"/>
  <c r="Z164" i="8"/>
  <c r="AK164" i="8" s="1"/>
  <c r="Z150" i="8"/>
  <c r="Y136" i="8"/>
  <c r="AJ136" i="8" s="1"/>
  <c r="AA132" i="6"/>
  <c r="AL132" i="6" s="1"/>
  <c r="T96" i="6"/>
  <c r="G96" i="6" s="1"/>
  <c r="Z146" i="8"/>
  <c r="AK146" i="8" s="1"/>
  <c r="U140" i="6"/>
  <c r="V15" i="6"/>
  <c r="AG15" i="6" s="1"/>
  <c r="U132" i="6"/>
  <c r="H132" i="6" s="1"/>
  <c r="W112" i="6"/>
  <c r="J112" i="6" s="1"/>
  <c r="Z36" i="8"/>
  <c r="AK36" i="8" s="1"/>
  <c r="W47" i="6"/>
  <c r="V136" i="6"/>
  <c r="Y96" i="8"/>
  <c r="L96" i="8" s="1"/>
  <c r="T126" i="6"/>
  <c r="AE126" i="6" s="1"/>
  <c r="Y55" i="8"/>
  <c r="AJ55" i="8" s="1"/>
  <c r="U95" i="6"/>
  <c r="H95" i="6" s="1"/>
  <c r="U77" i="6"/>
  <c r="H77" i="6" s="1"/>
  <c r="X36" i="8"/>
  <c r="AI36" i="8" s="1"/>
  <c r="X25" i="8"/>
  <c r="Z96" i="8"/>
  <c r="Z67" i="8"/>
  <c r="M67" i="8" s="1"/>
  <c r="V54" i="6"/>
  <c r="I54" i="6" s="1"/>
  <c r="X63" i="8"/>
  <c r="K63" i="8" s="1"/>
  <c r="V18" i="6"/>
  <c r="AG18" i="6" s="1"/>
  <c r="T11" i="6"/>
  <c r="AA150" i="6"/>
  <c r="W125" i="6"/>
  <c r="AH125" i="6" s="1"/>
  <c r="AA139" i="6"/>
  <c r="N139" i="6" s="1"/>
  <c r="W54" i="6"/>
  <c r="AH54" i="6" s="1"/>
  <c r="Y146" i="8"/>
  <c r="L146" i="8" s="1"/>
  <c r="Z79" i="8"/>
  <c r="AK79" i="8" s="1"/>
  <c r="X164" i="8"/>
  <c r="K164" i="8" s="1"/>
  <c r="V19" i="6"/>
  <c r="I19" i="6" s="1"/>
  <c r="Y54" i="8"/>
  <c r="L54" i="8" s="1"/>
  <c r="T168" i="10"/>
  <c r="H168" i="10" s="1"/>
  <c r="Z58" i="8"/>
  <c r="M58" i="8" s="1"/>
  <c r="T131" i="6"/>
  <c r="AE131" i="6" s="1"/>
  <c r="AA119" i="6"/>
  <c r="AL119" i="6" s="1"/>
  <c r="W93" i="6"/>
  <c r="AA170" i="6"/>
  <c r="N170" i="6" s="1"/>
  <c r="Y174" i="8"/>
  <c r="AA130" i="6"/>
  <c r="AL130" i="6" s="1"/>
  <c r="X18" i="8"/>
  <c r="K18" i="8" s="1"/>
  <c r="T114" i="6"/>
  <c r="G114" i="6" s="1"/>
  <c r="V67" i="6"/>
  <c r="AG67" i="6" s="1"/>
  <c r="Y102" i="8"/>
  <c r="L102" i="8" s="1"/>
  <c r="U47" i="6"/>
  <c r="H47" i="6" s="1"/>
  <c r="Z51" i="8"/>
  <c r="AK51" i="8" s="1"/>
  <c r="X83" i="8"/>
  <c r="K83" i="8" s="1"/>
  <c r="Z50" i="8"/>
  <c r="M50" i="8" s="1"/>
  <c r="AA168" i="6"/>
  <c r="N168" i="6" s="1"/>
  <c r="S168" i="10"/>
  <c r="AD168" i="10" s="1"/>
  <c r="Y73" i="8"/>
  <c r="V128" i="6"/>
  <c r="AG128" i="6" s="1"/>
  <c r="AA38" i="6"/>
  <c r="T119" i="6"/>
  <c r="AA70" i="6"/>
  <c r="AL70" i="6" s="1"/>
  <c r="V116" i="6"/>
  <c r="I116" i="6" s="1"/>
  <c r="AA131" i="6"/>
  <c r="AL131" i="6" s="1"/>
  <c r="U99" i="6"/>
  <c r="H99" i="6" s="1"/>
  <c r="AA134" i="6"/>
  <c r="N134" i="6" s="1"/>
  <c r="U131" i="6"/>
  <c r="T49" i="6"/>
  <c r="Z165" i="8"/>
  <c r="M165" i="8" s="1"/>
  <c r="W151" i="6"/>
  <c r="J151" i="6" s="1"/>
  <c r="T73" i="6"/>
  <c r="Y63" i="8"/>
  <c r="W28" i="6"/>
  <c r="J28" i="6" s="1"/>
  <c r="T132" i="6"/>
  <c r="Z98" i="8"/>
  <c r="AK98" i="8" s="1"/>
  <c r="W126" i="6"/>
  <c r="J126" i="6" s="1"/>
  <c r="AA15" i="6"/>
  <c r="N15" i="6" s="1"/>
  <c r="V31" i="6"/>
  <c r="AG31" i="6" s="1"/>
  <c r="V11" i="6"/>
  <c r="AG11" i="6" s="1"/>
  <c r="V61" i="6"/>
  <c r="AG61" i="6" s="1"/>
  <c r="V90" i="6"/>
  <c r="I90" i="6" s="1"/>
  <c r="U38" i="6"/>
  <c r="AF38" i="6" s="1"/>
  <c r="AA153" i="6"/>
  <c r="AL153" i="6" s="1"/>
  <c r="Z159" i="8"/>
  <c r="M159" i="8" s="1"/>
  <c r="U26" i="6"/>
  <c r="H26" i="6" s="1"/>
  <c r="W96" i="6"/>
  <c r="W26" i="6"/>
  <c r="T139" i="6"/>
  <c r="W62" i="6"/>
  <c r="AH62" i="6" s="1"/>
  <c r="U70" i="6"/>
  <c r="AF70" i="6" s="1"/>
  <c r="X65" i="8"/>
  <c r="AA122" i="6"/>
  <c r="N122" i="6" s="1"/>
  <c r="Y133" i="8"/>
  <c r="AJ133" i="8" s="1"/>
  <c r="W40" i="6"/>
  <c r="AH40" i="6" s="1"/>
  <c r="V25" i="6"/>
  <c r="I25" i="6" s="1"/>
  <c r="X174" i="8"/>
  <c r="AI174" i="8" s="1"/>
  <c r="AA12" i="6"/>
  <c r="AL12" i="6" s="1"/>
  <c r="X50" i="8"/>
  <c r="K50" i="8" s="1"/>
  <c r="W99" i="6"/>
  <c r="AH99" i="6" s="1"/>
  <c r="Y152" i="8"/>
  <c r="AA62" i="6"/>
  <c r="Z161" i="8"/>
  <c r="AK161" i="8" s="1"/>
  <c r="X22" i="8"/>
  <c r="K22" i="8" s="1"/>
  <c r="U11" i="6"/>
  <c r="U141" i="6"/>
  <c r="H141" i="6" s="1"/>
  <c r="V47" i="6"/>
  <c r="AG47" i="6" s="1"/>
  <c r="X66" i="8"/>
  <c r="AI66" i="8" s="1"/>
  <c r="Z168" i="10"/>
  <c r="AK168" i="10" s="1"/>
  <c r="Y159" i="8"/>
  <c r="L159" i="8" s="1"/>
  <c r="AA73" i="6"/>
  <c r="AL73" i="6" s="1"/>
  <c r="Y22" i="8"/>
  <c r="AJ22" i="8" s="1"/>
  <c r="V141" i="6"/>
  <c r="X44" i="8"/>
  <c r="AI44" i="8" s="1"/>
  <c r="U152" i="6"/>
  <c r="V76" i="6"/>
  <c r="AG76" i="6" s="1"/>
  <c r="U126" i="6"/>
  <c r="X141" i="8"/>
  <c r="AI141" i="8" s="1"/>
  <c r="Y40" i="8"/>
  <c r="AJ40" i="8" s="1"/>
  <c r="Z137" i="8"/>
  <c r="M137" i="8" s="1"/>
  <c r="V60" i="6"/>
  <c r="AG60" i="6" s="1"/>
  <c r="V48" i="6"/>
  <c r="I48" i="6" s="1"/>
  <c r="Z135" i="8"/>
  <c r="M135" i="8" s="1"/>
  <c r="Z77" i="8"/>
  <c r="X133" i="8"/>
  <c r="K133" i="8" s="1"/>
  <c r="U43" i="6"/>
  <c r="H43" i="6" s="1"/>
  <c r="AA75" i="6"/>
  <c r="AL75" i="6" s="1"/>
  <c r="X144" i="8"/>
  <c r="AA28" i="6"/>
  <c r="W43" i="6"/>
  <c r="V107" i="6"/>
  <c r="X102" i="8"/>
  <c r="K102" i="8" s="1"/>
  <c r="W134" i="6"/>
  <c r="AH134" i="6" s="1"/>
  <c r="AA94" i="6"/>
  <c r="N94" i="6" s="1"/>
  <c r="U72" i="6"/>
  <c r="H72" i="6" s="1"/>
  <c r="U18" i="6"/>
  <c r="H18" i="6" s="1"/>
  <c r="X73" i="8"/>
  <c r="AI73" i="8" s="1"/>
  <c r="X152" i="8"/>
  <c r="Y151" i="8"/>
  <c r="L151" i="8" s="1"/>
  <c r="U150" i="6"/>
  <c r="H150" i="6" s="1"/>
  <c r="U130" i="6"/>
  <c r="H130" i="6" s="1"/>
  <c r="X99" i="8"/>
  <c r="K99" i="8" s="1"/>
  <c r="X62" i="8"/>
  <c r="Z20" i="8"/>
  <c r="AA133" i="6"/>
  <c r="AA99" i="6"/>
  <c r="AL99" i="6" s="1"/>
  <c r="T58" i="6"/>
  <c r="AE58" i="6" s="1"/>
  <c r="Y135" i="8"/>
  <c r="L135" i="8" s="1"/>
  <c r="AA104" i="6"/>
  <c r="T56" i="6"/>
  <c r="G56" i="6" s="1"/>
  <c r="AA129" i="6"/>
  <c r="N129" i="6" s="1"/>
  <c r="X143" i="8"/>
  <c r="K143" i="8" s="1"/>
  <c r="U35" i="6"/>
  <c r="AF35" i="6" s="1"/>
  <c r="Z102" i="8"/>
  <c r="AK102" i="8" s="1"/>
  <c r="W98" i="6"/>
  <c r="J98" i="6" s="1"/>
  <c r="AA42" i="6"/>
  <c r="N42" i="6" s="1"/>
  <c r="Y31" i="8"/>
  <c r="U139" i="6"/>
  <c r="Y35" i="8"/>
  <c r="W69" i="6"/>
  <c r="U76" i="6"/>
  <c r="W170" i="6"/>
  <c r="J170" i="6" s="1"/>
  <c r="V98" i="6"/>
  <c r="I98" i="6" s="1"/>
  <c r="U127" i="6"/>
  <c r="AF127" i="6" s="1"/>
  <c r="Y104" i="8"/>
  <c r="AJ104" i="8" s="1"/>
  <c r="X114" i="8"/>
  <c r="Z104" i="8"/>
  <c r="AK104" i="8" s="1"/>
  <c r="T168" i="6"/>
  <c r="G168" i="6" s="1"/>
  <c r="V124" i="6"/>
  <c r="AG124" i="6" s="1"/>
  <c r="W92" i="6"/>
  <c r="AH92" i="6" s="1"/>
  <c r="U137" i="6"/>
  <c r="T123" i="6"/>
  <c r="AA54" i="6"/>
  <c r="U129" i="6"/>
  <c r="AF129" i="6" s="1"/>
  <c r="V125" i="6"/>
  <c r="AG125" i="6" s="1"/>
  <c r="W14" i="6"/>
  <c r="J14" i="6" s="1"/>
  <c r="AA126" i="6"/>
  <c r="AL126" i="6" s="1"/>
  <c r="U28" i="6"/>
  <c r="AF28" i="6" s="1"/>
  <c r="V63" i="6"/>
  <c r="AG63" i="6" s="1"/>
  <c r="V117" i="6"/>
  <c r="AG117" i="6" s="1"/>
  <c r="V138" i="6"/>
  <c r="I138" i="6" s="1"/>
  <c r="V40" i="6"/>
  <c r="AA37" i="6"/>
  <c r="N37" i="6" s="1"/>
  <c r="W131" i="6"/>
  <c r="J131" i="6" s="1"/>
  <c r="V75" i="6"/>
  <c r="V73" i="6"/>
  <c r="T74" i="6"/>
  <c r="AA135" i="6"/>
  <c r="N135" i="6" s="1"/>
  <c r="Y50" i="8"/>
  <c r="Y138" i="8"/>
  <c r="AJ138" i="8" s="1"/>
  <c r="T52" i="6"/>
  <c r="G52" i="6" s="1"/>
  <c r="T124" i="6"/>
  <c r="G124" i="6" s="1"/>
  <c r="AA140" i="6"/>
  <c r="N140" i="6" s="1"/>
  <c r="U62" i="6"/>
  <c r="AF62" i="6" s="1"/>
  <c r="AA29" i="6"/>
  <c r="AL29" i="6" s="1"/>
  <c r="AA20" i="6"/>
  <c r="AL20" i="6" s="1"/>
  <c r="X138" i="8"/>
  <c r="K138" i="8" s="1"/>
  <c r="AA69" i="6"/>
  <c r="U125" i="6"/>
  <c r="W152" i="6"/>
  <c r="U168" i="6"/>
  <c r="AA90" i="6"/>
  <c r="N90" i="6" s="1"/>
  <c r="Z133" i="8"/>
  <c r="AK133" i="8" s="1"/>
  <c r="AA56" i="6"/>
  <c r="N56" i="6" s="1"/>
  <c r="X82" i="8"/>
  <c r="K82" i="8" s="1"/>
  <c r="X14" i="8"/>
  <c r="K14" i="8" s="1"/>
  <c r="W56" i="6"/>
  <c r="J56" i="6" s="1"/>
  <c r="AA8" i="6"/>
  <c r="AL8" i="6" s="1"/>
  <c r="Z22" i="8"/>
  <c r="M22" i="8" s="1"/>
  <c r="AA71" i="6"/>
  <c r="W57" i="6"/>
  <c r="AA155" i="6"/>
  <c r="AL155" i="6" s="1"/>
  <c r="Z139" i="8"/>
  <c r="U124" i="6"/>
  <c r="W8" i="6"/>
  <c r="Z25" i="8"/>
  <c r="AK25" i="8" s="1"/>
  <c r="W140" i="6"/>
  <c r="AH140" i="6" s="1"/>
  <c r="Z143" i="8"/>
  <c r="AK143" i="8" s="1"/>
  <c r="X104" i="8"/>
  <c r="AI104" i="8" s="1"/>
  <c r="Y103" i="8"/>
  <c r="AJ103" i="8" s="1"/>
  <c r="Y176" i="8"/>
  <c r="L176" i="8" s="1"/>
  <c r="AA121" i="6"/>
  <c r="U19" i="6"/>
  <c r="H19" i="6" s="1"/>
  <c r="T76" i="6"/>
  <c r="AE76" i="6" s="1"/>
  <c r="T92" i="6"/>
  <c r="AE92" i="6" s="1"/>
  <c r="V103" i="6"/>
  <c r="AG103" i="6" s="1"/>
  <c r="T134" i="6"/>
  <c r="T138" i="6"/>
  <c r="G138" i="6" s="1"/>
  <c r="X161" i="8"/>
  <c r="T117" i="6"/>
  <c r="G117" i="6" s="1"/>
  <c r="U167" i="6"/>
  <c r="AA96" i="6"/>
  <c r="V170" i="6"/>
  <c r="AG170" i="6" s="1"/>
  <c r="T107" i="6"/>
  <c r="G107" i="6" s="1"/>
  <c r="T105" i="6"/>
  <c r="G105" i="6" s="1"/>
  <c r="AA120" i="6"/>
  <c r="N120" i="6" s="1"/>
  <c r="Y65" i="8"/>
  <c r="AJ65" i="8" s="1"/>
  <c r="U103" i="6"/>
  <c r="T43" i="6"/>
  <c r="AE43" i="6" s="1"/>
  <c r="U58" i="6"/>
  <c r="U128" i="6"/>
  <c r="V52" i="6"/>
  <c r="U67" i="6"/>
  <c r="T137" i="6"/>
  <c r="AA112" i="6"/>
  <c r="N112" i="6" s="1"/>
  <c r="V35" i="6"/>
  <c r="I35" i="6" s="1"/>
  <c r="X95" i="8"/>
  <c r="AI95" i="8" s="1"/>
  <c r="W48" i="6"/>
  <c r="J48" i="6" s="1"/>
  <c r="U51" i="6"/>
  <c r="H51" i="6" s="1"/>
  <c r="V46" i="6"/>
  <c r="I46" i="6" s="1"/>
  <c r="X119" i="8"/>
  <c r="AI119" i="8" s="1"/>
  <c r="U138" i="6"/>
  <c r="H138" i="6" s="1"/>
  <c r="T61" i="6"/>
  <c r="G61" i="6" s="1"/>
  <c r="Y18" i="8"/>
  <c r="AJ18" i="8" s="1"/>
  <c r="AA19" i="6"/>
  <c r="T133" i="6"/>
  <c r="Z9" i="8"/>
  <c r="Y81" i="8"/>
  <c r="L81" i="8" s="1"/>
  <c r="T72" i="6"/>
  <c r="G72" i="6" s="1"/>
  <c r="W15" i="6"/>
  <c r="T26" i="6"/>
  <c r="G26" i="6" s="1"/>
  <c r="W66" i="6"/>
  <c r="AH66" i="6" s="1"/>
  <c r="T37" i="6"/>
  <c r="AE37" i="6" s="1"/>
  <c r="X148" i="8"/>
  <c r="W75" i="6"/>
  <c r="AH75" i="6" s="1"/>
  <c r="T64" i="6"/>
  <c r="G64" i="6" s="1"/>
  <c r="X24" i="8"/>
  <c r="AI24" i="8" s="1"/>
  <c r="X77" i="8"/>
  <c r="AI77" i="8" s="1"/>
  <c r="U151" i="6"/>
  <c r="W79" i="6"/>
  <c r="Z119" i="8"/>
  <c r="U148" i="6"/>
  <c r="Z138" i="8"/>
  <c r="M138" i="8" s="1"/>
  <c r="V13" i="6"/>
  <c r="I13" i="6" s="1"/>
  <c r="V106" i="6"/>
  <c r="AG106" i="6" s="1"/>
  <c r="AL60" i="6"/>
  <c r="AI136" i="8"/>
  <c r="I168" i="6"/>
  <c r="N52" i="6"/>
  <c r="AF64" i="6"/>
  <c r="G15" i="8"/>
  <c r="AH90" i="6"/>
  <c r="AJ148" i="8"/>
  <c r="N149" i="6"/>
  <c r="N138" i="6"/>
  <c r="J149" i="6"/>
  <c r="N154" i="6"/>
  <c r="J12" i="6"/>
  <c r="H93" i="6"/>
  <c r="AL147" i="6"/>
  <c r="AK76" i="8"/>
  <c r="L66" i="8"/>
  <c r="G47" i="6"/>
  <c r="AI54" i="8"/>
  <c r="AL167" i="6"/>
  <c r="AJ8" i="8"/>
  <c r="AE141" i="6"/>
  <c r="J120" i="6"/>
  <c r="G60" i="6"/>
  <c r="AE98" i="6"/>
  <c r="K67" i="8"/>
  <c r="AL10" i="6"/>
  <c r="AH139" i="6"/>
  <c r="H96" i="6"/>
  <c r="M71" i="8"/>
  <c r="G127" i="6"/>
  <c r="L115" i="8"/>
  <c r="AK170" i="8"/>
  <c r="L139" i="8"/>
  <c r="L116" i="8"/>
  <c r="AE146" i="6"/>
  <c r="AL18" i="6"/>
  <c r="AE79" i="6"/>
  <c r="L140" i="8"/>
  <c r="I49" i="6"/>
  <c r="M144" i="8"/>
  <c r="K11" i="8"/>
  <c r="AH74" i="6"/>
  <c r="I70" i="6"/>
  <c r="H87" i="6"/>
  <c r="AH37" i="6"/>
  <c r="M103" i="8"/>
  <c r="M49" i="8"/>
  <c r="AJ58" i="8"/>
  <c r="AE158" i="6"/>
  <c r="AL114" i="6"/>
  <c r="G140" i="6"/>
  <c r="G35" i="6"/>
  <c r="AG111" i="6"/>
  <c r="M114" i="8"/>
  <c r="AK114" i="8"/>
  <c r="N145" i="6"/>
  <c r="AH24" i="6"/>
  <c r="M79" i="8"/>
  <c r="H104" i="6"/>
  <c r="AF104" i="6"/>
  <c r="N41" i="6"/>
  <c r="H70" i="6"/>
  <c r="AL148" i="6"/>
  <c r="L25" i="8"/>
  <c r="AI158" i="8"/>
  <c r="K158" i="8"/>
  <c r="AG104" i="6"/>
  <c r="I104" i="6"/>
  <c r="AG51" i="6"/>
  <c r="AJ14" i="8"/>
  <c r="I43" i="6"/>
  <c r="M97" i="8"/>
  <c r="H90" i="6"/>
  <c r="AH42" i="6"/>
  <c r="AI117" i="8"/>
  <c r="AK13" i="8"/>
  <c r="AI57" i="8"/>
  <c r="AE130" i="6"/>
  <c r="G130" i="6"/>
  <c r="AL93" i="6"/>
  <c r="AG42" i="6"/>
  <c r="G135" i="6"/>
  <c r="AE93" i="6"/>
  <c r="J70" i="6"/>
  <c r="AI160" i="8"/>
  <c r="AH126" i="6"/>
  <c r="AK82" i="8"/>
  <c r="AH155" i="6"/>
  <c r="J168" i="10"/>
  <c r="AF111" i="6"/>
  <c r="AE77" i="6"/>
  <c r="N31" i="6"/>
  <c r="M11" i="8"/>
  <c r="N97" i="6"/>
  <c r="AG127" i="6"/>
  <c r="AK47" i="8"/>
  <c r="AG64" i="6"/>
  <c r="J60" i="6"/>
  <c r="AJ150" i="8"/>
  <c r="AL152" i="6"/>
  <c r="N104" i="6"/>
  <c r="L119" i="8"/>
  <c r="L158" i="8"/>
  <c r="K107" i="10"/>
  <c r="AF107" i="10"/>
  <c r="M107" i="10"/>
  <c r="AK107" i="10"/>
  <c r="AE147" i="10"/>
  <c r="AF147" i="10"/>
  <c r="AE107" i="10"/>
  <c r="AD107" i="10"/>
  <c r="I157" i="10"/>
  <c r="AG107" i="10"/>
  <c r="J107" i="10"/>
  <c r="AA31" i="8" a="1"/>
  <c r="W127" i="8" a="1"/>
  <c r="AA48" i="8" a="1"/>
  <c r="X107" i="9" a="1"/>
  <c r="V176" i="8" a="1"/>
  <c r="U76" i="8" a="1"/>
  <c r="U25" i="8" a="1"/>
  <c r="U11" i="8" a="1"/>
  <c r="T65" i="8" a="1"/>
  <c r="U14" i="8" a="1"/>
  <c r="V45" i="8" a="1"/>
  <c r="U153" i="8" a="1"/>
  <c r="U95" i="8" a="1"/>
  <c r="T35" i="8" a="1"/>
  <c r="Y148" i="9" a="1"/>
  <c r="V49" i="8" a="1"/>
  <c r="Z92" i="9" a="1"/>
  <c r="T49" i="8" a="1"/>
  <c r="W96" i="8" a="1"/>
  <c r="U17" i="8" a="1"/>
  <c r="X145" i="9" a="1"/>
  <c r="W176" i="8" a="1"/>
  <c r="AA136" i="8" a="1"/>
  <c r="Y181" i="9" a="1"/>
  <c r="W131" i="8" a="1"/>
  <c r="U158" i="8" a="1"/>
  <c r="Y59" i="9" a="1"/>
  <c r="AA117" i="8" a="1"/>
  <c r="Y175" i="9" a="1"/>
  <c r="U81" i="8" a="1"/>
  <c r="T51" i="8" a="1"/>
  <c r="T163" i="8" a="1"/>
  <c r="U78" i="8" a="1"/>
  <c r="T76" i="8" a="1"/>
  <c r="Z55" i="9" a="1"/>
  <c r="Z162" i="9" a="1"/>
  <c r="U134" i="8" a="1"/>
  <c r="W115" i="8" a="1"/>
  <c r="V153" i="8" a="1"/>
  <c r="T48" i="8" a="1"/>
  <c r="V8" i="8" a="1"/>
  <c r="AA66" i="8" a="1"/>
  <c r="X149" i="9" a="1"/>
  <c r="U62" i="8" a="1"/>
  <c r="V71" i="8" a="1"/>
  <c r="Y157" i="9" a="1"/>
  <c r="T73" i="8" a="1"/>
  <c r="U151" i="8" a="1"/>
  <c r="X151" i="9" a="1"/>
  <c r="T141" i="8" a="1"/>
  <c r="T14" i="8" a="1"/>
  <c r="T99" i="8" a="1"/>
  <c r="U57" i="8" a="1"/>
  <c r="V82" i="8" a="1"/>
  <c r="W45" i="8" a="1"/>
  <c r="AA165" i="8" a="1"/>
  <c r="V57" i="8" a="1"/>
  <c r="AA107" i="8" a="1"/>
  <c r="AA161" i="8" a="1"/>
  <c r="W165" i="8" a="1"/>
  <c r="AA9" i="8" a="1"/>
  <c r="T13" i="8" a="1"/>
  <c r="Z87" i="9" a="1"/>
  <c r="Z141" i="9" a="1"/>
  <c r="X101" i="9" a="1"/>
  <c r="V159" i="8" a="1"/>
  <c r="Z47" i="9" a="1"/>
  <c r="U36" i="8" a="1"/>
  <c r="Y169" i="9" a="1"/>
  <c r="AA82" i="8" a="1"/>
  <c r="X104" i="9" a="1"/>
  <c r="AA36" i="8" a="1"/>
  <c r="T135" i="8" a="1"/>
  <c r="T102" i="8" a="1"/>
  <c r="W87" i="8" a="1"/>
  <c r="X167" i="9" a="1"/>
  <c r="W57" i="8" a="1"/>
  <c r="Z25" i="9" a="1"/>
  <c r="X76" i="9" a="1"/>
  <c r="V143" i="8" a="1"/>
  <c r="T133" i="8" a="1"/>
  <c r="T117" i="8" a="1"/>
  <c r="V84" i="8" a="1"/>
  <c r="Z146" i="9" a="1"/>
  <c r="X11" i="9" a="1"/>
  <c r="Z23" i="9" a="1"/>
  <c r="U65" i="8" a="1"/>
  <c r="W18" i="8" a="1"/>
  <c r="T77" i="8" a="1"/>
  <c r="T66" i="8" a="1"/>
  <c r="X22" i="9" a="1"/>
  <c r="AA137" i="8" a="1"/>
  <c r="U73" i="8" a="1"/>
  <c r="Y44" i="9" a="1"/>
  <c r="W99" i="8" a="1"/>
  <c r="T147" i="8" a="1"/>
  <c r="V65" i="8" a="1"/>
  <c r="Z89" i="9" a="1"/>
  <c r="Z35" i="9" a="1"/>
  <c r="T59" i="8" a="1"/>
  <c r="AA68" i="8" a="1"/>
  <c r="Z151" i="9" a="1"/>
  <c r="T116" i="8" a="1"/>
  <c r="U116" i="8" a="1"/>
  <c r="V16" i="9" a="1"/>
  <c r="Z56" i="9" a="1"/>
  <c r="AA81" i="8" a="1"/>
  <c r="T137" i="8" a="1"/>
  <c r="Y165" i="9" a="1"/>
  <c r="X179" i="9" a="1"/>
  <c r="Z126" i="9" a="1"/>
  <c r="V63" i="8" a="1"/>
  <c r="AA129" i="8" a="1"/>
  <c r="Z170" i="9" a="1"/>
  <c r="Z154" i="9" a="1"/>
  <c r="AA97" i="8" a="1"/>
  <c r="AA54" i="8" a="1"/>
  <c r="AA75" i="8" a="1"/>
  <c r="U102" i="8" a="1"/>
  <c r="Y126" i="9" a="1"/>
  <c r="X125" i="9" a="1"/>
  <c r="U8" i="8" a="1"/>
  <c r="Y147" i="9" a="1"/>
  <c r="U137" i="8" a="1"/>
  <c r="Y23" i="9" a="1"/>
  <c r="U22" i="8" a="1"/>
  <c r="Y151" i="9" a="1"/>
  <c r="U176" i="8" a="1"/>
  <c r="AA158" i="8" a="1"/>
  <c r="T29" i="8" a="1"/>
  <c r="Z119" i="9" a="1"/>
  <c r="W76" i="8" a="1"/>
  <c r="W161" i="8" a="1"/>
  <c r="W77" i="8" a="1"/>
  <c r="Y158" i="9" a="1"/>
  <c r="W146" i="8" a="1"/>
  <c r="W98" i="8" a="1"/>
  <c r="X170" i="9" a="1"/>
  <c r="T164" i="8" a="1"/>
  <c r="AA102" i="8" a="1"/>
  <c r="Y117" i="9" a="1"/>
  <c r="V123" i="8" a="1"/>
  <c r="X175" i="9" a="1"/>
  <c r="U79" i="8" a="1"/>
  <c r="X72" i="9" a="1"/>
  <c r="X59" i="9" a="1"/>
  <c r="V44" i="8" a="1"/>
  <c r="U139" i="8" a="1"/>
  <c r="U16" i="9" a="1"/>
  <c r="U170" i="8" a="1"/>
  <c r="X29" i="9" a="1"/>
  <c r="U54" i="8" a="1"/>
  <c r="Y167" i="9" a="1"/>
  <c r="V87" i="8" a="1"/>
  <c r="U143" i="8" a="1"/>
  <c r="X89" i="9" a="1"/>
  <c r="Y125" i="9" a="1"/>
  <c r="Z73" i="9" a="1"/>
  <c r="AA80" i="8" a="1"/>
  <c r="Y50" i="9" a="1"/>
  <c r="V147" i="8" a="1"/>
  <c r="T161" i="8" a="1"/>
  <c r="AA73" i="8" a="1"/>
  <c r="V146" i="8" a="1"/>
  <c r="Z10" i="9" a="1"/>
  <c r="Y154" i="9" a="1"/>
  <c r="U142" i="8" a="1"/>
  <c r="X63" i="9" a="1"/>
  <c r="U58" i="8" a="1"/>
  <c r="Y10" i="9" a="1"/>
  <c r="AA44" i="8" a="1"/>
  <c r="T75" i="8" a="1"/>
  <c r="W137" i="8" a="1"/>
  <c r="AA84" i="8" a="1"/>
  <c r="T115" i="8" a="1"/>
  <c r="V80" i="8" a="1"/>
  <c r="W149" i="8" a="1"/>
  <c r="X64" i="9" a="1"/>
  <c r="V24" i="8" a="1"/>
  <c r="V174" i="8" a="1"/>
  <c r="Y53" i="9" a="1"/>
  <c r="Z143" i="9" a="1"/>
  <c r="V62" i="8" a="1"/>
  <c r="U40" i="8" a="1"/>
  <c r="T146" i="8" a="1"/>
  <c r="T40" i="8" a="1"/>
  <c r="X147" i="9" a="1"/>
  <c r="U140" i="8" a="1"/>
  <c r="AA140" i="8" a="1"/>
  <c r="W144" i="8" a="1"/>
  <c r="AA76" i="8" a="1"/>
  <c r="U127" i="8" a="1"/>
  <c r="V138" i="8" a="1"/>
  <c r="W150" i="8" a="1"/>
  <c r="Y89" i="9" a="1"/>
  <c r="Z50" i="9" a="1"/>
  <c r="W49" i="8" a="1"/>
  <c r="AA10" i="8" a="1"/>
  <c r="Y60" i="9" a="1"/>
  <c r="U104" i="8" a="1"/>
  <c r="AA104" i="8" a="1"/>
  <c r="U133" i="8" a="1"/>
  <c r="X109" i="9" a="1"/>
  <c r="Y149" i="9" a="1"/>
  <c r="T45" i="8" a="1"/>
  <c r="Y71" i="9" a="1"/>
  <c r="V73" i="8" a="1"/>
  <c r="U10" i="8" a="1"/>
  <c r="U141" i="8" a="1"/>
  <c r="Z80" i="9" a="1"/>
  <c r="AA83" i="8" a="1"/>
  <c r="Y155" i="9" a="1"/>
  <c r="T63" i="8" a="1"/>
  <c r="T158" i="8" a="1"/>
  <c r="T87" i="8" a="1"/>
  <c r="Z108" i="9" a="1"/>
  <c r="Y139" i="9" a="1"/>
  <c r="AA17" i="8" a="1"/>
  <c r="U29" i="8" a="1"/>
  <c r="W24" i="8" a="1"/>
  <c r="AA115" i="8" a="1"/>
  <c r="U31" i="8" a="1"/>
  <c r="V51" i="8" a="1"/>
  <c r="U100" i="8" a="1"/>
  <c r="T136" i="8" a="1"/>
  <c r="X54" i="9" a="1"/>
  <c r="W22" i="8" a="1"/>
  <c r="V18" i="8" a="1"/>
  <c r="Z82" i="9" a="1"/>
  <c r="Y106" i="9" a="1"/>
  <c r="V101" i="8" a="1"/>
  <c r="V98" i="8" a="1"/>
  <c r="AA79" i="8" a="1"/>
  <c r="Z140" i="9" a="1"/>
  <c r="V95" i="8" a="1"/>
  <c r="X137" i="9" a="1"/>
  <c r="AA170" i="8" a="1"/>
  <c r="Y81" i="9" a="1"/>
  <c r="X92" i="9" a="1"/>
  <c r="Y27" i="9" a="1"/>
  <c r="W75" i="8" a="1"/>
  <c r="AA51" i="8" a="1"/>
  <c r="V165" i="8" a="1"/>
  <c r="W106" i="8" a="1"/>
  <c r="W147" i="8" a="1"/>
  <c r="V160" i="8" a="1"/>
  <c r="T36" i="8" a="1"/>
  <c r="W100" i="8" a="1"/>
  <c r="Z60" i="9" a="1"/>
  <c r="T151" i="8" a="1"/>
  <c r="W159" i="8" a="1"/>
  <c r="Z165" i="9" a="1"/>
  <c r="W164" i="8" a="1"/>
  <c r="V158" i="8" a="1"/>
  <c r="W123" i="8" a="1"/>
  <c r="V78" i="8" a="1"/>
  <c r="Z104" i="9" a="1"/>
  <c r="W55" i="8" a="1"/>
  <c r="V119" i="8" a="1"/>
  <c r="T150" i="8" a="1"/>
  <c r="Y179" i="9" a="1"/>
  <c r="V151" i="8" a="1"/>
  <c r="AA18" i="8" a="1"/>
  <c r="Z15" i="9" a="1"/>
  <c r="W153" i="8" a="1"/>
  <c r="V139" i="8" a="1"/>
  <c r="Y143" i="9" a="1"/>
  <c r="X163" i="9" a="1"/>
  <c r="X87" i="9" a="1"/>
  <c r="Y163" i="9" a="1"/>
  <c r="T107" i="8" a="1"/>
  <c r="X169" i="9" a="1"/>
  <c r="X82" i="9" a="1"/>
  <c r="Z68" i="9" a="1"/>
  <c r="X157" i="9" a="1"/>
  <c r="T68" i="8" a="1"/>
  <c r="T176" i="8" a="1"/>
  <c r="U129" i="8" a="1"/>
  <c r="Z64" i="9" a="1"/>
  <c r="U63" i="8" a="1"/>
  <c r="U98" i="8" a="1"/>
  <c r="X129" i="9" a="1"/>
  <c r="X152" i="9" a="1"/>
  <c r="AA147" i="8" a="1"/>
  <c r="Z76" i="9" a="1"/>
  <c r="V162" i="8" a="1"/>
  <c r="Y87" i="9" a="1"/>
  <c r="U83" i="8" a="1"/>
  <c r="AA150" i="8" a="1"/>
  <c r="W114" i="8" a="1"/>
  <c r="Y83" i="9" a="1"/>
  <c r="W13" i="8" a="1"/>
  <c r="Y145" i="9" a="1"/>
  <c r="W73" i="8" a="1"/>
  <c r="T134" i="8" a="1"/>
  <c r="V106" i="8" a="1"/>
  <c r="W54" i="8" a="1"/>
  <c r="X119" i="9" a="1"/>
  <c r="X8" i="9" a="1"/>
  <c r="X15" i="9" a="1"/>
  <c r="U165" i="8" a="1"/>
  <c r="U96" i="8" a="1"/>
  <c r="U49" i="8" a="1"/>
  <c r="W158" i="8" a="1"/>
  <c r="U68" i="8" a="1"/>
  <c r="U51" i="8" a="1"/>
  <c r="V25" i="8" a="1"/>
  <c r="X141" i="9" a="1"/>
  <c r="Y116" i="9" a="1"/>
  <c r="W80" i="8" a="1"/>
  <c r="Y156" i="9" a="1"/>
  <c r="W140" i="8" a="1"/>
  <c r="W79" i="8" a="1"/>
  <c r="T123" i="8" a="1"/>
  <c r="U45" i="8" a="1"/>
  <c r="U80" i="8" a="1"/>
  <c r="Y67" i="9" a="1"/>
  <c r="T50" i="8" a="1"/>
  <c r="V136" i="8" a="1"/>
  <c r="V81" i="8" a="1"/>
  <c r="X85" i="9" a="1"/>
  <c r="AA62" i="8" a="1"/>
  <c r="W143" i="8" a="1"/>
  <c r="T96" i="8" a="1"/>
  <c r="U138" i="8" a="1"/>
  <c r="T159" i="8" a="1"/>
  <c r="U148" i="8" a="1"/>
  <c r="U136" i="8" a="1"/>
  <c r="W129" i="8" a="1"/>
  <c r="Y101" i="9" a="1"/>
  <c r="V10" i="8" a="1"/>
  <c r="Y56" i="9" a="1"/>
  <c r="V22" i="8" a="1"/>
  <c r="W136" i="8" a="1"/>
  <c r="T100" i="8" a="1"/>
  <c r="X118" i="9" a="1"/>
  <c r="AA58" i="8" a="1"/>
  <c r="AA11" i="8" a="1"/>
  <c r="W133" i="8" a="1"/>
  <c r="Z168" i="9" a="1"/>
  <c r="AA35" i="8" a="1"/>
  <c r="AA142" i="8" a="1"/>
  <c r="Y85" i="9" a="1"/>
  <c r="X62" i="9" a="1"/>
  <c r="U103" i="8" a="1"/>
  <c r="Z70" i="9" a="1"/>
  <c r="AA29" i="8" a="1"/>
  <c r="T58" i="8" a="1"/>
  <c r="Z67" i="9" a="1"/>
  <c r="AA148" i="8" a="1"/>
  <c r="Z71" i="9" a="1"/>
  <c r="Z27" i="9" a="1"/>
  <c r="V96" i="8" a="1"/>
  <c r="T54" i="8" a="1"/>
  <c r="X44" i="9" a="1"/>
  <c r="Y29" i="9" a="1"/>
  <c r="X14" i="9" a="1"/>
  <c r="Z169" i="9" a="1"/>
  <c r="AA98" i="8" a="1"/>
  <c r="Y121" i="9" a="1"/>
  <c r="Z116" i="9" a="1"/>
  <c r="X80" i="9" a="1"/>
  <c r="V137" i="8" a="1"/>
  <c r="AA57" i="8" a="1"/>
  <c r="Z145" i="9" a="1"/>
  <c r="W174" i="8" a="1"/>
  <c r="Y142" i="9" a="1"/>
  <c r="X140" i="9" a="1"/>
  <c r="Y8" i="9" a="1"/>
  <c r="X10" i="9" a="1"/>
  <c r="AA138" i="8" a="1"/>
  <c r="U123" i="8" a="1"/>
  <c r="X181" i="9" a="1"/>
  <c r="T104" i="8" a="1"/>
  <c r="Y108" i="9" a="1"/>
  <c r="V76" i="8" a="1"/>
  <c r="AA149" i="8" a="1"/>
  <c r="AA146" i="8" a="1"/>
  <c r="U24" i="8" a="1"/>
  <c r="AA40" i="8" a="1"/>
  <c r="T18" i="8" a="1"/>
  <c r="Y164" i="9" a="1"/>
  <c r="Z59" i="9" a="1"/>
  <c r="Z53" i="9" a="1"/>
  <c r="U146" i="8" a="1"/>
  <c r="U35" i="8" a="1"/>
  <c r="AA106" i="8" a="1"/>
  <c r="Y49" i="9" a="1"/>
  <c r="V59" i="8" a="1"/>
  <c r="U162" i="8" a="1"/>
  <c r="X103" i="9" a="1"/>
  <c r="AA24" i="8" a="1"/>
  <c r="Y119" i="9" a="1"/>
  <c r="X142" i="9" a="1"/>
  <c r="AA119" i="8" a="1"/>
  <c r="Z155" i="9" a="1"/>
  <c r="AA144" i="8" a="1"/>
  <c r="W50" i="8" a="1"/>
  <c r="Y141" i="9" a="1"/>
  <c r="V164" i="8" a="1"/>
  <c r="T103" i="8" a="1"/>
  <c r="V13" i="8" a="1"/>
  <c r="V79" i="8" a="1"/>
  <c r="V141" i="8" a="1"/>
  <c r="U106" i="8" a="1"/>
  <c r="Y14" i="9" a="1"/>
  <c r="W101" i="8" a="1"/>
  <c r="X35" i="9" a="1"/>
  <c r="U13" i="8" a="1"/>
  <c r="AA47" i="8" a="1"/>
  <c r="U48" i="8" a="1"/>
  <c r="AA22" i="8" a="1"/>
  <c r="V36" i="8" a="1"/>
  <c r="AA78" i="8" a="1"/>
  <c r="X56" i="9" a="1"/>
  <c r="X81" i="9" a="1"/>
  <c r="Z167" i="9" a="1"/>
  <c r="W36" i="8" a="1"/>
  <c r="Z11" i="9" a="1"/>
  <c r="T24" i="8" a="1"/>
  <c r="T138" i="8" a="1"/>
  <c r="Z29" i="9" a="1"/>
  <c r="W65" i="8" a="1"/>
  <c r="AA15" i="8" a="1"/>
  <c r="V152" i="8" a="1"/>
  <c r="Y55" i="9" a="1"/>
  <c r="Z102" i="9" a="1"/>
  <c r="AA101" i="8" a="1"/>
  <c r="W71" i="8" a="1"/>
  <c r="AA59" i="8" a="1"/>
  <c r="W141" i="8" a="1"/>
  <c r="AA55" i="8" a="1"/>
  <c r="V116" i="8" a="1"/>
  <c r="T55" i="8" a="1"/>
  <c r="Z175" i="9" a="1"/>
  <c r="X33" i="9" a="1"/>
  <c r="X40" i="9" a="1"/>
  <c r="T119" i="8" a="1"/>
  <c r="V161" i="8" a="1"/>
  <c r="T162" i="8" a="1"/>
  <c r="V66" i="8" a="1"/>
  <c r="AA116" i="8" a="1"/>
  <c r="AA71" i="8" a="1"/>
  <c r="AA49" i="8" a="1"/>
  <c r="Z81" i="9" a="1"/>
  <c r="U99" i="8" a="1"/>
  <c r="W68" i="8" a="1"/>
  <c r="X53" i="9" a="1"/>
  <c r="Z109" i="9" a="1"/>
  <c r="W117" i="8" a="1"/>
  <c r="AA114" i="8" a="1"/>
  <c r="U59" i="8" a="1"/>
  <c r="Z107" i="9" a="1"/>
  <c r="Z163" i="9" a="1"/>
  <c r="Z110" i="9" a="1"/>
  <c r="W160" i="8" a="1"/>
  <c r="W62" i="8" a="1"/>
  <c r="V131" i="8" a="1"/>
  <c r="X83" i="9" a="1"/>
  <c r="W17" i="8" a="1"/>
  <c r="V114" i="8" a="1"/>
  <c r="T17" i="8" a="1"/>
  <c r="Y39" i="9" a="1"/>
  <c r="Z22" i="9" a="1"/>
  <c r="X108" i="9" a="1"/>
  <c r="V55" i="8" a="1"/>
  <c r="U82" i="8" a="1"/>
  <c r="U75" i="8" a="1"/>
  <c r="Y76" i="9" a="1"/>
  <c r="Y11" i="9" a="1"/>
  <c r="T11" i="8" a="1"/>
  <c r="U163" i="8" a="1"/>
  <c r="T144" i="8" a="1"/>
  <c r="T160" i="8" a="1"/>
  <c r="AA151" i="8" a="1"/>
  <c r="T149" i="8" a="1"/>
  <c r="Z33" i="9" a="1"/>
  <c r="Z137" i="9" a="1"/>
  <c r="Y153" i="9" a="1"/>
  <c r="Y140" i="9" a="1"/>
  <c r="Z148" i="9" a="1"/>
  <c r="AA164" i="8" a="1"/>
  <c r="W40" i="8" a="1"/>
  <c r="W66" i="8" a="1"/>
  <c r="AA25" i="8" a="1"/>
  <c r="V150" i="8" a="1"/>
  <c r="U131" i="8" a="1"/>
  <c r="Z138" i="9" a="1"/>
  <c r="W11" i="8" a="1"/>
  <c r="Y104" i="9" a="1"/>
  <c r="W152" i="8" a="1"/>
  <c r="Z14" i="9" a="1"/>
  <c r="Y62" i="9" a="1"/>
  <c r="Z85" i="9" a="1"/>
  <c r="AA96" i="8" a="1"/>
  <c r="U147" i="8" a="1"/>
  <c r="W134" i="8" a="1"/>
  <c r="W142" i="8" a="1"/>
  <c r="Z147" i="9" a="1"/>
  <c r="Z16" i="9" a="1"/>
  <c r="V40" i="8" a="1"/>
  <c r="T25" i="8" a="1"/>
  <c r="X68" i="9" a="1"/>
  <c r="T148" i="8" a="1"/>
  <c r="U160" i="8" a="1"/>
  <c r="U161" i="8" a="1"/>
  <c r="AA153" i="8" a="1"/>
  <c r="U174" i="8" a="1"/>
  <c r="Z153" i="9" a="1"/>
  <c r="V35" i="8" a="1"/>
  <c r="X116" i="9" a="1"/>
  <c r="X158" i="9" a="1"/>
  <c r="X143" i="9" a="1"/>
  <c r="X106" i="9" a="1"/>
  <c r="X148" i="9" a="1"/>
  <c r="Z49" i="9" a="1"/>
  <c r="T81" i="8" a="1"/>
  <c r="T131" i="8" a="1"/>
  <c r="W104" i="8" a="1"/>
  <c r="V100" i="8" a="1"/>
  <c r="U84" i="8" a="1"/>
  <c r="V163" i="8" a="1"/>
  <c r="Y107" i="9" a="1"/>
  <c r="Z139" i="9" a="1"/>
  <c r="V67" i="8" a="1"/>
  <c r="AA177" i="8" a="1"/>
  <c r="Y73" i="9" a="1"/>
  <c r="Z40" i="9" a="1"/>
  <c r="V133" i="8" a="1"/>
  <c r="Y68" i="9" a="1"/>
  <c r="W58" i="8" a="1"/>
  <c r="V54" i="8" a="1"/>
  <c r="X100" i="9" a="1"/>
  <c r="U107" i="8" a="1"/>
  <c r="AA63" i="8" a="1"/>
  <c r="Z182" i="9" a="1"/>
  <c r="T143" i="8" a="1"/>
  <c r="Z88" i="9" a="1"/>
  <c r="V149" i="8" a="1"/>
  <c r="Z103" i="9" a="1"/>
  <c r="Z157" i="9" a="1"/>
  <c r="V77" i="8" a="1"/>
  <c r="V115" i="8" a="1"/>
  <c r="X23" i="9" a="1"/>
  <c r="T79" i="8" a="1"/>
  <c r="T139" i="8" a="1"/>
  <c r="T142" i="8" a="1"/>
  <c r="T127" i="8" a="1"/>
  <c r="W14" i="8" a="1"/>
  <c r="AA127" i="8" a="1"/>
  <c r="T10" i="8" a="1"/>
  <c r="V75" i="8" a="1"/>
  <c r="V117" i="8" a="1"/>
  <c r="AA65" i="8" a="1"/>
  <c r="Y100" i="9" a="1"/>
  <c r="V11" i="8" a="1"/>
  <c r="Z54" i="9" a="1"/>
  <c r="Y168" i="9" a="1"/>
  <c r="Y82" i="9" a="1"/>
  <c r="Y109" i="9" a="1"/>
  <c r="Z156" i="9" a="1"/>
  <c r="Y54" i="9" a="1"/>
  <c r="AA139" i="8" a="1"/>
  <c r="U67" i="8" a="1"/>
  <c r="W25" i="8" a="1"/>
  <c r="Y80" i="9" a="1"/>
  <c r="Z8" i="9" a="1"/>
  <c r="U18" i="8" a="1"/>
  <c r="T67" i="8" a="1"/>
  <c r="AA123" i="8" a="1"/>
  <c r="U117" i="8" a="1"/>
  <c r="T83" i="8" a="1"/>
  <c r="W35" i="8" a="1"/>
  <c r="Z129" i="9" a="1"/>
  <c r="AA176" i="8" a="1"/>
  <c r="X28" i="9" a="1"/>
  <c r="Z39" i="9" a="1"/>
  <c r="Z28" i="9" a="1"/>
  <c r="AA131" i="8" a="1"/>
  <c r="X153" i="9" a="1"/>
  <c r="Z125" i="9" a="1"/>
  <c r="W8" i="8" a="1"/>
  <c r="X117" i="9" a="1"/>
  <c r="X60" i="9" a="1"/>
  <c r="V134" i="8" a="1"/>
  <c r="W170" i="8" a="1"/>
  <c r="V144" i="8" a="1"/>
  <c r="Y129" i="9" a="1"/>
  <c r="W162" i="8" a="1"/>
  <c r="U164" i="8" a="1"/>
  <c r="V148" i="8" a="1"/>
  <c r="Z142" i="9" a="1"/>
  <c r="V29" i="8" a="1"/>
  <c r="T170" i="8" a="1"/>
  <c r="AA143" i="8" a="1"/>
  <c r="Y64" i="9" a="1"/>
  <c r="X168" i="9" a="1"/>
  <c r="T95" i="8" a="1"/>
  <c r="T165" i="8" a="1"/>
  <c r="Y92" i="9" a="1"/>
  <c r="V68" i="8" a="1"/>
  <c r="T78" i="8" a="1"/>
  <c r="W63" i="8" a="1"/>
  <c r="AA8" i="8" a="1"/>
  <c r="W148" i="8" a="1"/>
  <c r="Z179" i="9" a="1"/>
  <c r="V107" i="8" a="1"/>
  <c r="W163" i="8" a="1"/>
  <c r="T8" i="8" a="1"/>
  <c r="W48" i="8" a="1"/>
  <c r="T80" i="8" a="1"/>
  <c r="W103" i="8" a="1"/>
  <c r="W95" i="8" a="1"/>
  <c r="AA103" i="8" a="1"/>
  <c r="T114" i="8" a="1"/>
  <c r="Y88" i="9" a="1"/>
  <c r="AA87" i="8" a="1"/>
  <c r="T31" i="8" a="1"/>
  <c r="W67" i="8" a="1"/>
  <c r="T84" i="8" a="1"/>
  <c r="AA105" i="8" a="1"/>
  <c r="Z181" i="9" a="1"/>
  <c r="AA77" i="8" a="1"/>
  <c r="U66" i="8" a="1"/>
  <c r="AA174" i="8" a="1"/>
  <c r="V129" i="8" a="1"/>
  <c r="Y63" i="9" a="1"/>
  <c r="W81" i="8" a="1"/>
  <c r="Y137" i="9" a="1"/>
  <c r="U119" i="8" a="1"/>
  <c r="V14" i="8" a="1"/>
  <c r="Y70" i="9" a="1"/>
  <c r="T62" i="8" a="1"/>
  <c r="U144" i="8" a="1"/>
  <c r="U114" i="8" a="1"/>
  <c r="X164" i="9" a="1"/>
  <c r="T57" i="8" a="1"/>
  <c r="W78" i="8" a="1"/>
  <c r="AA99" i="8" a="1"/>
  <c r="Z9" i="9" a="1"/>
  <c r="Y152" i="9" a="1"/>
  <c r="X139" i="9" a="1"/>
  <c r="X73" i="9" a="1"/>
  <c r="X67" i="9" a="1"/>
  <c r="V140" i="8" a="1"/>
  <c r="T152" i="8" a="1"/>
  <c r="W59" i="8" a="1"/>
  <c r="Y72" i="9" a="1"/>
  <c r="Z101" i="9" a="1"/>
  <c r="V48" i="8" a="1"/>
  <c r="T82" i="8" a="1"/>
  <c r="V142" i="8" a="1"/>
  <c r="X88" i="9" a="1"/>
  <c r="Z63" i="9" a="1"/>
  <c r="AA135" i="8" a="1"/>
  <c r="T98" i="8" a="1"/>
  <c r="X55" i="9" a="1"/>
  <c r="W31" i="8" a="1"/>
  <c r="AA163" i="8" a="1"/>
  <c r="Y146" i="9" a="1"/>
  <c r="Z158" i="9" a="1"/>
  <c r="Y138" i="9" a="1"/>
  <c r="V135" i="8" a="1"/>
  <c r="X155" i="9" a="1"/>
  <c r="AA100" i="8" a="1"/>
  <c r="W139" i="8" a="1"/>
  <c r="X154" i="9" a="1"/>
  <c r="V83" i="8" a="1"/>
  <c r="Z83" i="9" a="1"/>
  <c r="AA141" i="8" a="1"/>
  <c r="X39" i="9" a="1"/>
  <c r="V17" i="8" a="1"/>
  <c r="U135" i="8" a="1"/>
  <c r="Z149" i="9" a="1"/>
  <c r="W84" i="8" a="1"/>
  <c r="Z152" i="9" a="1"/>
  <c r="X27" i="9" a="1"/>
  <c r="U101" i="8" a="1"/>
  <c r="T101" i="8" a="1"/>
  <c r="Z44" i="9" a="1"/>
  <c r="W138" i="8" a="1"/>
  <c r="Z52" i="9" a="1"/>
  <c r="T106" i="8" a="1"/>
  <c r="AA160" i="8" a="1"/>
  <c r="AA14" i="8" a="1"/>
  <c r="T153" i="8" a="1"/>
  <c r="U115" i="8" a="1"/>
  <c r="Y170" i="9" a="1"/>
  <c r="V31" i="8" a="1"/>
  <c r="V170" i="8" a="1"/>
  <c r="X50" i="9" a="1"/>
  <c r="U44" i="8" a="1"/>
  <c r="X71" i="9" a="1"/>
  <c r="U71" i="8" a="1"/>
  <c r="V103" i="8" a="1"/>
  <c r="T174" i="8" a="1"/>
  <c r="AA152" i="8" a="1"/>
  <c r="Y103" i="9" a="1"/>
  <c r="AA50" i="8" a="1"/>
  <c r="U152" i="8" a="1"/>
  <c r="AA133" i="8" a="1"/>
  <c r="Y28" i="9" a="1"/>
  <c r="T44" i="8" a="1"/>
  <c r="Z72" i="9" a="1"/>
  <c r="X121" i="9" a="1"/>
  <c r="X126" i="9" a="1"/>
  <c r="U87" i="8" a="1"/>
  <c r="V58" i="8" a="1"/>
  <c r="U150" i="8" a="1"/>
  <c r="Z84" i="9" a="1"/>
  <c r="W116" i="8" a="1"/>
  <c r="Z164" i="9" a="1"/>
  <c r="Y33" i="9" a="1"/>
  <c r="Y84" i="9" a="1"/>
  <c r="W83" i="8" a="1"/>
  <c r="W107" i="8" a="1"/>
  <c r="Z100" i="9" a="1"/>
  <c r="AA162" i="8" a="1"/>
  <c r="Z121" i="9" a="1"/>
  <c r="AA13" i="8" a="1"/>
  <c r="T22" i="8" a="1"/>
  <c r="Y22" i="9" a="1"/>
  <c r="W10" i="8" a="1"/>
  <c r="T140" i="8" a="1"/>
  <c r="V104" i="8" a="1"/>
  <c r="X84" i="9" a="1"/>
  <c r="Y35" i="9" a="1"/>
  <c r="AA67" i="8" a="1"/>
  <c r="Z106" i="9" a="1"/>
  <c r="U77" i="8" a="1"/>
  <c r="AA42" i="8" a="1"/>
  <c r="X165" i="9" a="1"/>
  <c r="W44" i="8" a="1"/>
  <c r="Y118" i="9" a="1"/>
  <c r="Z117" i="9" a="1"/>
  <c r="AA95" i="8" a="1"/>
  <c r="X146" i="9" a="1"/>
  <c r="AA159" i="8" a="1"/>
  <c r="Z118" i="9" a="1"/>
  <c r="W151" i="8" a="1"/>
  <c r="X70" i="9" a="1"/>
  <c r="U50" i="8" a="1"/>
  <c r="AA157" i="8" a="1"/>
  <c r="AA134" i="8" a="1"/>
  <c r="V99" i="8" a="1"/>
  <c r="V127" i="8" a="1"/>
  <c r="V50" i="8" a="1"/>
  <c r="T71" i="8" a="1"/>
  <c r="W102" i="8" a="1"/>
  <c r="Z62" i="9" a="1"/>
  <c r="AA45" i="8" a="1"/>
  <c r="W82" i="8" a="1"/>
  <c r="W51" i="8" a="1"/>
  <c r="X138" i="9" a="1"/>
  <c r="W29" i="8" a="1"/>
  <c r="X49" i="9" a="1"/>
  <c r="T129" i="8" a="1"/>
  <c r="V102" i="8" a="1"/>
  <c r="Y40" i="9" a="1"/>
  <c r="U149" i="8" a="1"/>
  <c r="Y15" i="9" a="1"/>
  <c r="U55" i="8" a="1"/>
  <c r="U159" i="8" a="1"/>
  <c r="W119" i="8" a="1"/>
  <c r="W135" i="8" a="1"/>
  <c r="AE150" i="6" l="1"/>
  <c r="AI170" i="8"/>
  <c r="AK138" i="8"/>
  <c r="I170" i="6"/>
  <c r="AK57" i="8"/>
  <c r="AE170" i="6"/>
  <c r="I106" i="6"/>
  <c r="AJ146" i="8"/>
  <c r="L165" i="8"/>
  <c r="I120" i="6"/>
  <c r="H112" i="6"/>
  <c r="N168" i="10"/>
  <c r="N13" i="6"/>
  <c r="AH14" i="6"/>
  <c r="AE28" i="6"/>
  <c r="M73" i="8"/>
  <c r="AI18" i="8"/>
  <c r="AG112" i="6"/>
  <c r="J94" i="6"/>
  <c r="AL66" i="6"/>
  <c r="M147" i="8"/>
  <c r="AG137" i="6"/>
  <c r="AL26" i="6"/>
  <c r="I53" i="6"/>
  <c r="N99" i="6"/>
  <c r="AG48" i="6"/>
  <c r="G66" i="6"/>
  <c r="M98" i="8"/>
  <c r="AE38" i="6"/>
  <c r="H129" i="6"/>
  <c r="K73" i="8"/>
  <c r="J13" i="6"/>
  <c r="G37" i="6"/>
  <c r="AH51" i="6"/>
  <c r="AF37" i="6"/>
  <c r="L163" i="8"/>
  <c r="L141" i="8"/>
  <c r="AI102" i="8"/>
  <c r="I117" i="6"/>
  <c r="H158" i="6"/>
  <c r="AG93" i="6"/>
  <c r="J25" i="6"/>
  <c r="J66" i="6"/>
  <c r="H65" i="6"/>
  <c r="G120" i="6"/>
  <c r="AF60" i="6"/>
  <c r="AE117" i="6"/>
  <c r="I38" i="6"/>
  <c r="I155" i="6"/>
  <c r="H146" i="6"/>
  <c r="AH170" i="6"/>
  <c r="AG79" i="6"/>
  <c r="AF133" i="6"/>
  <c r="G155" i="6"/>
  <c r="L138" i="8"/>
  <c r="AF120" i="6"/>
  <c r="AL112" i="6"/>
  <c r="AG28" i="6"/>
  <c r="AF26" i="6"/>
  <c r="AH131" i="6"/>
  <c r="J29" i="6"/>
  <c r="H170" i="6"/>
  <c r="AE26" i="6"/>
  <c r="I124" i="6"/>
  <c r="AH64" i="6"/>
  <c r="AL37" i="6"/>
  <c r="L144" i="8"/>
  <c r="J122" i="6"/>
  <c r="M134" i="8"/>
  <c r="AH63" i="6"/>
  <c r="AH148" i="6"/>
  <c r="H24" i="6"/>
  <c r="AG133" i="6"/>
  <c r="M10" i="8"/>
  <c r="I37" i="6"/>
  <c r="M174" i="8"/>
  <c r="N49" i="6"/>
  <c r="J71" i="6"/>
  <c r="J46" i="6"/>
  <c r="AJ160" i="8"/>
  <c r="AK105" i="8"/>
  <c r="AE53" i="6"/>
  <c r="AF117" i="6"/>
  <c r="G25" i="6"/>
  <c r="AJ151" i="8"/>
  <c r="AH112" i="6"/>
  <c r="G69" i="6"/>
  <c r="AF74" i="6"/>
  <c r="G42" i="6"/>
  <c r="H38" i="6"/>
  <c r="AE168" i="10"/>
  <c r="AE64" i="6"/>
  <c r="AH73" i="6"/>
  <c r="AH49" i="6"/>
  <c r="AG152" i="6"/>
  <c r="J38" i="6"/>
  <c r="AG13" i="6"/>
  <c r="H28" i="6"/>
  <c r="N20" i="6"/>
  <c r="AI35" i="8"/>
  <c r="AK58" i="8"/>
  <c r="J75" i="6"/>
  <c r="AH117" i="6"/>
  <c r="AF66" i="6"/>
  <c r="T144" i="8"/>
  <c r="G144" i="8" s="1"/>
  <c r="Z15" i="9"/>
  <c r="AK15" i="9" s="1"/>
  <c r="AA140" i="8"/>
  <c r="AL140" i="8" s="1"/>
  <c r="T40" i="8"/>
  <c r="G40" i="8" s="1"/>
  <c r="V62" i="8"/>
  <c r="AG62" i="8" s="1"/>
  <c r="Z25" i="9"/>
  <c r="M25" i="9" s="1"/>
  <c r="W45" i="8"/>
  <c r="J45" i="8" s="1"/>
  <c r="V83" i="8"/>
  <c r="AG83" i="8" s="1"/>
  <c r="AA67" i="8"/>
  <c r="AL67" i="8" s="1"/>
  <c r="V140" i="8"/>
  <c r="I140" i="8" s="1"/>
  <c r="V148" i="8"/>
  <c r="AG148" i="8" s="1"/>
  <c r="W135" i="8"/>
  <c r="U22" i="8"/>
  <c r="H22" i="8" s="1"/>
  <c r="X106" i="9"/>
  <c r="K106" i="9" s="1"/>
  <c r="U163" i="8"/>
  <c r="AF163" i="8" s="1"/>
  <c r="AA18" i="8"/>
  <c r="N18" i="8" s="1"/>
  <c r="U140" i="8"/>
  <c r="H140" i="8" s="1"/>
  <c r="T146" i="8"/>
  <c r="AE146" i="8" s="1"/>
  <c r="Z143" i="9"/>
  <c r="M143" i="9" s="1"/>
  <c r="U137" i="8"/>
  <c r="AF137" i="8" s="1"/>
  <c r="V82" i="8"/>
  <c r="AG82" i="8" s="1"/>
  <c r="U149" i="8"/>
  <c r="H149" i="8" s="1"/>
  <c r="Y35" i="9"/>
  <c r="AJ35" i="9" s="1"/>
  <c r="X67" i="9"/>
  <c r="AI67" i="9" s="1"/>
  <c r="U164" i="8"/>
  <c r="H164" i="8" s="1"/>
  <c r="W104" i="8"/>
  <c r="Y68" i="9"/>
  <c r="L68" i="9" s="1"/>
  <c r="W101" i="8"/>
  <c r="AH101" i="8" s="1"/>
  <c r="T11" i="8"/>
  <c r="AE11" i="8" s="1"/>
  <c r="W49" i="8"/>
  <c r="J49" i="8" s="1"/>
  <c r="X147" i="9"/>
  <c r="K147" i="9" s="1"/>
  <c r="U40" i="8"/>
  <c r="AF40" i="8" s="1"/>
  <c r="Y53" i="9"/>
  <c r="L53" i="9" s="1"/>
  <c r="W57" i="8"/>
  <c r="J57" i="8" s="1"/>
  <c r="U57" i="8"/>
  <c r="AF57" i="8" s="1"/>
  <c r="X154" i="9"/>
  <c r="K154" i="9" s="1"/>
  <c r="X84" i="9"/>
  <c r="K84" i="9" s="1"/>
  <c r="X73" i="9"/>
  <c r="AI73" i="9" s="1"/>
  <c r="W162" i="8"/>
  <c r="X44" i="9"/>
  <c r="Z146" i="9"/>
  <c r="AK146" i="9" s="1"/>
  <c r="Z168" i="9"/>
  <c r="M168" i="9" s="1"/>
  <c r="Y11" i="9"/>
  <c r="AJ11" i="9" s="1"/>
  <c r="Z50" i="9"/>
  <c r="M50" i="9" s="1"/>
  <c r="Y56" i="9"/>
  <c r="L56" i="9" s="1"/>
  <c r="Z104" i="9"/>
  <c r="AK104" i="9" s="1"/>
  <c r="V174" i="8"/>
  <c r="AG174" i="8" s="1"/>
  <c r="X167" i="9"/>
  <c r="AI167" i="9" s="1"/>
  <c r="T99" i="8"/>
  <c r="G99" i="8" s="1"/>
  <c r="W139" i="8"/>
  <c r="J139" i="8" s="1"/>
  <c r="V104" i="8"/>
  <c r="AG104" i="8" s="1"/>
  <c r="X139" i="9"/>
  <c r="K139" i="9" s="1"/>
  <c r="Y129" i="9"/>
  <c r="AA137" i="8"/>
  <c r="T58" i="8"/>
  <c r="AE58" i="8" s="1"/>
  <c r="W133" i="8"/>
  <c r="AH133" i="8" s="1"/>
  <c r="Y76" i="9"/>
  <c r="AJ76" i="9" s="1"/>
  <c r="V151" i="8"/>
  <c r="I151" i="8" s="1"/>
  <c r="V10" i="8"/>
  <c r="AG10" i="8" s="1"/>
  <c r="V78" i="8"/>
  <c r="AG78" i="8" s="1"/>
  <c r="V24" i="8"/>
  <c r="I24" i="8" s="1"/>
  <c r="W87" i="8"/>
  <c r="AH87" i="8" s="1"/>
  <c r="T14" i="8"/>
  <c r="AE14" i="8" s="1"/>
  <c r="Y40" i="9"/>
  <c r="L40" i="9" s="1"/>
  <c r="T140" i="8"/>
  <c r="AE140" i="8" s="1"/>
  <c r="Y88" i="9"/>
  <c r="AJ88" i="9" s="1"/>
  <c r="V144" i="8"/>
  <c r="I144" i="8" s="1"/>
  <c r="U135" i="8"/>
  <c r="T148" i="8"/>
  <c r="AE148" i="8" s="1"/>
  <c r="AA11" i="8"/>
  <c r="N11" i="8" s="1"/>
  <c r="U75" i="8"/>
  <c r="H75" i="8" s="1"/>
  <c r="Y179" i="9"/>
  <c r="L179" i="9" s="1"/>
  <c r="Y101" i="9"/>
  <c r="AJ101" i="9" s="1"/>
  <c r="W123" i="8"/>
  <c r="AH123" i="8" s="1"/>
  <c r="X64" i="9"/>
  <c r="K64" i="9" s="1"/>
  <c r="T102" i="8"/>
  <c r="G102" i="8" s="1"/>
  <c r="T141" i="8"/>
  <c r="AE141" i="8" s="1"/>
  <c r="AA100" i="8"/>
  <c r="AL100" i="8" s="1"/>
  <c r="W10" i="8"/>
  <c r="AH10" i="8" s="1"/>
  <c r="Y152" i="9"/>
  <c r="AJ152" i="9" s="1"/>
  <c r="W170" i="8"/>
  <c r="W119" i="8"/>
  <c r="V84" i="8"/>
  <c r="I84" i="8" s="1"/>
  <c r="Y14" i="9"/>
  <c r="L14" i="9" s="1"/>
  <c r="U82" i="8"/>
  <c r="H82" i="8" s="1"/>
  <c r="Y89" i="9"/>
  <c r="AJ89" i="9" s="1"/>
  <c r="W129" i="8"/>
  <c r="J129" i="8" s="1"/>
  <c r="V158" i="8"/>
  <c r="I158" i="8" s="1"/>
  <c r="W149" i="8"/>
  <c r="AH149" i="8" s="1"/>
  <c r="Y147" i="9"/>
  <c r="AJ147" i="9" s="1"/>
  <c r="X151" i="9"/>
  <c r="AI151" i="9" s="1"/>
  <c r="V102" i="8"/>
  <c r="I102" i="8" s="1"/>
  <c r="Y22" i="9"/>
  <c r="L22" i="9" s="1"/>
  <c r="T114" i="8"/>
  <c r="G114" i="8" s="1"/>
  <c r="V134" i="8"/>
  <c r="T54" i="8"/>
  <c r="T117" i="8"/>
  <c r="G117" i="8" s="1"/>
  <c r="U106" i="8"/>
  <c r="AF106" i="8" s="1"/>
  <c r="V55" i="8"/>
  <c r="I55" i="8" s="1"/>
  <c r="T150" i="8"/>
  <c r="AE150" i="8" s="1"/>
  <c r="U136" i="8"/>
  <c r="AF136" i="8" s="1"/>
  <c r="W164" i="8"/>
  <c r="J164" i="8" s="1"/>
  <c r="V80" i="8"/>
  <c r="I80" i="8" s="1"/>
  <c r="T135" i="8"/>
  <c r="AE135" i="8" s="1"/>
  <c r="U151" i="8"/>
  <c r="AF151" i="8" s="1"/>
  <c r="X155" i="9"/>
  <c r="AI155" i="9" s="1"/>
  <c r="T22" i="8"/>
  <c r="AE22" i="8" s="1"/>
  <c r="AA103" i="8"/>
  <c r="N103" i="8" s="1"/>
  <c r="X60" i="9"/>
  <c r="AI60" i="9" s="1"/>
  <c r="W36" i="8"/>
  <c r="T133" i="8"/>
  <c r="AE133" i="8" s="1"/>
  <c r="W11" i="8"/>
  <c r="J11" i="8" s="1"/>
  <c r="X108" i="9"/>
  <c r="AI108" i="9" s="1"/>
  <c r="W150" i="8"/>
  <c r="AH150" i="8" s="1"/>
  <c r="U148" i="8"/>
  <c r="AF148" i="8" s="1"/>
  <c r="Z165" i="9"/>
  <c r="AK165" i="9" s="1"/>
  <c r="T115" i="8"/>
  <c r="AE115" i="8" s="1"/>
  <c r="U8" i="8"/>
  <c r="AF8" i="8" s="1"/>
  <c r="T73" i="8"/>
  <c r="AE73" i="8" s="1"/>
  <c r="V135" i="8"/>
  <c r="I135" i="8" s="1"/>
  <c r="AA13" i="8"/>
  <c r="AL13" i="8" s="1"/>
  <c r="W95" i="8"/>
  <c r="J95" i="8" s="1"/>
  <c r="X117" i="9"/>
  <c r="K117" i="9" s="1"/>
  <c r="X158" i="9"/>
  <c r="V133" i="8"/>
  <c r="I133" i="8" s="1"/>
  <c r="V141" i="8"/>
  <c r="AG141" i="8" s="1"/>
  <c r="Z22" i="9"/>
  <c r="AK22" i="9" s="1"/>
  <c r="V138" i="8"/>
  <c r="I138" i="8" s="1"/>
  <c r="T159" i="8"/>
  <c r="G159" i="8" s="1"/>
  <c r="W159" i="8"/>
  <c r="J159" i="8" s="1"/>
  <c r="AA84" i="8"/>
  <c r="AL84" i="8" s="1"/>
  <c r="AA36" i="8"/>
  <c r="AL36" i="8" s="1"/>
  <c r="Y157" i="9"/>
  <c r="AJ157" i="9" s="1"/>
  <c r="T129" i="8"/>
  <c r="AE129" i="8" s="1"/>
  <c r="Z121" i="9"/>
  <c r="AK121" i="9" s="1"/>
  <c r="Z9" i="9"/>
  <c r="M9" i="9" s="1"/>
  <c r="W8" i="8"/>
  <c r="J8" i="8" s="1"/>
  <c r="U176" i="8"/>
  <c r="T81" i="8"/>
  <c r="AE81" i="8" s="1"/>
  <c r="AA58" i="8"/>
  <c r="N58" i="8" s="1"/>
  <c r="Y39" i="9"/>
  <c r="AJ39" i="9" s="1"/>
  <c r="V119" i="8"/>
  <c r="AG119" i="8" s="1"/>
  <c r="U138" i="8"/>
  <c r="H138" i="8" s="1"/>
  <c r="T151" i="8"/>
  <c r="AE151" i="8" s="1"/>
  <c r="W137" i="8"/>
  <c r="J137" i="8" s="1"/>
  <c r="X125" i="9"/>
  <c r="AI125" i="9" s="1"/>
  <c r="V71" i="8"/>
  <c r="AG71" i="8" s="1"/>
  <c r="Y138" i="9"/>
  <c r="AJ138" i="9" s="1"/>
  <c r="AA162" i="8"/>
  <c r="AL162" i="8" s="1"/>
  <c r="W103" i="8"/>
  <c r="J103" i="8" s="1"/>
  <c r="Z125" i="9"/>
  <c r="M125" i="9" s="1"/>
  <c r="Z167" i="9"/>
  <c r="V143" i="8"/>
  <c r="AG143" i="8" s="1"/>
  <c r="V79" i="8"/>
  <c r="I79" i="8" s="1"/>
  <c r="T17" i="8"/>
  <c r="AE17" i="8" s="1"/>
  <c r="U127" i="8"/>
  <c r="H127" i="8" s="1"/>
  <c r="T96" i="8"/>
  <c r="AE96" i="8" s="1"/>
  <c r="Z60" i="9"/>
  <c r="M60" i="9" s="1"/>
  <c r="T75" i="8"/>
  <c r="G75" i="8" s="1"/>
  <c r="Y126" i="9"/>
  <c r="AJ126" i="9" s="1"/>
  <c r="U62" i="8"/>
  <c r="AF62" i="8" s="1"/>
  <c r="Z158" i="9"/>
  <c r="M158" i="9" s="1"/>
  <c r="Z100" i="9"/>
  <c r="AK100" i="9" s="1"/>
  <c r="AA99" i="8"/>
  <c r="AL99" i="8" s="1"/>
  <c r="X153" i="9"/>
  <c r="AI153" i="9" s="1"/>
  <c r="X81" i="9"/>
  <c r="Y23" i="9"/>
  <c r="AJ23" i="9" s="1"/>
  <c r="U63" i="8"/>
  <c r="H63" i="8" s="1"/>
  <c r="V114" i="8"/>
  <c r="AG114" i="8" s="1"/>
  <c r="AA76" i="8"/>
  <c r="N76" i="8" s="1"/>
  <c r="W143" i="8"/>
  <c r="J143" i="8" s="1"/>
  <c r="W100" i="8"/>
  <c r="J100" i="8" s="1"/>
  <c r="AA44" i="8"/>
  <c r="N44" i="8" s="1"/>
  <c r="X104" i="9"/>
  <c r="K104" i="9" s="1"/>
  <c r="X149" i="9"/>
  <c r="K149" i="9" s="1"/>
  <c r="X49" i="9"/>
  <c r="K49" i="9" s="1"/>
  <c r="W107" i="8"/>
  <c r="AH107" i="8" s="1"/>
  <c r="T80" i="8"/>
  <c r="G80" i="8" s="1"/>
  <c r="AA131" i="8"/>
  <c r="V17" i="8"/>
  <c r="Z40" i="9"/>
  <c r="AK40" i="9" s="1"/>
  <c r="V13" i="8"/>
  <c r="AG13" i="8" s="1"/>
  <c r="W17" i="8"/>
  <c r="AH17" i="8" s="1"/>
  <c r="W55" i="8"/>
  <c r="J55" i="8" s="1"/>
  <c r="AA62" i="8"/>
  <c r="AL62" i="8" s="1"/>
  <c r="T36" i="8"/>
  <c r="AE36" i="8" s="1"/>
  <c r="Y10" i="9"/>
  <c r="L10" i="9" s="1"/>
  <c r="U102" i="8"/>
  <c r="AF102" i="8" s="1"/>
  <c r="AA66" i="8"/>
  <c r="AL66" i="8" s="1"/>
  <c r="Y146" i="9"/>
  <c r="L146" i="9" s="1"/>
  <c r="W83" i="8"/>
  <c r="AH83" i="8" s="1"/>
  <c r="W48" i="8"/>
  <c r="AH48" i="8" s="1"/>
  <c r="Z28" i="9"/>
  <c r="X22" i="9"/>
  <c r="Z49" i="9"/>
  <c r="AK49" i="9" s="1"/>
  <c r="T103" i="8"/>
  <c r="G103" i="8" s="1"/>
  <c r="X83" i="9"/>
  <c r="AI83" i="9" s="1"/>
  <c r="W144" i="8"/>
  <c r="AH144" i="8" s="1"/>
  <c r="X85" i="9"/>
  <c r="K85" i="9" s="1"/>
  <c r="V160" i="8"/>
  <c r="I160" i="8" s="1"/>
  <c r="U58" i="8"/>
  <c r="AF58" i="8" s="1"/>
  <c r="AA75" i="8"/>
  <c r="AL75" i="8" s="1"/>
  <c r="V8" i="8"/>
  <c r="I8" i="8" s="1"/>
  <c r="AA163" i="8"/>
  <c r="N163" i="8" s="1"/>
  <c r="Y84" i="9"/>
  <c r="AJ84" i="9" s="1"/>
  <c r="W78" i="8"/>
  <c r="J78" i="8" s="1"/>
  <c r="Z39" i="9"/>
  <c r="M39" i="9" s="1"/>
  <c r="U159" i="8"/>
  <c r="X76" i="9"/>
  <c r="AI76" i="9" s="1"/>
  <c r="X118" i="9"/>
  <c r="K118" i="9" s="1"/>
  <c r="V131" i="8"/>
  <c r="AG131" i="8" s="1"/>
  <c r="AA119" i="8"/>
  <c r="N119" i="8" s="1"/>
  <c r="V81" i="8"/>
  <c r="I81" i="8" s="1"/>
  <c r="W147" i="8"/>
  <c r="J147" i="8" s="1"/>
  <c r="X63" i="9"/>
  <c r="AI63" i="9" s="1"/>
  <c r="AA54" i="8"/>
  <c r="AL54" i="8" s="1"/>
  <c r="T48" i="8"/>
  <c r="G48" i="8" s="1"/>
  <c r="W31" i="8"/>
  <c r="J31" i="8" s="1"/>
  <c r="Y33" i="9"/>
  <c r="AJ33" i="9" s="1"/>
  <c r="T8" i="8"/>
  <c r="G8" i="8" s="1"/>
  <c r="X28" i="9"/>
  <c r="K28" i="9" s="1"/>
  <c r="T66" i="8"/>
  <c r="T45" i="8"/>
  <c r="AE45" i="8" s="1"/>
  <c r="T100" i="8"/>
  <c r="AE100" i="8" s="1"/>
  <c r="W62" i="8"/>
  <c r="J62" i="8" s="1"/>
  <c r="X142" i="9"/>
  <c r="K142" i="9" s="1"/>
  <c r="V136" i="8"/>
  <c r="I136" i="8" s="1"/>
  <c r="W106" i="8"/>
  <c r="J106" i="8" s="1"/>
  <c r="U142" i="8"/>
  <c r="AF142" i="8" s="1"/>
  <c r="AA82" i="8"/>
  <c r="N82" i="8" s="1"/>
  <c r="V153" i="8"/>
  <c r="I153" i="8" s="1"/>
  <c r="X55" i="9"/>
  <c r="AI55" i="9" s="1"/>
  <c r="Z164" i="9"/>
  <c r="M164" i="9" s="1"/>
  <c r="W163" i="8"/>
  <c r="J163" i="8" s="1"/>
  <c r="AA176" i="8"/>
  <c r="T143" i="8"/>
  <c r="X68" i="9"/>
  <c r="AI68" i="9" s="1"/>
  <c r="W136" i="8"/>
  <c r="AH136" i="8" s="1"/>
  <c r="W160" i="8"/>
  <c r="AH160" i="8" s="1"/>
  <c r="Y119" i="9"/>
  <c r="L119" i="9" s="1"/>
  <c r="T50" i="8"/>
  <c r="AE50" i="8" s="1"/>
  <c r="V165" i="8"/>
  <c r="AG165" i="8" s="1"/>
  <c r="Y154" i="9"/>
  <c r="AJ154" i="9" s="1"/>
  <c r="AA97" i="8"/>
  <c r="AL97" i="8" s="1"/>
  <c r="W115" i="8"/>
  <c r="J115" i="8" s="1"/>
  <c r="T98" i="8"/>
  <c r="AE98" i="8" s="1"/>
  <c r="W116" i="8"/>
  <c r="J116" i="8" s="1"/>
  <c r="T57" i="8"/>
  <c r="AE57" i="8" s="1"/>
  <c r="Z129" i="9"/>
  <c r="X56" i="9"/>
  <c r="T25" i="8"/>
  <c r="AE25" i="8" s="1"/>
  <c r="Z64" i="9"/>
  <c r="M64" i="9" s="1"/>
  <c r="Z110" i="9"/>
  <c r="AK110" i="9" s="1"/>
  <c r="AA24" i="8"/>
  <c r="AL24" i="8" s="1"/>
  <c r="Y67" i="9"/>
  <c r="L67" i="9" s="1"/>
  <c r="AA51" i="8"/>
  <c r="N51" i="8" s="1"/>
  <c r="Z10" i="9"/>
  <c r="AK10" i="9" s="1"/>
  <c r="Z154" i="9"/>
  <c r="AK154" i="9" s="1"/>
  <c r="U134" i="8"/>
  <c r="AF134" i="8" s="1"/>
  <c r="W29" i="8"/>
  <c r="J29" i="8" s="1"/>
  <c r="Z84" i="9"/>
  <c r="AK84" i="9" s="1"/>
  <c r="X164" i="9"/>
  <c r="AI164" i="9" s="1"/>
  <c r="W35" i="8"/>
  <c r="T77" i="8"/>
  <c r="Y149" i="9"/>
  <c r="AJ149" i="9" s="1"/>
  <c r="U129" i="8"/>
  <c r="AF129" i="8" s="1"/>
  <c r="Z163" i="9"/>
  <c r="AK163" i="9" s="1"/>
  <c r="X103" i="9"/>
  <c r="AI103" i="9" s="1"/>
  <c r="U80" i="8"/>
  <c r="H80" i="8" s="1"/>
  <c r="W75" i="8"/>
  <c r="AH75" i="8" s="1"/>
  <c r="V146" i="8"/>
  <c r="AG146" i="8" s="1"/>
  <c r="Y169" i="9"/>
  <c r="AJ169" i="9" s="1"/>
  <c r="Z162" i="9"/>
  <c r="AK162" i="9" s="1"/>
  <c r="AA135" i="8"/>
  <c r="AL135" i="8" s="1"/>
  <c r="U150" i="8"/>
  <c r="AF150" i="8" s="1"/>
  <c r="U114" i="8"/>
  <c r="AF114" i="8" s="1"/>
  <c r="T83" i="8"/>
  <c r="AA78" i="8"/>
  <c r="V40" i="8"/>
  <c r="I40" i="8" s="1"/>
  <c r="T176" i="8"/>
  <c r="AE176" i="8" s="1"/>
  <c r="Z107" i="9"/>
  <c r="M107" i="9" s="1"/>
  <c r="U162" i="8"/>
  <c r="AF162" i="8" s="1"/>
  <c r="U45" i="8"/>
  <c r="H45" i="8" s="1"/>
  <c r="Y27" i="9"/>
  <c r="AJ27" i="9" s="1"/>
  <c r="AA73" i="8"/>
  <c r="AL73" i="8" s="1"/>
  <c r="Z170" i="9"/>
  <c r="M170" i="9" s="1"/>
  <c r="Z55" i="9"/>
  <c r="AK55" i="9" s="1"/>
  <c r="Z63" i="9"/>
  <c r="M63" i="9" s="1"/>
  <c r="V58" i="8"/>
  <c r="I58" i="8" s="1"/>
  <c r="U144" i="8"/>
  <c r="AF144" i="8" s="1"/>
  <c r="U117" i="8"/>
  <c r="AF117" i="8" s="1"/>
  <c r="V96" i="8"/>
  <c r="X35" i="9"/>
  <c r="AI35" i="9" s="1"/>
  <c r="V164" i="8"/>
  <c r="I164" i="8" s="1"/>
  <c r="U59" i="8"/>
  <c r="H59" i="8" s="1"/>
  <c r="V59" i="8"/>
  <c r="I59" i="8" s="1"/>
  <c r="T123" i="8"/>
  <c r="G123" i="8" s="1"/>
  <c r="X92" i="9"/>
  <c r="AI92" i="9" s="1"/>
  <c r="T161" i="8"/>
  <c r="AE161" i="8" s="1"/>
  <c r="AA129" i="8"/>
  <c r="AL129" i="8" s="1"/>
  <c r="T76" i="8"/>
  <c r="AE76" i="8" s="1"/>
  <c r="X138" i="9"/>
  <c r="AI138" i="9" s="1"/>
  <c r="U87" i="8"/>
  <c r="AF87" i="8" s="1"/>
  <c r="T62" i="8"/>
  <c r="AE62" i="8" s="1"/>
  <c r="AA123" i="8"/>
  <c r="X39" i="9"/>
  <c r="Y73" i="9"/>
  <c r="L73" i="9" s="1"/>
  <c r="Z138" i="9"/>
  <c r="M138" i="9" s="1"/>
  <c r="AA114" i="8"/>
  <c r="AL114" i="8" s="1"/>
  <c r="Y49" i="9"/>
  <c r="AJ49" i="9" s="1"/>
  <c r="W79" i="8"/>
  <c r="J79" i="8" s="1"/>
  <c r="Y81" i="9"/>
  <c r="L81" i="9" s="1"/>
  <c r="V147" i="8"/>
  <c r="AG147" i="8" s="1"/>
  <c r="V63" i="8"/>
  <c r="AG63" i="8" s="1"/>
  <c r="U78" i="8"/>
  <c r="W51" i="8"/>
  <c r="J51" i="8" s="1"/>
  <c r="X126" i="9"/>
  <c r="K126" i="9" s="1"/>
  <c r="V107" i="8"/>
  <c r="AG107" i="8" s="1"/>
  <c r="T67" i="8"/>
  <c r="AE67" i="8" s="1"/>
  <c r="V36" i="8"/>
  <c r="Z16" i="9"/>
  <c r="AK16" i="9" s="1"/>
  <c r="U131" i="8"/>
  <c r="AF131" i="8" s="1"/>
  <c r="W117" i="8"/>
  <c r="AH117" i="8" s="1"/>
  <c r="AA106" i="8"/>
  <c r="AL106" i="8" s="1"/>
  <c r="W140" i="8"/>
  <c r="AH140" i="8" s="1"/>
  <c r="AA170" i="8"/>
  <c r="N170" i="8" s="1"/>
  <c r="Y50" i="9"/>
  <c r="L50" i="9" s="1"/>
  <c r="Z126" i="9"/>
  <c r="AK126" i="9" s="1"/>
  <c r="T163" i="8"/>
  <c r="AE163" i="8" s="1"/>
  <c r="W82" i="8"/>
  <c r="J82" i="8" s="1"/>
  <c r="X121" i="9"/>
  <c r="AI121" i="9" s="1"/>
  <c r="Y70" i="9"/>
  <c r="L70" i="9" s="1"/>
  <c r="U18" i="8"/>
  <c r="Z27" i="9"/>
  <c r="AA29" i="8"/>
  <c r="N29" i="8" s="1"/>
  <c r="V150" i="8"/>
  <c r="AG150" i="8" s="1"/>
  <c r="Z109" i="9"/>
  <c r="AK109" i="9" s="1"/>
  <c r="U35" i="8"/>
  <c r="H35" i="8" s="1"/>
  <c r="Y156" i="9"/>
  <c r="AJ156" i="9" s="1"/>
  <c r="X137" i="9"/>
  <c r="K137" i="9" s="1"/>
  <c r="AA80" i="8"/>
  <c r="AL80" i="8" s="1"/>
  <c r="X179" i="9"/>
  <c r="K179" i="9" s="1"/>
  <c r="T51" i="8"/>
  <c r="AE51" i="8" s="1"/>
  <c r="X88" i="9"/>
  <c r="K88" i="9" s="1"/>
  <c r="Z72" i="9"/>
  <c r="AK72" i="9" s="1"/>
  <c r="V14" i="8"/>
  <c r="I14" i="8" s="1"/>
  <c r="Z8" i="9"/>
  <c r="W18" i="8"/>
  <c r="AA177" i="8"/>
  <c r="AL177" i="8" s="1"/>
  <c r="T68" i="8"/>
  <c r="AE68" i="8" s="1"/>
  <c r="X53" i="9"/>
  <c r="K53" i="9" s="1"/>
  <c r="U146" i="8"/>
  <c r="AF146" i="8" s="1"/>
  <c r="W80" i="8"/>
  <c r="J80" i="8" s="1"/>
  <c r="V95" i="8"/>
  <c r="AG95" i="8" s="1"/>
  <c r="Z73" i="9"/>
  <c r="AK73" i="9" s="1"/>
  <c r="Y165" i="9"/>
  <c r="L165" i="9" s="1"/>
  <c r="U81" i="8"/>
  <c r="H81" i="8" s="1"/>
  <c r="V142" i="8"/>
  <c r="AG142" i="8" s="1"/>
  <c r="T44" i="8"/>
  <c r="G44" i="8" s="1"/>
  <c r="Z179" i="9"/>
  <c r="AK179" i="9" s="1"/>
  <c r="Y80" i="9"/>
  <c r="AA22" i="8"/>
  <c r="Z147" i="9"/>
  <c r="AK147" i="9" s="1"/>
  <c r="V22" i="8"/>
  <c r="AG22" i="8" s="1"/>
  <c r="W68" i="8"/>
  <c r="AH68" i="8" s="1"/>
  <c r="Z53" i="9"/>
  <c r="M53" i="9" s="1"/>
  <c r="Y116" i="9"/>
  <c r="L116" i="9" s="1"/>
  <c r="Z140" i="9"/>
  <c r="M140" i="9" s="1"/>
  <c r="Y125" i="9"/>
  <c r="L125" i="9" s="1"/>
  <c r="T137" i="8"/>
  <c r="G137" i="8" s="1"/>
  <c r="Y175" i="9"/>
  <c r="AJ175" i="9" s="1"/>
  <c r="T82" i="8"/>
  <c r="AE82" i="8" s="1"/>
  <c r="Y28" i="9"/>
  <c r="L28" i="9" s="1"/>
  <c r="W148" i="8"/>
  <c r="AH148" i="8" s="1"/>
  <c r="W25" i="8"/>
  <c r="U48" i="8"/>
  <c r="W142" i="8"/>
  <c r="J142" i="8" s="1"/>
  <c r="AA25" i="8"/>
  <c r="AL25" i="8" s="1"/>
  <c r="U99" i="8"/>
  <c r="AF99" i="8" s="1"/>
  <c r="Z59" i="9"/>
  <c r="AK59" i="9" s="1"/>
  <c r="X141" i="9"/>
  <c r="AI141" i="9" s="1"/>
  <c r="AA79" i="8"/>
  <c r="N79" i="8" s="1"/>
  <c r="X89" i="9"/>
  <c r="K89" i="9" s="1"/>
  <c r="AA81" i="8"/>
  <c r="N81" i="8" s="1"/>
  <c r="AA117" i="8"/>
  <c r="AL117" i="8" s="1"/>
  <c r="V48" i="8"/>
  <c r="I48" i="8" s="1"/>
  <c r="AA133" i="8"/>
  <c r="N133" i="8" s="1"/>
  <c r="AA8" i="8"/>
  <c r="AL8" i="8" s="1"/>
  <c r="U67" i="8"/>
  <c r="X116" i="9"/>
  <c r="X148" i="9"/>
  <c r="K148" i="9" s="1"/>
  <c r="X157" i="9"/>
  <c r="AI157" i="9" s="1"/>
  <c r="Z81" i="9"/>
  <c r="AK81" i="9" s="1"/>
  <c r="Y164" i="9"/>
  <c r="L164" i="9" s="1"/>
  <c r="V25" i="8"/>
  <c r="AG25" i="8" s="1"/>
  <c r="V98" i="8"/>
  <c r="I98" i="8" s="1"/>
  <c r="U143" i="8"/>
  <c r="AF143" i="8" s="1"/>
  <c r="Z56" i="9"/>
  <c r="AK56" i="9" s="1"/>
  <c r="Y59" i="9"/>
  <c r="L59" i="9" s="1"/>
  <c r="Z101" i="9"/>
  <c r="M101" i="9" s="1"/>
  <c r="U152" i="8"/>
  <c r="H152" i="8" s="1"/>
  <c r="W63" i="8"/>
  <c r="AH63" i="8" s="1"/>
  <c r="AA139" i="8"/>
  <c r="Z71" i="9"/>
  <c r="W134" i="8"/>
  <c r="AH134" i="8" s="1"/>
  <c r="W66" i="8"/>
  <c r="AH66" i="8" s="1"/>
  <c r="AA49" i="8"/>
  <c r="AL49" i="8" s="1"/>
  <c r="T18" i="8"/>
  <c r="AE18" i="8" s="1"/>
  <c r="U51" i="8"/>
  <c r="H51" i="8" s="1"/>
  <c r="V101" i="8"/>
  <c r="AG101" i="8" s="1"/>
  <c r="V87" i="8"/>
  <c r="AG87" i="8" s="1"/>
  <c r="V16" i="9"/>
  <c r="I16" i="9" s="1"/>
  <c r="U158" i="8"/>
  <c r="AF158" i="8" s="1"/>
  <c r="AA45" i="8"/>
  <c r="AL45" i="8" s="1"/>
  <c r="AA50" i="8"/>
  <c r="N50" i="8" s="1"/>
  <c r="T78" i="8"/>
  <c r="G78" i="8" s="1"/>
  <c r="Y54" i="9"/>
  <c r="AA47" i="8"/>
  <c r="U147" i="8"/>
  <c r="H147" i="8" s="1"/>
  <c r="X143" i="9"/>
  <c r="AI143" i="9" s="1"/>
  <c r="AA71" i="8"/>
  <c r="AL71" i="8" s="1"/>
  <c r="AA40" i="8"/>
  <c r="N40" i="8" s="1"/>
  <c r="U68" i="8"/>
  <c r="AF68" i="8" s="1"/>
  <c r="Y106" i="9"/>
  <c r="L106" i="9" s="1"/>
  <c r="Y167" i="9"/>
  <c r="AJ167" i="9" s="1"/>
  <c r="U116" i="8"/>
  <c r="AF116" i="8" s="1"/>
  <c r="W131" i="8"/>
  <c r="AH131" i="8" s="1"/>
  <c r="Y72" i="9"/>
  <c r="L72" i="9" s="1"/>
  <c r="Y103" i="9"/>
  <c r="AJ103" i="9" s="1"/>
  <c r="U119" i="8"/>
  <c r="AF119" i="8" s="1"/>
  <c r="Z156" i="9"/>
  <c r="Z182" i="9"/>
  <c r="V67" i="8"/>
  <c r="AG67" i="8" s="1"/>
  <c r="Z68" i="9"/>
  <c r="AK68" i="9" s="1"/>
  <c r="AA116" i="8"/>
  <c r="N116" i="8" s="1"/>
  <c r="U24" i="8"/>
  <c r="H24" i="8" s="1"/>
  <c r="W158" i="8"/>
  <c r="AH158" i="8" s="1"/>
  <c r="Z82" i="9"/>
  <c r="M82" i="9" s="1"/>
  <c r="U54" i="8"/>
  <c r="AF54" i="8" s="1"/>
  <c r="T116" i="8"/>
  <c r="G116" i="8" s="1"/>
  <c r="Y181" i="9"/>
  <c r="L181" i="9" s="1"/>
  <c r="W59" i="8"/>
  <c r="AH59" i="8" s="1"/>
  <c r="AA152" i="8"/>
  <c r="AL152" i="8" s="1"/>
  <c r="V68" i="8"/>
  <c r="I68" i="8" s="1"/>
  <c r="Y109" i="9"/>
  <c r="L109" i="9" s="1"/>
  <c r="AA141" i="8"/>
  <c r="Z139" i="9"/>
  <c r="AK139" i="9" s="1"/>
  <c r="W40" i="8"/>
  <c r="J40" i="8" s="1"/>
  <c r="V66" i="8"/>
  <c r="AG66" i="8" s="1"/>
  <c r="AA146" i="8"/>
  <c r="N146" i="8" s="1"/>
  <c r="U49" i="8"/>
  <c r="AF49" i="8" s="1"/>
  <c r="V18" i="8"/>
  <c r="AG18" i="8" s="1"/>
  <c r="X29" i="9"/>
  <c r="AI29" i="9" s="1"/>
  <c r="Z151" i="9"/>
  <c r="AK151" i="9" s="1"/>
  <c r="AA136" i="8"/>
  <c r="AL136" i="8" s="1"/>
  <c r="Z62" i="9"/>
  <c r="AK62" i="9" s="1"/>
  <c r="T174" i="8"/>
  <c r="G174" i="8" s="1"/>
  <c r="Y92" i="9"/>
  <c r="AJ92" i="9" s="1"/>
  <c r="Y82" i="9"/>
  <c r="AA63" i="8"/>
  <c r="AA96" i="8"/>
  <c r="N96" i="8" s="1"/>
  <c r="X82" i="9"/>
  <c r="K82" i="9" s="1"/>
  <c r="T162" i="8"/>
  <c r="G162" i="8" s="1"/>
  <c r="AA149" i="8"/>
  <c r="N149" i="8" s="1"/>
  <c r="U96" i="8"/>
  <c r="H96" i="8" s="1"/>
  <c r="W22" i="8"/>
  <c r="AH22" i="8" s="1"/>
  <c r="U170" i="8"/>
  <c r="AF170" i="8" s="1"/>
  <c r="AA68" i="8"/>
  <c r="N68" i="8" s="1"/>
  <c r="W176" i="8"/>
  <c r="AH176" i="8" s="1"/>
  <c r="W102" i="8"/>
  <c r="AH102" i="8" s="1"/>
  <c r="V103" i="8"/>
  <c r="I103" i="8" s="1"/>
  <c r="T165" i="8"/>
  <c r="AE165" i="8" s="1"/>
  <c r="Y168" i="9"/>
  <c r="L168" i="9" s="1"/>
  <c r="U65" i="8"/>
  <c r="Z85" i="9"/>
  <c r="M85" i="9" s="1"/>
  <c r="Y141" i="9"/>
  <c r="AJ141" i="9" s="1"/>
  <c r="V161" i="8"/>
  <c r="I161" i="8" s="1"/>
  <c r="V76" i="8"/>
  <c r="I76" i="8" s="1"/>
  <c r="U165" i="8"/>
  <c r="H165" i="8" s="1"/>
  <c r="X54" i="9"/>
  <c r="AI54" i="9" s="1"/>
  <c r="U16" i="9"/>
  <c r="AF16" i="9" s="1"/>
  <c r="U36" i="8"/>
  <c r="H36" i="8" s="1"/>
  <c r="X145" i="9"/>
  <c r="AI145" i="9" s="1"/>
  <c r="T71" i="8"/>
  <c r="AE71" i="8" s="1"/>
  <c r="U71" i="8"/>
  <c r="H71" i="8" s="1"/>
  <c r="T95" i="8"/>
  <c r="G95" i="8" s="1"/>
  <c r="Z54" i="9"/>
  <c r="AK54" i="9" s="1"/>
  <c r="U55" i="8"/>
  <c r="Y62" i="9"/>
  <c r="AJ62" i="9" s="1"/>
  <c r="W50" i="8"/>
  <c r="AH50" i="8" s="1"/>
  <c r="T119" i="8"/>
  <c r="G119" i="8" s="1"/>
  <c r="Y108" i="9"/>
  <c r="L108" i="9" s="1"/>
  <c r="X15" i="9"/>
  <c r="K15" i="9" s="1"/>
  <c r="T136" i="8"/>
  <c r="G136" i="8" s="1"/>
  <c r="U139" i="8"/>
  <c r="H139" i="8" s="1"/>
  <c r="T59" i="8"/>
  <c r="AE59" i="8" s="1"/>
  <c r="U17" i="8"/>
  <c r="H17" i="8" s="1"/>
  <c r="V50" i="8"/>
  <c r="AG50" i="8" s="1"/>
  <c r="X71" i="9"/>
  <c r="AI71" i="9" s="1"/>
  <c r="Y137" i="9"/>
  <c r="AJ137" i="9" s="1"/>
  <c r="V11" i="8"/>
  <c r="U107" i="8"/>
  <c r="Y107" i="9"/>
  <c r="AJ107" i="9" s="1"/>
  <c r="X169" i="9"/>
  <c r="AI169" i="9" s="1"/>
  <c r="X40" i="9"/>
  <c r="AI40" i="9" s="1"/>
  <c r="T104" i="8"/>
  <c r="G104" i="8" s="1"/>
  <c r="X8" i="9"/>
  <c r="K8" i="9" s="1"/>
  <c r="U100" i="8"/>
  <c r="H100" i="8" s="1"/>
  <c r="V44" i="8"/>
  <c r="AG44" i="8" s="1"/>
  <c r="Z35" i="9"/>
  <c r="AK35" i="9" s="1"/>
  <c r="W96" i="8"/>
  <c r="AH96" i="8" s="1"/>
  <c r="V127" i="8"/>
  <c r="I127" i="8" s="1"/>
  <c r="U44" i="8"/>
  <c r="AF44" i="8" s="1"/>
  <c r="X168" i="9"/>
  <c r="K168" i="9" s="1"/>
  <c r="Y100" i="9"/>
  <c r="Z23" i="9"/>
  <c r="V163" i="8"/>
  <c r="AG163" i="8" s="1"/>
  <c r="T107" i="8"/>
  <c r="G107" i="8" s="1"/>
  <c r="X33" i="9"/>
  <c r="AI33" i="9" s="1"/>
  <c r="X181" i="9"/>
  <c r="K181" i="9" s="1"/>
  <c r="X119" i="9"/>
  <c r="K119" i="9" s="1"/>
  <c r="V51" i="8"/>
  <c r="I51" i="8" s="1"/>
  <c r="X59" i="9"/>
  <c r="AI59" i="9" s="1"/>
  <c r="Z47" i="9"/>
  <c r="AK47" i="9" s="1"/>
  <c r="T49" i="8"/>
  <c r="G49" i="8" s="1"/>
  <c r="T152" i="8"/>
  <c r="G152" i="8" s="1"/>
  <c r="X50" i="9"/>
  <c r="K50" i="9" s="1"/>
  <c r="W81" i="8"/>
  <c r="J81" i="8" s="1"/>
  <c r="AA65" i="8"/>
  <c r="AA148" i="8"/>
  <c r="Z14" i="9"/>
  <c r="M14" i="9" s="1"/>
  <c r="Y163" i="9"/>
  <c r="L163" i="9" s="1"/>
  <c r="Z175" i="9"/>
  <c r="AK175" i="9" s="1"/>
  <c r="U123" i="8"/>
  <c r="AF123" i="8" s="1"/>
  <c r="W54" i="8"/>
  <c r="J54" i="8" s="1"/>
  <c r="U31" i="8"/>
  <c r="H31" i="8" s="1"/>
  <c r="X72" i="9"/>
  <c r="AI72" i="9" s="1"/>
  <c r="Z89" i="9"/>
  <c r="AK89" i="9" s="1"/>
  <c r="Z92" i="9"/>
  <c r="M92" i="9" s="1"/>
  <c r="V99" i="8"/>
  <c r="AG99" i="8" s="1"/>
  <c r="V170" i="8"/>
  <c r="I170" i="8" s="1"/>
  <c r="Y64" i="9"/>
  <c r="AJ64" i="9" s="1"/>
  <c r="V117" i="8"/>
  <c r="I117" i="8" s="1"/>
  <c r="X100" i="9"/>
  <c r="X109" i="9"/>
  <c r="AI109" i="9" s="1"/>
  <c r="X87" i="9"/>
  <c r="AI87" i="9" s="1"/>
  <c r="T55" i="8"/>
  <c r="AE55" i="8" s="1"/>
  <c r="AA138" i="8"/>
  <c r="AL138" i="8" s="1"/>
  <c r="V106" i="8"/>
  <c r="AG106" i="8" s="1"/>
  <c r="AA115" i="8"/>
  <c r="AL115" i="8" s="1"/>
  <c r="U79" i="8"/>
  <c r="H79" i="8" s="1"/>
  <c r="V65" i="8"/>
  <c r="AG65" i="8" s="1"/>
  <c r="V49" i="8"/>
  <c r="AG49" i="8" s="1"/>
  <c r="AA134" i="8"/>
  <c r="N134" i="8" s="1"/>
  <c r="V31" i="8"/>
  <c r="AG31" i="8" s="1"/>
  <c r="AA143" i="8"/>
  <c r="AL143" i="8" s="1"/>
  <c r="V75" i="8"/>
  <c r="Z83" i="9"/>
  <c r="U84" i="8"/>
  <c r="AF84" i="8" s="1"/>
  <c r="AA144" i="8"/>
  <c r="AL144" i="8" s="1"/>
  <c r="V116" i="8"/>
  <c r="I116" i="8" s="1"/>
  <c r="X10" i="9"/>
  <c r="AI10" i="9" s="1"/>
  <c r="T134" i="8"/>
  <c r="AE134" i="8" s="1"/>
  <c r="W24" i="8"/>
  <c r="J24" i="8" s="1"/>
  <c r="X175" i="9"/>
  <c r="AI175" i="9" s="1"/>
  <c r="V159" i="8"/>
  <c r="I159" i="8" s="1"/>
  <c r="Y148" i="9"/>
  <c r="L148" i="9" s="1"/>
  <c r="AA157" i="8"/>
  <c r="AL157" i="8" s="1"/>
  <c r="Y170" i="9"/>
  <c r="L170" i="9" s="1"/>
  <c r="T170" i="8"/>
  <c r="AE170" i="8" s="1"/>
  <c r="T10" i="8"/>
  <c r="G10" i="8" s="1"/>
  <c r="Y15" i="9"/>
  <c r="Z70" i="9"/>
  <c r="AK70" i="9" s="1"/>
  <c r="X163" i="9"/>
  <c r="K163" i="9" s="1"/>
  <c r="AA55" i="8"/>
  <c r="N55" i="8" s="1"/>
  <c r="Y8" i="9"/>
  <c r="AJ8" i="9" s="1"/>
  <c r="W73" i="8"/>
  <c r="J73" i="8" s="1"/>
  <c r="U29" i="8"/>
  <c r="AF29" i="8" s="1"/>
  <c r="V123" i="8"/>
  <c r="AG123" i="8" s="1"/>
  <c r="T147" i="8"/>
  <c r="G147" i="8" s="1"/>
  <c r="T35" i="8"/>
  <c r="G35" i="8" s="1"/>
  <c r="U50" i="8"/>
  <c r="AF50" i="8" s="1"/>
  <c r="U115" i="8"/>
  <c r="AF115" i="8" s="1"/>
  <c r="V29" i="8"/>
  <c r="I29" i="8" s="1"/>
  <c r="AA127" i="8"/>
  <c r="V54" i="8"/>
  <c r="U133" i="8"/>
  <c r="H133" i="8" s="1"/>
  <c r="AA164" i="8"/>
  <c r="AL164" i="8" s="1"/>
  <c r="W141" i="8"/>
  <c r="J141" i="8" s="1"/>
  <c r="X140" i="9"/>
  <c r="AI140" i="9" s="1"/>
  <c r="Y145" i="9"/>
  <c r="AJ145" i="9" s="1"/>
  <c r="AA17" i="8"/>
  <c r="N17" i="8" s="1"/>
  <c r="Y117" i="9"/>
  <c r="AJ117" i="9" s="1"/>
  <c r="X101" i="9"/>
  <c r="K101" i="9" s="1"/>
  <c r="U95" i="8"/>
  <c r="H95" i="8" s="1"/>
  <c r="W44" i="8"/>
  <c r="AH44" i="8" s="1"/>
  <c r="T153" i="8"/>
  <c r="G153" i="8" s="1"/>
  <c r="Y63" i="9"/>
  <c r="L63" i="9" s="1"/>
  <c r="W14" i="8"/>
  <c r="V35" i="8"/>
  <c r="AA104" i="8"/>
  <c r="AL104" i="8" s="1"/>
  <c r="Z148" i="9"/>
  <c r="M148" i="9" s="1"/>
  <c r="AA59" i="8"/>
  <c r="N59" i="8" s="1"/>
  <c r="Y142" i="9"/>
  <c r="AJ142" i="9" s="1"/>
  <c r="W13" i="8"/>
  <c r="AH13" i="8" s="1"/>
  <c r="Y139" i="9"/>
  <c r="L139" i="9" s="1"/>
  <c r="AA102" i="8"/>
  <c r="AL102" i="8" s="1"/>
  <c r="Z141" i="9"/>
  <c r="AK141" i="9" s="1"/>
  <c r="U153" i="8"/>
  <c r="H153" i="8" s="1"/>
  <c r="X70" i="9"/>
  <c r="K70" i="9" s="1"/>
  <c r="AA14" i="8"/>
  <c r="N14" i="8" s="1"/>
  <c r="V129" i="8"/>
  <c r="I129" i="8" s="1"/>
  <c r="T127" i="8"/>
  <c r="Y151" i="9"/>
  <c r="U103" i="8"/>
  <c r="AF103" i="8" s="1"/>
  <c r="Y140" i="9"/>
  <c r="AJ140" i="9" s="1"/>
  <c r="W71" i="8"/>
  <c r="J71" i="8" s="1"/>
  <c r="W174" i="8"/>
  <c r="AH174" i="8" s="1"/>
  <c r="Y83" i="9"/>
  <c r="AJ83" i="9" s="1"/>
  <c r="Z108" i="9"/>
  <c r="AK108" i="9" s="1"/>
  <c r="T164" i="8"/>
  <c r="AE164" i="8" s="1"/>
  <c r="W99" i="8"/>
  <c r="AH99" i="8" s="1"/>
  <c r="V45" i="8"/>
  <c r="AG45" i="8" s="1"/>
  <c r="X165" i="9"/>
  <c r="AI165" i="9" s="1"/>
  <c r="AA160" i="8"/>
  <c r="N160" i="8" s="1"/>
  <c r="AA174" i="8"/>
  <c r="AL174" i="8" s="1"/>
  <c r="T142" i="8"/>
  <c r="Z153" i="9"/>
  <c r="U104" i="8"/>
  <c r="AF104" i="8" s="1"/>
  <c r="Y153" i="9"/>
  <c r="AJ153" i="9" s="1"/>
  <c r="AA101" i="8"/>
  <c r="AL101" i="8" s="1"/>
  <c r="Z145" i="9"/>
  <c r="AK145" i="9" s="1"/>
  <c r="W114" i="8"/>
  <c r="AH114" i="8" s="1"/>
  <c r="T87" i="8"/>
  <c r="G87" i="8" s="1"/>
  <c r="X170" i="9"/>
  <c r="AI170" i="9" s="1"/>
  <c r="Z87" i="9"/>
  <c r="M87" i="9" s="1"/>
  <c r="U14" i="8"/>
  <c r="AF14" i="8" s="1"/>
  <c r="AA42" i="8"/>
  <c r="N42" i="8" s="1"/>
  <c r="T106" i="8"/>
  <c r="AE106" i="8" s="1"/>
  <c r="U66" i="8"/>
  <c r="H66" i="8" s="1"/>
  <c r="T139" i="8"/>
  <c r="X11" i="9"/>
  <c r="K11" i="9" s="1"/>
  <c r="X62" i="9"/>
  <c r="AI62" i="9" s="1"/>
  <c r="Y143" i="9"/>
  <c r="AJ143" i="9" s="1"/>
  <c r="Z102" i="9"/>
  <c r="AK102" i="9" s="1"/>
  <c r="AA57" i="8"/>
  <c r="AL57" i="8" s="1"/>
  <c r="AA150" i="8"/>
  <c r="N150" i="8" s="1"/>
  <c r="T158" i="8"/>
  <c r="AE158" i="8" s="1"/>
  <c r="W98" i="8"/>
  <c r="AH98" i="8" s="1"/>
  <c r="T13" i="8"/>
  <c r="G13" i="8" s="1"/>
  <c r="T65" i="8"/>
  <c r="G65" i="8" s="1"/>
  <c r="W151" i="8"/>
  <c r="AH151" i="8" s="1"/>
  <c r="Z52" i="9"/>
  <c r="M52" i="9" s="1"/>
  <c r="Z142" i="9"/>
  <c r="AK142" i="9" s="1"/>
  <c r="T79" i="8"/>
  <c r="U174" i="8"/>
  <c r="W152" i="8"/>
  <c r="AH152" i="8" s="1"/>
  <c r="Z137" i="9"/>
  <c r="AK137" i="9" s="1"/>
  <c r="Y55" i="9"/>
  <c r="AJ55" i="9" s="1"/>
  <c r="V137" i="8"/>
  <c r="I137" i="8" s="1"/>
  <c r="U83" i="8"/>
  <c r="H83" i="8" s="1"/>
  <c r="T63" i="8"/>
  <c r="AE63" i="8" s="1"/>
  <c r="W146" i="8"/>
  <c r="AH146" i="8" s="1"/>
  <c r="Y44" i="9"/>
  <c r="AJ44" i="9" s="1"/>
  <c r="U11" i="8"/>
  <c r="AF11" i="8" s="1"/>
  <c r="U77" i="8"/>
  <c r="AF77" i="8" s="1"/>
  <c r="W138" i="8"/>
  <c r="J138" i="8" s="1"/>
  <c r="AA77" i="8"/>
  <c r="N77" i="8" s="1"/>
  <c r="X23" i="9"/>
  <c r="AI23" i="9" s="1"/>
  <c r="W58" i="8"/>
  <c r="Y60" i="9"/>
  <c r="L60" i="9" s="1"/>
  <c r="Z155" i="9"/>
  <c r="M155" i="9" s="1"/>
  <c r="V152" i="8"/>
  <c r="I152" i="8" s="1"/>
  <c r="X80" i="9"/>
  <c r="AI80" i="9" s="1"/>
  <c r="Y87" i="9"/>
  <c r="AJ87" i="9" s="1"/>
  <c r="Y155" i="9"/>
  <c r="AJ155" i="9" s="1"/>
  <c r="Y158" i="9"/>
  <c r="AJ158" i="9" s="1"/>
  <c r="AA9" i="8"/>
  <c r="N9" i="8" s="1"/>
  <c r="U25" i="8"/>
  <c r="H25" i="8" s="1"/>
  <c r="Z118" i="9"/>
  <c r="M118" i="9" s="1"/>
  <c r="Z44" i="9"/>
  <c r="AK44" i="9" s="1"/>
  <c r="Z181" i="9"/>
  <c r="M181" i="9" s="1"/>
  <c r="V115" i="8"/>
  <c r="AA153" i="8"/>
  <c r="AA10" i="8"/>
  <c r="AL10" i="8" s="1"/>
  <c r="V139" i="8"/>
  <c r="I139" i="8" s="1"/>
  <c r="AA15" i="8"/>
  <c r="AL15" i="8" s="1"/>
  <c r="Z116" i="9"/>
  <c r="M116" i="9" s="1"/>
  <c r="V162" i="8"/>
  <c r="AG162" i="8" s="1"/>
  <c r="AA83" i="8"/>
  <c r="AL83" i="8" s="1"/>
  <c r="W77" i="8"/>
  <c r="J77" i="8" s="1"/>
  <c r="W165" i="8"/>
  <c r="J165" i="8" s="1"/>
  <c r="U76" i="8"/>
  <c r="AF76" i="8" s="1"/>
  <c r="Z106" i="9"/>
  <c r="AK106" i="9" s="1"/>
  <c r="T101" i="8"/>
  <c r="AE101" i="8" s="1"/>
  <c r="AA105" i="8"/>
  <c r="AL105" i="8" s="1"/>
  <c r="V77" i="8"/>
  <c r="U161" i="8"/>
  <c r="V100" i="8"/>
  <c r="I100" i="8" s="1"/>
  <c r="Z33" i="9"/>
  <c r="M33" i="9" s="1"/>
  <c r="W65" i="8"/>
  <c r="J65" i="8" s="1"/>
  <c r="Y121" i="9"/>
  <c r="AJ121" i="9" s="1"/>
  <c r="Z76" i="9"/>
  <c r="M76" i="9" s="1"/>
  <c r="Z80" i="9"/>
  <c r="AK80" i="9" s="1"/>
  <c r="W161" i="8"/>
  <c r="J161" i="8" s="1"/>
  <c r="AA161" i="8"/>
  <c r="N161" i="8" s="1"/>
  <c r="V176" i="8"/>
  <c r="I176" i="8" s="1"/>
  <c r="AA159" i="8"/>
  <c r="N159" i="8" s="1"/>
  <c r="U101" i="8"/>
  <c r="H101" i="8" s="1"/>
  <c r="T84" i="8"/>
  <c r="AE84" i="8" s="1"/>
  <c r="Z157" i="9"/>
  <c r="U160" i="8"/>
  <c r="Y85" i="9"/>
  <c r="L85" i="9" s="1"/>
  <c r="T149" i="8"/>
  <c r="AE149" i="8" s="1"/>
  <c r="Z29" i="9"/>
  <c r="AK29" i="9" s="1"/>
  <c r="AA98" i="8"/>
  <c r="AL98" i="8" s="1"/>
  <c r="AA147" i="8"/>
  <c r="N147" i="8" s="1"/>
  <c r="U141" i="8"/>
  <c r="AF141" i="8" s="1"/>
  <c r="W76" i="8"/>
  <c r="J76" i="8" s="1"/>
  <c r="AA107" i="8"/>
  <c r="AL107" i="8" s="1"/>
  <c r="X107" i="9"/>
  <c r="K107" i="9" s="1"/>
  <c r="X146" i="9"/>
  <c r="K146" i="9" s="1"/>
  <c r="X27" i="9"/>
  <c r="K27" i="9" s="1"/>
  <c r="W67" i="8"/>
  <c r="AH67" i="8" s="1"/>
  <c r="Z103" i="9"/>
  <c r="T131" i="8"/>
  <c r="AA142" i="8"/>
  <c r="AL142" i="8" s="1"/>
  <c r="AA151" i="8"/>
  <c r="AL151" i="8" s="1"/>
  <c r="T138" i="8"/>
  <c r="G138" i="8" s="1"/>
  <c r="Z169" i="9"/>
  <c r="M169" i="9" s="1"/>
  <c r="X152" i="9"/>
  <c r="AI152" i="9" s="1"/>
  <c r="U10" i="8"/>
  <c r="H10" i="8" s="1"/>
  <c r="Z119" i="9"/>
  <c r="AK119" i="9" s="1"/>
  <c r="V57" i="8"/>
  <c r="I57" i="8" s="1"/>
  <c r="AA48" i="8"/>
  <c r="N48" i="8" s="1"/>
  <c r="AA95" i="8"/>
  <c r="N95" i="8" s="1"/>
  <c r="Z152" i="9"/>
  <c r="AK152" i="9" s="1"/>
  <c r="T31" i="8"/>
  <c r="AE31" i="8" s="1"/>
  <c r="V149" i="8"/>
  <c r="Z67" i="9"/>
  <c r="AA35" i="8"/>
  <c r="AL35" i="8" s="1"/>
  <c r="W153" i="8"/>
  <c r="J153" i="8" s="1"/>
  <c r="T24" i="8"/>
  <c r="AE24" i="8" s="1"/>
  <c r="X14" i="9"/>
  <c r="K14" i="9" s="1"/>
  <c r="X129" i="9"/>
  <c r="AI129" i="9" s="1"/>
  <c r="V73" i="8"/>
  <c r="I73" i="8" s="1"/>
  <c r="T29" i="8"/>
  <c r="G29" i="8" s="1"/>
  <c r="U73" i="8"/>
  <c r="H73" i="8" s="1"/>
  <c r="W127" i="8"/>
  <c r="AH127" i="8" s="1"/>
  <c r="Z117" i="9"/>
  <c r="AK117" i="9" s="1"/>
  <c r="W84" i="8"/>
  <c r="AH84" i="8" s="1"/>
  <c r="AA87" i="8"/>
  <c r="AL87" i="8" s="1"/>
  <c r="Z88" i="9"/>
  <c r="U13" i="8"/>
  <c r="Y104" i="9"/>
  <c r="L104" i="9" s="1"/>
  <c r="T160" i="8"/>
  <c r="AE160" i="8" s="1"/>
  <c r="Z11" i="9"/>
  <c r="M11" i="9" s="1"/>
  <c r="Y29" i="9"/>
  <c r="L29" i="9" s="1"/>
  <c r="U98" i="8"/>
  <c r="H98" i="8" s="1"/>
  <c r="Y71" i="9"/>
  <c r="AJ71" i="9" s="1"/>
  <c r="AA158" i="8"/>
  <c r="N158" i="8" s="1"/>
  <c r="AA165" i="8"/>
  <c r="AL165" i="8" s="1"/>
  <c r="AA31" i="8"/>
  <c r="AL31" i="8" s="1"/>
  <c r="Y118" i="9"/>
  <c r="AJ118" i="9" s="1"/>
  <c r="Z149" i="9"/>
  <c r="AK149" i="9" s="1"/>
  <c r="G132" i="6"/>
  <c r="AE132" i="6"/>
  <c r="M14" i="8"/>
  <c r="AK14" i="8"/>
  <c r="AL128" i="6"/>
  <c r="N128" i="6"/>
  <c r="G40" i="6"/>
  <c r="AE40" i="6"/>
  <c r="I57" i="6"/>
  <c r="AG57" i="6"/>
  <c r="AA20" i="8"/>
  <c r="AK20" i="8"/>
  <c r="M20" i="8"/>
  <c r="AH43" i="6"/>
  <c r="J43" i="6"/>
  <c r="N62" i="6"/>
  <c r="AL62" i="6"/>
  <c r="I128" i="6"/>
  <c r="AG136" i="6"/>
  <c r="I136" i="6"/>
  <c r="J123" i="6"/>
  <c r="H22" i="6"/>
  <c r="AF22" i="6"/>
  <c r="AI101" i="8"/>
  <c r="K101" i="8"/>
  <c r="AF151" i="6"/>
  <c r="H151" i="6"/>
  <c r="AL19" i="6"/>
  <c r="N19" i="6"/>
  <c r="H128" i="6"/>
  <c r="AF128" i="6"/>
  <c r="G134" i="6"/>
  <c r="AE134" i="6"/>
  <c r="AK139" i="8"/>
  <c r="M139" i="8"/>
  <c r="AF125" i="6"/>
  <c r="H125" i="6"/>
  <c r="AG75" i="6"/>
  <c r="I75" i="6"/>
  <c r="H137" i="6"/>
  <c r="AF137" i="6"/>
  <c r="L31" i="8"/>
  <c r="AJ31" i="8"/>
  <c r="K62" i="8"/>
  <c r="AI62" i="8"/>
  <c r="AF152" i="6"/>
  <c r="H152" i="6"/>
  <c r="AH96" i="6"/>
  <c r="J96" i="6"/>
  <c r="L63" i="8"/>
  <c r="AJ63" i="8"/>
  <c r="AJ73" i="8"/>
  <c r="L73" i="8"/>
  <c r="J93" i="6"/>
  <c r="AH93" i="6"/>
  <c r="AE11" i="6"/>
  <c r="G11" i="6"/>
  <c r="AH47" i="6"/>
  <c r="J47" i="6"/>
  <c r="AL64" i="6"/>
  <c r="N64" i="6"/>
  <c r="K142" i="8"/>
  <c r="AI142" i="8"/>
  <c r="AF40" i="6"/>
  <c r="H40" i="6"/>
  <c r="AJ48" i="8"/>
  <c r="L48" i="8"/>
  <c r="AH53" i="6"/>
  <c r="J53" i="6"/>
  <c r="AF53" i="6"/>
  <c r="H53" i="6"/>
  <c r="K149" i="8"/>
  <c r="AI149" i="8"/>
  <c r="AI80" i="8"/>
  <c r="K80" i="8"/>
  <c r="K68" i="8"/>
  <c r="AI68" i="8"/>
  <c r="AH150" i="6"/>
  <c r="J150" i="6"/>
  <c r="AI40" i="8"/>
  <c r="K40" i="8"/>
  <c r="AK141" i="8"/>
  <c r="M141" i="8"/>
  <c r="M163" i="8"/>
  <c r="AK163" i="8"/>
  <c r="AJ11" i="8"/>
  <c r="L11" i="8"/>
  <c r="AK45" i="8"/>
  <c r="M45" i="8"/>
  <c r="L51" i="8"/>
  <c r="AJ51" i="8"/>
  <c r="AK99" i="8"/>
  <c r="M99" i="8"/>
  <c r="AG167" i="6"/>
  <c r="I167" i="6"/>
  <c r="K162" i="8"/>
  <c r="AI162" i="8"/>
  <c r="G91" i="6"/>
  <c r="AE91" i="6"/>
  <c r="AH127" i="6"/>
  <c r="J127" i="6"/>
  <c r="I96" i="6"/>
  <c r="AG96" i="6"/>
  <c r="K135" i="8"/>
  <c r="AI135" i="8"/>
  <c r="L106" i="8"/>
  <c r="AJ106" i="8"/>
  <c r="N125" i="6"/>
  <c r="AL125" i="6"/>
  <c r="G54" i="6"/>
  <c r="AE54" i="6"/>
  <c r="J121" i="6"/>
  <c r="AH121" i="6"/>
  <c r="L71" i="8"/>
  <c r="AJ71" i="8"/>
  <c r="I139" i="6"/>
  <c r="AG139" i="6"/>
  <c r="I10" i="6"/>
  <c r="AG10" i="6"/>
  <c r="I71" i="6"/>
  <c r="AG71" i="6"/>
  <c r="I24" i="6"/>
  <c r="AG24" i="6"/>
  <c r="J79" i="6"/>
  <c r="AH79" i="6"/>
  <c r="G15" i="6"/>
  <c r="AE15" i="6"/>
  <c r="L36" i="8"/>
  <c r="AJ36" i="8"/>
  <c r="G128" i="6"/>
  <c r="AE128" i="6"/>
  <c r="AJ83" i="8"/>
  <c r="L83" i="8"/>
  <c r="AG132" i="6"/>
  <c r="I132" i="6"/>
  <c r="AF123" i="6"/>
  <c r="H123" i="6"/>
  <c r="G136" i="6"/>
  <c r="AE136" i="6"/>
  <c r="AL11" i="6"/>
  <c r="N11" i="6"/>
  <c r="H67" i="6"/>
  <c r="AF67" i="6"/>
  <c r="N38" i="6"/>
  <c r="AL38" i="6"/>
  <c r="AJ174" i="8"/>
  <c r="L174" i="8"/>
  <c r="AJ96" i="8"/>
  <c r="AH111" i="6"/>
  <c r="J111" i="6"/>
  <c r="AI59" i="8"/>
  <c r="K59" i="8"/>
  <c r="G94" i="6"/>
  <c r="AE94" i="6"/>
  <c r="AE129" i="6"/>
  <c r="G129" i="6"/>
  <c r="N92" i="6"/>
  <c r="AL92" i="6"/>
  <c r="J10" i="6"/>
  <c r="AJ147" i="8"/>
  <c r="L147" i="8"/>
  <c r="J158" i="6"/>
  <c r="AH158" i="6"/>
  <c r="J107" i="6"/>
  <c r="AH107" i="6"/>
  <c r="I77" i="6"/>
  <c r="AG77" i="6"/>
  <c r="L13" i="8"/>
  <c r="AJ13" i="8"/>
  <c r="AF75" i="6"/>
  <c r="H75" i="6"/>
  <c r="AJ84" i="8"/>
  <c r="L84" i="8"/>
  <c r="AH116" i="6"/>
  <c r="J116" i="6"/>
  <c r="AG146" i="6"/>
  <c r="I146" i="6"/>
  <c r="J137" i="6"/>
  <c r="AH137" i="6"/>
  <c r="L142" i="8"/>
  <c r="K146" i="8"/>
  <c r="I94" i="6"/>
  <c r="AG94" i="6"/>
  <c r="L17" i="8"/>
  <c r="AJ17" i="8"/>
  <c r="G103" i="6"/>
  <c r="AE103" i="6"/>
  <c r="I122" i="6"/>
  <c r="AG122" i="6"/>
  <c r="AE51" i="6"/>
  <c r="G51" i="6"/>
  <c r="AE106" i="6"/>
  <c r="G106" i="6"/>
  <c r="AF98" i="6"/>
  <c r="H98" i="6"/>
  <c r="AF13" i="6"/>
  <c r="H13" i="6"/>
  <c r="AE133" i="6"/>
  <c r="G133" i="6"/>
  <c r="AG52" i="6"/>
  <c r="I52" i="6"/>
  <c r="AE138" i="6"/>
  <c r="H124" i="6"/>
  <c r="AF124" i="6"/>
  <c r="J152" i="6"/>
  <c r="AH152" i="6"/>
  <c r="AG73" i="6"/>
  <c r="I73" i="6"/>
  <c r="AE123" i="6"/>
  <c r="G123" i="6"/>
  <c r="H139" i="6"/>
  <c r="AF139" i="6"/>
  <c r="AH26" i="6"/>
  <c r="J26" i="6"/>
  <c r="K150" i="8"/>
  <c r="AI150" i="8"/>
  <c r="G22" i="6"/>
  <c r="AE22" i="6"/>
  <c r="N95" i="6"/>
  <c r="AL95" i="6"/>
  <c r="K55" i="8"/>
  <c r="AI55" i="8"/>
  <c r="J36" i="6"/>
  <c r="AH36" i="6"/>
  <c r="AE121" i="6"/>
  <c r="G121" i="6"/>
  <c r="AH11" i="6"/>
  <c r="J11" i="6"/>
  <c r="K103" i="8"/>
  <c r="AI103" i="8"/>
  <c r="AE112" i="6"/>
  <c r="G112" i="6"/>
  <c r="AH138" i="6"/>
  <c r="J138" i="6"/>
  <c r="H136" i="6"/>
  <c r="AF136" i="6"/>
  <c r="AK160" i="8"/>
  <c r="M160" i="8"/>
  <c r="N117" i="6"/>
  <c r="AL117" i="6"/>
  <c r="G104" i="6"/>
  <c r="AE104" i="6"/>
  <c r="H8" i="6"/>
  <c r="AF8" i="6"/>
  <c r="G12" i="6"/>
  <c r="AE12" i="6"/>
  <c r="I123" i="6"/>
  <c r="AG123" i="6"/>
  <c r="AL14" i="6"/>
  <c r="N14" i="6"/>
  <c r="AH87" i="6"/>
  <c r="AI115" i="8"/>
  <c r="K115" i="8"/>
  <c r="AI153" i="8"/>
  <c r="K153" i="8"/>
  <c r="I121" i="6"/>
  <c r="AG121" i="6"/>
  <c r="I129" i="6"/>
  <c r="AG129" i="6"/>
  <c r="M17" i="8"/>
  <c r="AK17" i="8"/>
  <c r="AG126" i="6"/>
  <c r="I126" i="6"/>
  <c r="AE147" i="6"/>
  <c r="G147" i="6"/>
  <c r="J147" i="6"/>
  <c r="AH147" i="6"/>
  <c r="AL77" i="6"/>
  <c r="N77" i="6"/>
  <c r="N36" i="6"/>
  <c r="AL36" i="6"/>
  <c r="AJ152" i="8"/>
  <c r="L152" i="8"/>
  <c r="G116" i="6"/>
  <c r="AE116" i="6"/>
  <c r="AL170" i="6"/>
  <c r="AH28" i="6"/>
  <c r="AK119" i="8"/>
  <c r="M119" i="8"/>
  <c r="AK9" i="8"/>
  <c r="M9" i="8"/>
  <c r="K161" i="8"/>
  <c r="AI161" i="8"/>
  <c r="J8" i="6"/>
  <c r="AH8" i="6"/>
  <c r="AF168" i="6"/>
  <c r="H168" i="6"/>
  <c r="AE74" i="6"/>
  <c r="G74" i="6"/>
  <c r="N54" i="6"/>
  <c r="AL54" i="6"/>
  <c r="L35" i="8"/>
  <c r="AJ35" i="8"/>
  <c r="N133" i="6"/>
  <c r="AL133" i="6"/>
  <c r="AG107" i="6"/>
  <c r="H126" i="6"/>
  <c r="AF126" i="6"/>
  <c r="G139" i="6"/>
  <c r="AE139" i="6"/>
  <c r="J125" i="6"/>
  <c r="AI123" i="8"/>
  <c r="K123" i="8"/>
  <c r="I65" i="6"/>
  <c r="AG65" i="6"/>
  <c r="L134" i="8"/>
  <c r="AJ134" i="8"/>
  <c r="I107" i="6"/>
  <c r="N150" i="6"/>
  <c r="AL150" i="6"/>
  <c r="AH95" i="6"/>
  <c r="J95" i="6"/>
  <c r="N28" i="6"/>
  <c r="AL28" i="6"/>
  <c r="AK123" i="8"/>
  <c r="M123" i="8"/>
  <c r="AH123" i="6"/>
  <c r="M162" i="8"/>
  <c r="AK162" i="8"/>
  <c r="I131" i="6"/>
  <c r="AG131" i="6"/>
  <c r="I66" i="6"/>
  <c r="AG66" i="6"/>
  <c r="AH10" i="6"/>
  <c r="AG72" i="6"/>
  <c r="I72" i="6"/>
  <c r="AE18" i="6"/>
  <c r="G18" i="6"/>
  <c r="AF114" i="6"/>
  <c r="H114" i="6"/>
  <c r="AJ142" i="8"/>
  <c r="AE88" i="6"/>
  <c r="G88" i="6"/>
  <c r="M55" i="8"/>
  <c r="AK55" i="8"/>
  <c r="AE67" i="6"/>
  <c r="G67" i="6"/>
  <c r="L107" i="8"/>
  <c r="AJ107" i="8"/>
  <c r="AF57" i="6"/>
  <c r="H57" i="6"/>
  <c r="M153" i="8"/>
  <c r="M161" i="8"/>
  <c r="M95" i="8"/>
  <c r="AK95" i="8"/>
  <c r="AL91" i="6"/>
  <c r="N91" i="6"/>
  <c r="H155" i="6"/>
  <c r="AF155" i="6"/>
  <c r="I76" i="6"/>
  <c r="K77" i="8"/>
  <c r="L18" i="8"/>
  <c r="AF58" i="6"/>
  <c r="I103" i="6"/>
  <c r="N69" i="6"/>
  <c r="AL42" i="6"/>
  <c r="AI99" i="8"/>
  <c r="K144" i="8"/>
  <c r="K44" i="8"/>
  <c r="J99" i="6"/>
  <c r="G73" i="6"/>
  <c r="AE73" i="6"/>
  <c r="I18" i="6"/>
  <c r="M36" i="8"/>
  <c r="AG14" i="6"/>
  <c r="AH18" i="6"/>
  <c r="AH52" i="6"/>
  <c r="AL57" i="6"/>
  <c r="N57" i="6"/>
  <c r="AJ10" i="8"/>
  <c r="AF94" i="6"/>
  <c r="AL61" i="6"/>
  <c r="AK24" i="8"/>
  <c r="AI17" i="8"/>
  <c r="K17" i="8"/>
  <c r="M44" i="8"/>
  <c r="AI79" i="8"/>
  <c r="AH132" i="6"/>
  <c r="AI81" i="8"/>
  <c r="AG148" i="6"/>
  <c r="H54" i="6"/>
  <c r="AF54" i="6"/>
  <c r="AL67" i="6"/>
  <c r="AG8" i="6"/>
  <c r="AL151" i="6"/>
  <c r="L80" i="8"/>
  <c r="H147" i="6"/>
  <c r="AF147" i="6"/>
  <c r="K71" i="8"/>
  <c r="K116" i="8"/>
  <c r="AG119" i="6"/>
  <c r="N107" i="6"/>
  <c r="I74" i="6"/>
  <c r="AH135" i="6"/>
  <c r="K58" i="8"/>
  <c r="AI58" i="8"/>
  <c r="AL51" i="6"/>
  <c r="G46" i="6"/>
  <c r="J31" i="6"/>
  <c r="AJ29" i="8"/>
  <c r="AE8" i="6"/>
  <c r="AK44" i="8"/>
  <c r="AG46" i="6"/>
  <c r="J76" i="6"/>
  <c r="AI148" i="8"/>
  <c r="N51" i="6"/>
  <c r="AI71" i="8"/>
  <c r="AE46" i="6"/>
  <c r="AL120" i="6"/>
  <c r="K24" i="8"/>
  <c r="AE61" i="6"/>
  <c r="G43" i="6"/>
  <c r="G92" i="6"/>
  <c r="AH57" i="6"/>
  <c r="J57" i="6"/>
  <c r="AI138" i="8"/>
  <c r="AH98" i="6"/>
  <c r="AF130" i="6"/>
  <c r="N75" i="6"/>
  <c r="AG141" i="6"/>
  <c r="I141" i="6"/>
  <c r="AI50" i="8"/>
  <c r="AK159" i="8"/>
  <c r="AH151" i="6"/>
  <c r="AL168" i="6"/>
  <c r="G131" i="6"/>
  <c r="AI63" i="8"/>
  <c r="J124" i="6"/>
  <c r="AJ117" i="8"/>
  <c r="AE48" i="6"/>
  <c r="AG154" i="6"/>
  <c r="AJ149" i="8"/>
  <c r="N89" i="6"/>
  <c r="J104" i="6"/>
  <c r="AE90" i="6"/>
  <c r="AH105" i="6"/>
  <c r="M106" i="8"/>
  <c r="AK106" i="8"/>
  <c r="AI51" i="8"/>
  <c r="AK59" i="8"/>
  <c r="N24" i="6"/>
  <c r="AJ62" i="8"/>
  <c r="M149" i="8"/>
  <c r="AF122" i="6"/>
  <c r="M80" i="8"/>
  <c r="AI159" i="8"/>
  <c r="J35" i="6"/>
  <c r="AE70" i="6"/>
  <c r="H116" i="6"/>
  <c r="M158" i="8"/>
  <c r="K98" i="8"/>
  <c r="AF73" i="6"/>
  <c r="AH67" i="6"/>
  <c r="I134" i="6"/>
  <c r="L164" i="8"/>
  <c r="M157" i="8"/>
  <c r="AL123" i="6"/>
  <c r="J52" i="6"/>
  <c r="K148" i="8"/>
  <c r="J135" i="6"/>
  <c r="L10" i="8"/>
  <c r="AF138" i="6"/>
  <c r="H103" i="6"/>
  <c r="AF103" i="6"/>
  <c r="G76" i="6"/>
  <c r="N71" i="6"/>
  <c r="I40" i="6"/>
  <c r="AE168" i="6"/>
  <c r="M102" i="8"/>
  <c r="AF43" i="6"/>
  <c r="L22" i="8"/>
  <c r="N12" i="6"/>
  <c r="AK165" i="8"/>
  <c r="AK50" i="8"/>
  <c r="AG54" i="6"/>
  <c r="AF132" i="6"/>
  <c r="H106" i="6"/>
  <c r="AG88" i="6"/>
  <c r="AI31" i="8"/>
  <c r="AF56" i="6"/>
  <c r="I56" i="6"/>
  <c r="AE111" i="6"/>
  <c r="AI87" i="8"/>
  <c r="G149" i="6"/>
  <c r="AL116" i="6"/>
  <c r="AI134" i="8"/>
  <c r="AF79" i="6"/>
  <c r="G57" i="6"/>
  <c r="AL111" i="6"/>
  <c r="AJ68" i="8"/>
  <c r="L68" i="8"/>
  <c r="N103" i="6"/>
  <c r="L44" i="8"/>
  <c r="J72" i="6"/>
  <c r="L77" i="8"/>
  <c r="AG135" i="6"/>
  <c r="AG58" i="6"/>
  <c r="H71" i="6"/>
  <c r="K107" i="8"/>
  <c r="I99" i="6"/>
  <c r="G62" i="6"/>
  <c r="I36" i="6"/>
  <c r="M15" i="8"/>
  <c r="H119" i="6"/>
  <c r="AF119" i="6"/>
  <c r="AH106" i="6"/>
  <c r="N98" i="6"/>
  <c r="AH133" i="6"/>
  <c r="J133" i="6"/>
  <c r="J128" i="6"/>
  <c r="N158" i="6"/>
  <c r="L45" i="8"/>
  <c r="M107" i="8"/>
  <c r="G151" i="6"/>
  <c r="N155" i="6"/>
  <c r="AJ80" i="8"/>
  <c r="G168" i="10"/>
  <c r="L29" i="8"/>
  <c r="AL71" i="6"/>
  <c r="K119" i="8"/>
  <c r="L65" i="8"/>
  <c r="AF19" i="6"/>
  <c r="AK22" i="8"/>
  <c r="N29" i="6"/>
  <c r="AG138" i="6"/>
  <c r="M104" i="8"/>
  <c r="H35" i="6"/>
  <c r="AI133" i="8"/>
  <c r="N73" i="6"/>
  <c r="K174" i="8"/>
  <c r="AE49" i="6"/>
  <c r="G49" i="6"/>
  <c r="AI83" i="8"/>
  <c r="AK67" i="8"/>
  <c r="I15" i="6"/>
  <c r="M8" i="8"/>
  <c r="J19" i="6"/>
  <c r="N169" i="6"/>
  <c r="AE63" i="6"/>
  <c r="AI48" i="8"/>
  <c r="H134" i="6"/>
  <c r="AG26" i="6"/>
  <c r="I26" i="6"/>
  <c r="AG87" i="6"/>
  <c r="AK68" i="8"/>
  <c r="AG130" i="6"/>
  <c r="L76" i="8"/>
  <c r="AJ76" i="8"/>
  <c r="N22" i="6"/>
  <c r="M142" i="8"/>
  <c r="AG22" i="6"/>
  <c r="M48" i="8"/>
  <c r="L114" i="8"/>
  <c r="M136" i="8"/>
  <c r="L123" i="8"/>
  <c r="AE125" i="6"/>
  <c r="AJ170" i="8"/>
  <c r="G75" i="6"/>
  <c r="AJ24" i="8"/>
  <c r="AH136" i="6"/>
  <c r="H46" i="6"/>
  <c r="J130" i="6"/>
  <c r="N25" i="6"/>
  <c r="AF91" i="6"/>
  <c r="M54" i="8"/>
  <c r="AK54" i="8"/>
  <c r="AI137" i="8"/>
  <c r="N72" i="6"/>
  <c r="K84" i="8"/>
  <c r="AI84" i="8"/>
  <c r="N74" i="6"/>
  <c r="AL106" i="6"/>
  <c r="N121" i="6"/>
  <c r="AL121" i="6"/>
  <c r="N8" i="6"/>
  <c r="H62" i="6"/>
  <c r="K114" i="8"/>
  <c r="AI114" i="8"/>
  <c r="AI143" i="8"/>
  <c r="AI152" i="8"/>
  <c r="AK77" i="8"/>
  <c r="M77" i="8"/>
  <c r="AJ159" i="8"/>
  <c r="AG25" i="6"/>
  <c r="AG90" i="6"/>
  <c r="AF131" i="6"/>
  <c r="H131" i="6"/>
  <c r="M51" i="8"/>
  <c r="AJ54" i="8"/>
  <c r="AK96" i="8"/>
  <c r="M96" i="8"/>
  <c r="H140" i="6"/>
  <c r="AF140" i="6"/>
  <c r="J58" i="6"/>
  <c r="AH58" i="6"/>
  <c r="N127" i="6"/>
  <c r="AK66" i="8"/>
  <c r="J61" i="6"/>
  <c r="AL47" i="6"/>
  <c r="AE19" i="6"/>
  <c r="H49" i="6"/>
  <c r="I15" i="8"/>
  <c r="AL43" i="6"/>
  <c r="AL48" i="6"/>
  <c r="G71" i="6"/>
  <c r="AJ49" i="8"/>
  <c r="L49" i="8"/>
  <c r="N45" i="6"/>
  <c r="AF135" i="6"/>
  <c r="AI139" i="8"/>
  <c r="AL65" i="6"/>
  <c r="N40" i="6"/>
  <c r="H63" i="6"/>
  <c r="AJ101" i="8"/>
  <c r="AJ162" i="8"/>
  <c r="AF105" i="6"/>
  <c r="H105" i="6"/>
  <c r="AH119" i="6"/>
  <c r="L67" i="8"/>
  <c r="L98" i="8"/>
  <c r="H107" i="6"/>
  <c r="M151" i="8"/>
  <c r="M177" i="8"/>
  <c r="AK177" i="8"/>
  <c r="I62" i="6"/>
  <c r="AG62" i="6"/>
  <c r="M63" i="8"/>
  <c r="AK63" i="8"/>
  <c r="AL105" i="6"/>
  <c r="AH146" i="6"/>
  <c r="M78" i="8"/>
  <c r="AK78" i="8"/>
  <c r="N61" i="6"/>
  <c r="H58" i="6"/>
  <c r="AF51" i="6"/>
  <c r="AE105" i="6"/>
  <c r="AJ176" i="8"/>
  <c r="AH56" i="6"/>
  <c r="AL140" i="6"/>
  <c r="I63" i="6"/>
  <c r="L104" i="8"/>
  <c r="AK135" i="8"/>
  <c r="J40" i="6"/>
  <c r="AL134" i="6"/>
  <c r="AF47" i="6"/>
  <c r="AG19" i="6"/>
  <c r="AI25" i="8"/>
  <c r="M146" i="8"/>
  <c r="AL124" i="6"/>
  <c r="N124" i="6"/>
  <c r="G167" i="6"/>
  <c r="L87" i="8"/>
  <c r="AJ78" i="8"/>
  <c r="AL58" i="6"/>
  <c r="N58" i="6"/>
  <c r="AL88" i="6"/>
  <c r="K78" i="8"/>
  <c r="AL137" i="6"/>
  <c r="H88" i="6"/>
  <c r="J22" i="6"/>
  <c r="N63" i="6"/>
  <c r="J168" i="6"/>
  <c r="AG95" i="6"/>
  <c r="AE154" i="6"/>
  <c r="AK81" i="8"/>
  <c r="L137" i="8"/>
  <c r="I149" i="6"/>
  <c r="I69" i="6"/>
  <c r="H154" i="6"/>
  <c r="K49" i="8"/>
  <c r="AF15" i="8"/>
  <c r="H36" i="6"/>
  <c r="K140" i="8"/>
  <c r="AI140" i="8"/>
  <c r="AE65" i="6"/>
  <c r="AE87" i="6"/>
  <c r="AK49" i="8"/>
  <c r="AF52" i="6"/>
  <c r="AJ57" i="8"/>
  <c r="K152" i="8"/>
  <c r="M35" i="8"/>
  <c r="I61" i="6"/>
  <c r="K25" i="8"/>
  <c r="L78" i="8"/>
  <c r="I168" i="10"/>
  <c r="AI78" i="8"/>
  <c r="AH48" i="6"/>
  <c r="AE107" i="6"/>
  <c r="L103" i="8"/>
  <c r="AI14" i="8"/>
  <c r="AE124" i="6"/>
  <c r="H127" i="6"/>
  <c r="AE56" i="6"/>
  <c r="AF18" i="6"/>
  <c r="K66" i="8"/>
  <c r="L133" i="8"/>
  <c r="I11" i="6"/>
  <c r="AF99" i="6"/>
  <c r="AJ102" i="8"/>
  <c r="AI164" i="8"/>
  <c r="K36" i="8"/>
  <c r="AE96" i="6"/>
  <c r="K8" i="8"/>
  <c r="H92" i="6"/>
  <c r="I42" i="6"/>
  <c r="M31" i="8"/>
  <c r="G13" i="6"/>
  <c r="AE13" i="6"/>
  <c r="AH88" i="6"/>
  <c r="J88" i="6"/>
  <c r="I114" i="6"/>
  <c r="AG114" i="6"/>
  <c r="AF42" i="6"/>
  <c r="AI163" i="8"/>
  <c r="L95" i="8"/>
  <c r="AK18" i="8"/>
  <c r="I151" i="6"/>
  <c r="G99" i="6"/>
  <c r="K29" i="8"/>
  <c r="K176" i="8"/>
  <c r="K117" i="8"/>
  <c r="AG49" i="6"/>
  <c r="K54" i="8"/>
  <c r="AK42" i="8"/>
  <c r="AE47" i="6"/>
  <c r="AE140" i="6"/>
  <c r="AI45" i="8"/>
  <c r="J74" i="6"/>
  <c r="N60" i="6"/>
  <c r="AL136" i="6"/>
  <c r="M13" i="8"/>
  <c r="AJ158" i="8"/>
  <c r="M170" i="8"/>
  <c r="H111" i="6"/>
  <c r="AF31" i="6"/>
  <c r="AI67" i="8"/>
  <c r="AK84" i="8"/>
  <c r="M84" i="8"/>
  <c r="AK87" i="8"/>
  <c r="M87" i="8"/>
  <c r="AG91" i="6"/>
  <c r="I158" i="6"/>
  <c r="AJ59" i="8"/>
  <c r="AI144" i="8"/>
  <c r="AL129" i="6"/>
  <c r="AL69" i="6"/>
  <c r="AK35" i="8"/>
  <c r="AJ161" i="8"/>
  <c r="J92" i="6"/>
  <c r="AF150" i="6"/>
  <c r="AG40" i="6"/>
  <c r="AH168" i="6"/>
  <c r="K87" i="8"/>
  <c r="N65" i="6"/>
  <c r="K95" i="8"/>
  <c r="K104" i="8"/>
  <c r="AI82" i="8"/>
  <c r="AE52" i="6"/>
  <c r="N126" i="6"/>
  <c r="AG98" i="6"/>
  <c r="AL104" i="6"/>
  <c r="AF72" i="6"/>
  <c r="I60" i="6"/>
  <c r="I47" i="6"/>
  <c r="AL122" i="6"/>
  <c r="I31" i="6"/>
  <c r="N131" i="6"/>
  <c r="I67" i="6"/>
  <c r="AF77" i="6"/>
  <c r="N132" i="6"/>
  <c r="AG105" i="6"/>
  <c r="AI10" i="8"/>
  <c r="K10" i="8"/>
  <c r="AE122" i="6"/>
  <c r="J24" i="6"/>
  <c r="I147" i="6"/>
  <c r="AG147" i="6"/>
  <c r="L143" i="8"/>
  <c r="AL145" i="6"/>
  <c r="G158" i="6"/>
  <c r="AE10" i="6"/>
  <c r="L14" i="8"/>
  <c r="AK65" i="8"/>
  <c r="AL52" i="6"/>
  <c r="L8" i="8"/>
  <c r="AH12" i="6"/>
  <c r="H29" i="6"/>
  <c r="AE135" i="6"/>
  <c r="AE35" i="6"/>
  <c r="AF48" i="6"/>
  <c r="H48" i="6"/>
  <c r="AG29" i="6"/>
  <c r="I29" i="6"/>
  <c r="N114" i="6"/>
  <c r="I51" i="6"/>
  <c r="H121" i="6"/>
  <c r="N152" i="6"/>
  <c r="AH129" i="6"/>
  <c r="J129" i="6"/>
  <c r="K136" i="8"/>
  <c r="AJ140" i="8"/>
  <c r="N18" i="6"/>
  <c r="AJ115" i="8"/>
  <c r="K96" i="8"/>
  <c r="AI96" i="8"/>
  <c r="AF87" i="6"/>
  <c r="J42" i="6"/>
  <c r="G141" i="6"/>
  <c r="L58" i="8"/>
  <c r="AH15" i="6"/>
  <c r="AG35" i="6"/>
  <c r="N96" i="6"/>
  <c r="AL96" i="6"/>
  <c r="M143" i="8"/>
  <c r="AL56" i="6"/>
  <c r="AJ135" i="8"/>
  <c r="AL94" i="6"/>
  <c r="AK137" i="8"/>
  <c r="AF141" i="6"/>
  <c r="AI65" i="8"/>
  <c r="K65" i="8"/>
  <c r="AL15" i="6"/>
  <c r="AG116" i="6"/>
  <c r="AE114" i="6"/>
  <c r="AF95" i="6"/>
  <c r="L136" i="8"/>
  <c r="AH65" i="6"/>
  <c r="J167" i="6"/>
  <c r="AJ79" i="8"/>
  <c r="AK103" i="8"/>
  <c r="AE152" i="6"/>
  <c r="AH91" i="6"/>
  <c r="N167" i="6"/>
  <c r="M148" i="8"/>
  <c r="AF96" i="6"/>
  <c r="L148" i="8"/>
  <c r="N93" i="6"/>
  <c r="AK140" i="8"/>
  <c r="AH103" i="6"/>
  <c r="J103" i="6"/>
  <c r="G79" i="6"/>
  <c r="K165" i="8"/>
  <c r="M82" i="8"/>
  <c r="AF15" i="6"/>
  <c r="AL41" i="6"/>
  <c r="G98" i="6"/>
  <c r="H61" i="6"/>
  <c r="AE127" i="6"/>
  <c r="AI11" i="8"/>
  <c r="K57" i="8"/>
  <c r="AJ139" i="8"/>
  <c r="AK97" i="8"/>
  <c r="AL53" i="6"/>
  <c r="N53" i="6"/>
  <c r="AL138" i="6"/>
  <c r="G146" i="6"/>
  <c r="J90" i="6"/>
  <c r="AE14" i="6"/>
  <c r="AE60" i="6"/>
  <c r="J139" i="6"/>
  <c r="M47" i="8"/>
  <c r="AE72" i="6"/>
  <c r="H167" i="6"/>
  <c r="AF167" i="6"/>
  <c r="J140" i="6"/>
  <c r="M133" i="8"/>
  <c r="L50" i="8"/>
  <c r="AJ50" i="8"/>
  <c r="I125" i="6"/>
  <c r="H76" i="6"/>
  <c r="G58" i="6"/>
  <c r="J134" i="6"/>
  <c r="L40" i="8"/>
  <c r="AF11" i="6"/>
  <c r="H11" i="6"/>
  <c r="N70" i="6"/>
  <c r="J54" i="6"/>
  <c r="AK150" i="8"/>
  <c r="M150" i="8"/>
  <c r="I140" i="6"/>
  <c r="K76" i="8"/>
  <c r="AJ82" i="8"/>
  <c r="L150" i="8"/>
  <c r="L153" i="8"/>
  <c r="AL9" i="6"/>
  <c r="H25" i="6"/>
  <c r="M116" i="8"/>
  <c r="AK40" i="8"/>
  <c r="AK176" i="8"/>
  <c r="AL141" i="6"/>
  <c r="N10" i="6"/>
  <c r="I127" i="6"/>
  <c r="N16" i="6"/>
  <c r="I150" i="6"/>
  <c r="AL76" i="6"/>
  <c r="AH154" i="6"/>
  <c r="H69" i="6"/>
  <c r="M101" i="8"/>
  <c r="AL97" i="6"/>
  <c r="AG70" i="6"/>
  <c r="AF149" i="6"/>
  <c r="AG92" i="6"/>
  <c r="I92" i="6"/>
  <c r="AK29" i="8"/>
  <c r="M29" i="8"/>
  <c r="AH60" i="6"/>
  <c r="AJ119" i="8"/>
  <c r="AK71" i="8"/>
  <c r="M76" i="8"/>
  <c r="AH149" i="6"/>
  <c r="AL149" i="6"/>
  <c r="AG168" i="6"/>
  <c r="N147" i="6"/>
  <c r="AF93" i="6"/>
  <c r="G77" i="6"/>
  <c r="AK152" i="8"/>
  <c r="M152" i="8"/>
  <c r="N119" i="6"/>
  <c r="AE36" i="6"/>
  <c r="L55" i="8"/>
  <c r="G95" i="6"/>
  <c r="J15" i="6"/>
  <c r="K79" i="8"/>
  <c r="AF76" i="6"/>
  <c r="AJ137" i="8"/>
  <c r="N153" i="6"/>
  <c r="H148" i="6"/>
  <c r="AF148" i="6"/>
  <c r="AJ81" i="8"/>
  <c r="G137" i="6"/>
  <c r="AE137" i="6"/>
  <c r="M25" i="8"/>
  <c r="AL90" i="6"/>
  <c r="AL135" i="6"/>
  <c r="J69" i="6"/>
  <c r="AH69" i="6"/>
  <c r="K141" i="8"/>
  <c r="AI22" i="8"/>
  <c r="J62" i="6"/>
  <c r="AE119" i="6"/>
  <c r="G119" i="6"/>
  <c r="N130" i="6"/>
  <c r="AL139" i="6"/>
  <c r="G126" i="6"/>
  <c r="M164" i="8"/>
  <c r="K147" i="8"/>
  <c r="AI147" i="8"/>
  <c r="H10" i="6"/>
  <c r="AF10" i="6"/>
  <c r="M117" i="8"/>
  <c r="AL46" i="6"/>
  <c r="N87" i="6"/>
  <c r="G31" i="6"/>
  <c r="M62" i="8"/>
  <c r="AL35" i="6"/>
  <c r="AH141" i="6"/>
  <c r="AE24" i="6"/>
  <c r="AI13" i="8"/>
  <c r="AI106" i="8"/>
  <c r="AG12" i="6"/>
  <c r="G29" i="6"/>
  <c r="AF12" i="6"/>
  <c r="J114" i="6"/>
  <c r="AK115" i="8"/>
  <c r="J77" i="6"/>
  <c r="N79" i="6"/>
  <c r="AK83" i="8"/>
  <c r="AF14" i="6"/>
  <c r="L99" i="8"/>
  <c r="G148" i="6"/>
  <c r="AK11" i="8"/>
  <c r="AF90" i="6"/>
  <c r="AJ66" i="8"/>
  <c r="AL146" i="6"/>
  <c r="AL154" i="6"/>
  <c r="AL31" i="6"/>
  <c r="AJ116" i="8"/>
  <c r="AK144" i="8"/>
  <c r="AJ67" i="9"/>
  <c r="I107" i="10"/>
  <c r="N107" i="10"/>
  <c r="W119" i="9" a="1"/>
  <c r="AA64" i="9" a="1"/>
  <c r="T155" i="9" a="1"/>
  <c r="AA129" i="9" a="1"/>
  <c r="U125" i="9" a="1"/>
  <c r="V10" i="9" a="1"/>
  <c r="U50" i="9" a="1"/>
  <c r="W8" i="10" a="1"/>
  <c r="T151" i="9" a="1"/>
  <c r="AA56" i="9" a="1"/>
  <c r="V56" i="9" a="1"/>
  <c r="Y145" i="10" a="1"/>
  <c r="V151" i="9" a="1"/>
  <c r="AA107" i="9" a="1"/>
  <c r="U8" i="9" a="1"/>
  <c r="U16" i="10" a="1"/>
  <c r="AA126" i="9" a="1"/>
  <c r="V8" i="9" a="1"/>
  <c r="X183" i="10" a="1"/>
  <c r="T70" i="9" a="1"/>
  <c r="V139" i="9" a="1"/>
  <c r="V147" i="9" a="1"/>
  <c r="AA162" i="9" a="1"/>
  <c r="T145" i="9" a="1"/>
  <c r="T49" i="9" a="1"/>
  <c r="U117" i="9" a="1"/>
  <c r="AA108" i="9" a="1"/>
  <c r="V126" i="9" a="1"/>
  <c r="T175" i="9" a="1"/>
  <c r="X68" i="10" a="1"/>
  <c r="AA182" i="9" a="1"/>
  <c r="W157" i="9" a="1"/>
  <c r="V146" i="9" a="1"/>
  <c r="V155" i="9" a="1"/>
  <c r="V143" i="9" a="1"/>
  <c r="Y125" i="10" a="1"/>
  <c r="X109" i="10" a="1"/>
  <c r="V154" i="9" a="1"/>
  <c r="U70" i="9" a="1"/>
  <c r="W109" i="9" a="1"/>
  <c r="AA63" i="9" a="1"/>
  <c r="T73" i="9" a="1"/>
  <c r="AA135" i="9" a="1"/>
  <c r="X170" i="10" a="1"/>
  <c r="U126" i="9" a="1"/>
  <c r="T11" i="9" a="1"/>
  <c r="U104" i="9" a="1"/>
  <c r="V157" i="9" a="1"/>
  <c r="Y53" i="10" a="1"/>
  <c r="AA62" i="9" a="1"/>
  <c r="U153" i="9" a="1"/>
  <c r="W145" i="9" a="1"/>
  <c r="V129" i="9" a="1"/>
  <c r="W125" i="9" a="1"/>
  <c r="W138" i="10" a="1"/>
  <c r="W28" i="9" a="1"/>
  <c r="V28" i="9" a="1"/>
  <c r="AA84" i="9" a="1"/>
  <c r="W151" i="9" a="1"/>
  <c r="U107" i="9" a="1"/>
  <c r="AA73" i="9" a="1"/>
  <c r="AA25" i="9" a="1"/>
  <c r="W117" i="9" a="1"/>
  <c r="U80" i="9" a="1"/>
  <c r="W49" i="10" a="1"/>
  <c r="Y101" i="10" a="1"/>
  <c r="T27" i="9" a="1"/>
  <c r="U157" i="9" a="1"/>
  <c r="AA165" i="9" a="1"/>
  <c r="W153" i="9" a="1"/>
  <c r="V133" i="9" a="1"/>
  <c r="V89" i="9" a="1"/>
  <c r="W138" i="9" a="1"/>
  <c r="AA147" i="9" a="1"/>
  <c r="U68" i="9" a="1"/>
  <c r="AA29" i="9" a="1"/>
  <c r="AA156" i="9" a="1"/>
  <c r="W28" i="10" a="1"/>
  <c r="Y171" i="10" a="1"/>
  <c r="T103" i="9" a="1"/>
  <c r="V168" i="9" a="1"/>
  <c r="U119" i="9" a="1"/>
  <c r="U165" i="9" a="1"/>
  <c r="X108" i="10" a="1"/>
  <c r="W143" i="9" a="1"/>
  <c r="W165" i="10" a="1"/>
  <c r="U64" i="9" a="1"/>
  <c r="U149" i="9" a="1"/>
  <c r="W146" i="9" a="1"/>
  <c r="AA33" i="9" a="1"/>
  <c r="T149" i="9" a="1"/>
  <c r="W53" i="10" a="1"/>
  <c r="W76" i="9" a="1"/>
  <c r="W155" i="9" a="1"/>
  <c r="U39" i="9" a="1"/>
  <c r="AA142" i="9" a="1"/>
  <c r="W133" i="9" a="1"/>
  <c r="T125" i="9" a="1"/>
  <c r="W119" i="10" a="1"/>
  <c r="U44" i="9" a="1"/>
  <c r="X81" i="10" a="1"/>
  <c r="U35" i="9" a="1"/>
  <c r="X53" i="10" a="1"/>
  <c r="V152" i="9" a="1"/>
  <c r="T169" i="9" a="1"/>
  <c r="AA40" i="9" a="1"/>
  <c r="U118" i="9" a="1"/>
  <c r="V62" i="9" a="1"/>
  <c r="T53" i="9" a="1"/>
  <c r="AA140" i="9" a="1"/>
  <c r="U11" i="9" a="1"/>
  <c r="T133" i="9" a="1"/>
  <c r="T87" i="9" a="1"/>
  <c r="U55" i="9" a="1"/>
  <c r="W10" i="9" a="1"/>
  <c r="X28" i="10" a="1"/>
  <c r="T158" i="9" a="1"/>
  <c r="W100" i="9" a="1"/>
  <c r="X70" i="10" a="1"/>
  <c r="V33" i="9" a="1"/>
  <c r="T63" i="9" a="1"/>
  <c r="W147" i="9" a="1"/>
  <c r="X60" i="10" a="1"/>
  <c r="Y33" i="10" a="1"/>
  <c r="U139" i="9" a="1"/>
  <c r="AA82" i="9" a="1"/>
  <c r="V118" i="9" a="1"/>
  <c r="U67" i="9" a="1"/>
  <c r="W56" i="9" a="1"/>
  <c r="T157" i="9" a="1"/>
  <c r="V63" i="9" a="1"/>
  <c r="V145" i="9" a="1"/>
  <c r="W170" i="10" a="1"/>
  <c r="AA109" i="9" a="1"/>
  <c r="T83" i="9" a="1"/>
  <c r="U63" i="9" a="1"/>
  <c r="W126" i="10" a="1"/>
  <c r="U168" i="9" a="1"/>
  <c r="W73" i="9" a="1"/>
  <c r="AA106" i="9" a="1"/>
  <c r="V142" i="9" a="1"/>
  <c r="U151" i="9" a="1"/>
  <c r="W179" i="9" a="1"/>
  <c r="U140" i="9" a="1"/>
  <c r="W83" i="9" a="1"/>
  <c r="W59" i="9" a="1"/>
  <c r="V82" i="9" a="1"/>
  <c r="AA175" i="9" a="1"/>
  <c r="AA117" i="9" a="1"/>
  <c r="V179" i="9" a="1"/>
  <c r="X50" i="10" a="1"/>
  <c r="W103" i="9" a="1"/>
  <c r="W104" i="10" a="1"/>
  <c r="T118" i="9" a="1"/>
  <c r="AA170" i="9" a="1"/>
  <c r="V158" i="9" a="1"/>
  <c r="W181" i="9" a="1"/>
  <c r="U29" i="9" a="1"/>
  <c r="Y160" i="10" a="1"/>
  <c r="V53" i="9" a="1"/>
  <c r="W49" i="9" a="1"/>
  <c r="X22" i="10" a="1"/>
  <c r="AA137" i="9" a="1"/>
  <c r="AA15" i="9" a="1"/>
  <c r="Y9" i="10" a="1"/>
  <c r="V15" i="9" a="1"/>
  <c r="X63" i="10" a="1"/>
  <c r="T153" i="9" a="1"/>
  <c r="W150" i="10" a="1"/>
  <c r="AA10" i="9" a="1"/>
  <c r="V83" i="9" a="1"/>
  <c r="V27" i="9" a="1"/>
  <c r="T154" i="9" a="1"/>
  <c r="Y39" i="10" a="1"/>
  <c r="V11" i="9" a="1"/>
  <c r="T71" i="9" a="1"/>
  <c r="AA153" i="9" a="1"/>
  <c r="W23" i="9" a="1"/>
  <c r="T55" i="9" a="1"/>
  <c r="X59" i="10" a="1"/>
  <c r="V44" i="9" a="1"/>
  <c r="W29" i="9" a="1"/>
  <c r="X67" i="10" a="1"/>
  <c r="W87" i="9" a="1"/>
  <c r="AA169" i="9" a="1"/>
  <c r="W15" i="10" a="1"/>
  <c r="W135" i="9" a="1"/>
  <c r="T67" i="9" a="1"/>
  <c r="V81" i="9" a="1"/>
  <c r="V121" i="9" a="1"/>
  <c r="U22" i="9" a="1"/>
  <c r="W70" i="10" a="1"/>
  <c r="W108" i="9" a="1"/>
  <c r="AA70" i="9" a="1"/>
  <c r="AA52" i="9" a="1"/>
  <c r="V39" i="9" a="1"/>
  <c r="U53" i="9" a="1"/>
  <c r="T28" i="9" a="1"/>
  <c r="V54" i="9" a="1"/>
  <c r="V108" i="9" a="1"/>
  <c r="T85" i="9" a="1"/>
  <c r="W106" i="9" a="1"/>
  <c r="W140" i="9" a="1"/>
  <c r="U169" i="9" a="1"/>
  <c r="U164" i="9" a="1"/>
  <c r="Y50" i="10" a="1"/>
  <c r="U116" i="9" a="1"/>
  <c r="V40" i="9" a="1"/>
  <c r="U170" i="9" a="1"/>
  <c r="U83" i="9" a="1"/>
  <c r="W151" i="10" a="1"/>
  <c r="X73" i="10" a="1"/>
  <c r="AA71" i="9" a="1"/>
  <c r="AA143" i="9" a="1"/>
  <c r="U87" i="9" a="1"/>
  <c r="AA54" i="9" a="1"/>
  <c r="AA16" i="9" a="1"/>
  <c r="U131" i="9" a="1"/>
  <c r="X166" i="10" a="1"/>
  <c r="V141" i="9" a="1"/>
  <c r="T164" i="9" a="1"/>
  <c r="W84" i="9" a="1"/>
  <c r="T138" i="9" a="1"/>
  <c r="V163" i="9" a="1"/>
  <c r="V100" i="9" a="1"/>
  <c r="U33" i="9" a="1"/>
  <c r="W64" i="10" a="1"/>
  <c r="X125" i="10" a="1"/>
  <c r="W81" i="9" a="1"/>
  <c r="AA59" i="9" a="1"/>
  <c r="U40" i="9" a="1"/>
  <c r="W50" i="9" a="1"/>
  <c r="U138" i="9" a="1"/>
  <c r="W101" i="9" a="1"/>
  <c r="V181" i="9" a="1"/>
  <c r="X148" i="10" a="1"/>
  <c r="AA50" i="9" a="1"/>
  <c r="AA47" i="9" a="1"/>
  <c r="AA14" i="9" a="1"/>
  <c r="AA55" i="9" a="1"/>
  <c r="T129" i="9" a="1"/>
  <c r="AA104" i="9" a="1"/>
  <c r="AA8" i="9" a="1"/>
  <c r="AA179" i="9" a="1"/>
  <c r="T119" i="9" a="1"/>
  <c r="U152" i="9" a="1"/>
  <c r="AA39" i="9" a="1"/>
  <c r="V14" i="9" a="1"/>
  <c r="W71" i="9" a="1"/>
  <c r="W158" i="9" a="1"/>
  <c r="AA181" i="9" a="1"/>
  <c r="V119" i="9" a="1"/>
  <c r="V59" i="9" a="1"/>
  <c r="U179" i="9" a="1"/>
  <c r="AA68" i="9" a="1"/>
  <c r="AA118" i="9" a="1"/>
  <c r="AA103" i="9" a="1"/>
  <c r="V29" i="9" a="1"/>
  <c r="W164" i="9" a="1"/>
  <c r="AA83" i="9" a="1"/>
  <c r="V84" i="9" a="1"/>
  <c r="U148" i="9" a="1"/>
  <c r="T33" i="9" a="1"/>
  <c r="AA102" i="9" a="1"/>
  <c r="U62" i="9" a="1"/>
  <c r="U82" i="9" a="1"/>
  <c r="W131" i="9" a="1"/>
  <c r="W35" i="9" a="1"/>
  <c r="U81" i="9" a="1"/>
  <c r="W126" i="9" a="1"/>
  <c r="W142" i="9" a="1"/>
  <c r="T82" i="9" a="1"/>
  <c r="V137" i="9" a="1"/>
  <c r="W106" i="10" a="1"/>
  <c r="V153" i="9" a="1"/>
  <c r="AA131" i="9" a="1"/>
  <c r="V22" i="9" a="1"/>
  <c r="AA158" i="9" a="1"/>
  <c r="W11" i="10" a="1"/>
  <c r="V71" i="9" a="1"/>
  <c r="W149" i="9" a="1"/>
  <c r="W148" i="9" a="1"/>
  <c r="AA155" i="9" a="1"/>
  <c r="V103" i="9" a="1"/>
  <c r="T117" i="9" a="1"/>
  <c r="V92" i="9" a="1"/>
  <c r="Y172" i="10" a="1"/>
  <c r="AA35" i="9" a="1"/>
  <c r="Y118" i="10" a="1"/>
  <c r="U121" i="9" a="1"/>
  <c r="W15" i="9" a="1"/>
  <c r="AA28" i="9" a="1"/>
  <c r="AA152" i="9" a="1"/>
  <c r="U146" i="9" a="1"/>
  <c r="V49" i="9" a="1"/>
  <c r="X167" i="10" a="1"/>
  <c r="V175" i="9" a="1"/>
  <c r="T109" i="9" a="1"/>
  <c r="V35" i="9" a="1"/>
  <c r="U108" i="9" a="1"/>
  <c r="W117" i="10" a="1"/>
  <c r="W11" i="9" a="1"/>
  <c r="V60" i="9" a="1"/>
  <c r="AA76" i="9" a="1"/>
  <c r="W70" i="9" a="1"/>
  <c r="AA80" i="9" a="1"/>
  <c r="T23" i="9" a="1"/>
  <c r="Y116" i="10" a="1"/>
  <c r="U142" i="9" a="1"/>
  <c r="X116" i="10" a="1"/>
  <c r="W14" i="9" a="1"/>
  <c r="W169" i="9" a="1"/>
  <c r="Y142" i="10" a="1"/>
  <c r="AA22" i="9" a="1"/>
  <c r="W154" i="9" a="1"/>
  <c r="W89" i="10" a="1"/>
  <c r="W80" i="9" a="1"/>
  <c r="AA87" i="9" a="1"/>
  <c r="T64" i="9" a="1"/>
  <c r="V87" i="9" a="1"/>
  <c r="T80" i="9" a="1"/>
  <c r="T54" i="9" a="1"/>
  <c r="AA53" i="9" a="1"/>
  <c r="AA168" i="9" a="1"/>
  <c r="X72" i="10" a="1"/>
  <c r="W156" i="9" a="1"/>
  <c r="AA167" i="9" a="1"/>
  <c r="AA157" i="9" a="1"/>
  <c r="Y52" i="10" a="1"/>
  <c r="T84" i="9" a="1"/>
  <c r="W68" i="9" a="1"/>
  <c r="U71" i="9" a="1"/>
  <c r="T137" i="9" a="1"/>
  <c r="V72" i="9" a="1"/>
  <c r="X104" i="10" a="1"/>
  <c r="T108" i="9" a="1"/>
  <c r="W44" i="9" a="1"/>
  <c r="T165" i="9" a="1"/>
  <c r="W39" i="9" a="1"/>
  <c r="T10" i="9" a="1"/>
  <c r="U14" i="9" a="1"/>
  <c r="W63" i="9" a="1"/>
  <c r="U60" i="9" a="1"/>
  <c r="T22" i="9" a="1"/>
  <c r="W60" i="9" a="1"/>
  <c r="AA44" i="9" a="1"/>
  <c r="T101" i="9" a="1"/>
  <c r="W116" i="9" a="1"/>
  <c r="X141" i="10" a="1"/>
  <c r="Y92" i="10" a="1"/>
  <c r="W64" i="9" a="1"/>
  <c r="W53" i="9" a="1"/>
  <c r="AA81" i="9" a="1"/>
  <c r="AA101" i="9" a="1"/>
  <c r="W118" i="10" a="1"/>
  <c r="T88" i="9" a="1"/>
  <c r="V116" i="9" a="1"/>
  <c r="U28" i="9" a="1"/>
  <c r="U56" i="9" a="1"/>
  <c r="T156" i="9" a="1"/>
  <c r="T92" i="9" a="1"/>
  <c r="AA163" i="9" a="1"/>
  <c r="V164" i="9" a="1"/>
  <c r="T104" i="9" a="1"/>
  <c r="T168" i="9" a="1"/>
  <c r="W107" i="9" a="1"/>
  <c r="W88" i="9" a="1"/>
  <c r="T106" i="9" a="1"/>
  <c r="W82" i="9" a="1"/>
  <c r="Y183" i="10" a="1"/>
  <c r="W55" i="9" a="1"/>
  <c r="T135" i="9" a="1"/>
  <c r="U145" i="9" a="1"/>
  <c r="W152" i="9" a="1"/>
  <c r="X10" i="10" a="1"/>
  <c r="AA72" i="9" a="1"/>
  <c r="X14" i="10" a="1"/>
  <c r="W121" i="9" a="1"/>
  <c r="W149" i="10" a="1"/>
  <c r="T141" i="9" a="1"/>
  <c r="X40" i="10" a="1"/>
  <c r="W141" i="10" a="1"/>
  <c r="U129" i="9" a="1"/>
  <c r="U72" i="9" a="1"/>
  <c r="AA27" i="9" a="1"/>
  <c r="X181" i="10" a="1"/>
  <c r="W183" i="10" a="1"/>
  <c r="X56" i="10" a="1"/>
  <c r="U84" i="9" a="1"/>
  <c r="T44" i="9" a="1"/>
  <c r="V170" i="9" a="1"/>
  <c r="V67" i="9" a="1"/>
  <c r="U147" i="9" a="1"/>
  <c r="V125" i="9" a="1"/>
  <c r="AA85" i="9" a="1"/>
  <c r="W170" i="9" a="1"/>
  <c r="U15" i="9" a="1"/>
  <c r="W88" i="10" a="1"/>
  <c r="X172" i="10" a="1"/>
  <c r="AA148" i="9" a="1"/>
  <c r="Y150" i="10" a="1"/>
  <c r="W139" i="9" a="1"/>
  <c r="T142" i="9" a="1"/>
  <c r="V70" i="9" a="1"/>
  <c r="T179" i="9" a="1"/>
  <c r="W82" i="10" a="1"/>
  <c r="W22" i="9" a="1"/>
  <c r="T167" i="9" a="1"/>
  <c r="Y11" i="10" a="1"/>
  <c r="AA121" i="9" a="1"/>
  <c r="AA151" i="9" a="1"/>
  <c r="W14" i="10" a="1"/>
  <c r="AA67" i="9" a="1"/>
  <c r="U73" i="9" a="1"/>
  <c r="U88" i="9" a="1"/>
  <c r="Y60" i="10" a="1"/>
  <c r="V106" i="9" a="1"/>
  <c r="T163" i="9" a="1"/>
  <c r="AA89" i="9" a="1"/>
  <c r="U59" i="9" a="1"/>
  <c r="Y25" i="10" a="1"/>
  <c r="AA133" i="9" a="1"/>
  <c r="T152" i="9" a="1"/>
  <c r="T146" i="9" a="1"/>
  <c r="T56" i="9" a="1"/>
  <c r="X150" i="10" a="1"/>
  <c r="V88" i="9" a="1"/>
  <c r="W33" i="9" a="1"/>
  <c r="T76" i="9" a="1"/>
  <c r="AA164" i="9" a="1"/>
  <c r="Y166" i="10" a="1"/>
  <c r="U76" i="9" a="1"/>
  <c r="U106" i="9" a="1"/>
  <c r="T8" i="9" a="1"/>
  <c r="V73" i="9" a="1"/>
  <c r="AA110" i="9" a="1"/>
  <c r="V148" i="9" a="1"/>
  <c r="Y14" i="10" a="1"/>
  <c r="Y170" i="10" a="1"/>
  <c r="Y64" i="10" a="1"/>
  <c r="T126" i="9" a="1"/>
  <c r="W167" i="9" a="1"/>
  <c r="AA125" i="9" a="1"/>
  <c r="T131" i="9" a="1"/>
  <c r="T148" i="9" a="1"/>
  <c r="W40" i="9" a="1"/>
  <c r="V23" i="9" a="1"/>
  <c r="V169" i="9" a="1"/>
  <c r="U167" i="9" a="1"/>
  <c r="W84" i="10" a="1"/>
  <c r="U181" i="9" a="1"/>
  <c r="V64" i="9" a="1"/>
  <c r="T139" i="9" a="1"/>
  <c r="V109" i="9" a="1"/>
  <c r="T116" i="9" a="1"/>
  <c r="U135" i="9" a="1"/>
  <c r="AA146" i="9" a="1"/>
  <c r="V135" i="9" a="1"/>
  <c r="T121" i="9" a="1"/>
  <c r="AA23" i="9" a="1"/>
  <c r="W144" i="10" a="1"/>
  <c r="AA154" i="9" a="1"/>
  <c r="X29" i="10" a="1"/>
  <c r="V85" i="9" a="1"/>
  <c r="W163" i="9" a="1"/>
  <c r="V167" i="9" a="1"/>
  <c r="T40" i="9" a="1"/>
  <c r="X106" i="10" a="1"/>
  <c r="T68" i="9" a="1"/>
  <c r="W141" i="9" a="1"/>
  <c r="U175" i="9" a="1"/>
  <c r="U141" i="9" a="1"/>
  <c r="V68" i="9" a="1"/>
  <c r="W101" i="10" a="1"/>
  <c r="U156" i="9" a="1"/>
  <c r="U85" i="9" a="1"/>
  <c r="T39" i="9" a="1"/>
  <c r="U154" i="9" a="1"/>
  <c r="AA139" i="9" a="1"/>
  <c r="V55" i="9" a="1"/>
  <c r="W148" i="10" a="1"/>
  <c r="W118" i="9" a="1"/>
  <c r="U49" i="9" a="1"/>
  <c r="W27" i="10" a="1"/>
  <c r="W168" i="9" a="1"/>
  <c r="T170" i="9" a="1"/>
  <c r="T89" i="9" a="1"/>
  <c r="T50" i="9" a="1"/>
  <c r="U89" i="9" a="1"/>
  <c r="W137" i="9" a="1"/>
  <c r="U133" i="9" a="1"/>
  <c r="X165" i="10" a="1"/>
  <c r="V149" i="9" a="1"/>
  <c r="T72" i="9" a="1"/>
  <c r="T147" i="9" a="1"/>
  <c r="T81" i="9" a="1"/>
  <c r="T59" i="9" a="1"/>
  <c r="W89" i="9" a="1"/>
  <c r="T62" i="9" a="1"/>
  <c r="T100" i="9" a="1"/>
  <c r="W72" i="9" a="1"/>
  <c r="T29" i="9" a="1"/>
  <c r="U137" i="9" a="1"/>
  <c r="AA11" i="9" a="1"/>
  <c r="AA149" i="9" a="1"/>
  <c r="W175" i="9" a="1"/>
  <c r="U23" i="9" a="1"/>
  <c r="T143" i="9" a="1"/>
  <c r="V101" i="9" a="1"/>
  <c r="AA141" i="9" a="1"/>
  <c r="W165" i="9" a="1"/>
  <c r="W92" i="9" a="1"/>
  <c r="Y87" i="10" a="1"/>
  <c r="U158" i="9" a="1"/>
  <c r="AA60" i="9" a="1"/>
  <c r="U103" i="9" a="1"/>
  <c r="W129" i="9" a="1"/>
  <c r="W27" i="9" a="1"/>
  <c r="U10" i="9" a="1"/>
  <c r="T107" i="9" a="1"/>
  <c r="AA9" i="9" a="1"/>
  <c r="V50" i="9" a="1"/>
  <c r="V104" i="9" a="1"/>
  <c r="U92" i="9" a="1"/>
  <c r="W85" i="9" a="1"/>
  <c r="Y139" i="10" a="1"/>
  <c r="AA116" i="9" a="1"/>
  <c r="V107" i="9" a="1"/>
  <c r="U109" i="9" a="1"/>
  <c r="W67" i="9" a="1"/>
  <c r="T60" i="9" a="1"/>
  <c r="W54" i="9" a="1"/>
  <c r="X119" i="10" a="1"/>
  <c r="V80" i="9" a="1"/>
  <c r="AA145" i="9" a="1"/>
  <c r="V140" i="9" a="1"/>
  <c r="U54" i="9" a="1"/>
  <c r="Y76" i="10" a="1"/>
  <c r="V165" i="9" a="1"/>
  <c r="Y82" i="10" a="1"/>
  <c r="AA88" i="9" a="1"/>
  <c r="AA49" i="9" a="1"/>
  <c r="U143" i="9" a="1"/>
  <c r="W62" i="9" a="1"/>
  <c r="W181" i="10" a="1"/>
  <c r="W104" i="9" a="1"/>
  <c r="V76" i="9" a="1"/>
  <c r="AA119" i="9" a="1"/>
  <c r="U100" i="9" a="1"/>
  <c r="W156" i="10" a="1"/>
  <c r="Y63" i="10" a="1"/>
  <c r="V131" i="9" a="1"/>
  <c r="AA100" i="9" a="1"/>
  <c r="U155" i="9" a="1"/>
  <c r="W50" i="10" a="1"/>
  <c r="T181" i="9" a="1"/>
  <c r="U101" i="9" a="1"/>
  <c r="T35" i="9" a="1"/>
  <c r="V138" i="9" a="1"/>
  <c r="V156" i="9" a="1"/>
  <c r="U163" i="9" a="1"/>
  <c r="AA92" i="9" a="1"/>
  <c r="V117" i="9" a="1"/>
  <c r="T140" i="9" a="1"/>
  <c r="AA138" i="9" a="1"/>
  <c r="U27" i="9" a="1"/>
  <c r="W8" i="9" a="1"/>
  <c r="M163" i="9" l="1"/>
  <c r="L141" i="9"/>
  <c r="L143" i="9"/>
  <c r="M102" i="9"/>
  <c r="N73" i="8"/>
  <c r="AI106" i="9"/>
  <c r="AI126" i="9"/>
  <c r="M68" i="9"/>
  <c r="G100" i="8"/>
  <c r="K169" i="9"/>
  <c r="AI84" i="9"/>
  <c r="AI104" i="9"/>
  <c r="AI101" i="9"/>
  <c r="M151" i="9"/>
  <c r="K145" i="9"/>
  <c r="AI89" i="9"/>
  <c r="AE13" i="8"/>
  <c r="M73" i="9"/>
  <c r="AI148" i="9"/>
  <c r="M109" i="9"/>
  <c r="AK11" i="9"/>
  <c r="AL161" i="8"/>
  <c r="AK143" i="9"/>
  <c r="M154" i="9"/>
  <c r="AF73" i="8"/>
  <c r="M56" i="9"/>
  <c r="AJ59" i="9"/>
  <c r="AJ125" i="9"/>
  <c r="M126" i="9"/>
  <c r="AJ10" i="9"/>
  <c r="J146" i="8"/>
  <c r="AI64" i="9"/>
  <c r="AJ56" i="9"/>
  <c r="L44" i="9"/>
  <c r="AH161" i="8"/>
  <c r="K59" i="9"/>
  <c r="H16" i="9"/>
  <c r="K125" i="9"/>
  <c r="AL81" i="8"/>
  <c r="AG16" i="9"/>
  <c r="M10" i="9"/>
  <c r="L117" i="9"/>
  <c r="AG73" i="8"/>
  <c r="K167" i="9"/>
  <c r="AI179" i="9"/>
  <c r="L167" i="9"/>
  <c r="L169" i="9"/>
  <c r="M35" i="9"/>
  <c r="L154" i="9"/>
  <c r="N75" i="8"/>
  <c r="K29" i="9"/>
  <c r="L126" i="9"/>
  <c r="M89" i="9"/>
  <c r="L147" i="9"/>
  <c r="K151" i="9"/>
  <c r="K72" i="9"/>
  <c r="AK164" i="9"/>
  <c r="M121" i="9"/>
  <c r="AK25" i="9"/>
  <c r="K60" i="9"/>
  <c r="L33" i="9"/>
  <c r="AI53" i="9"/>
  <c r="AI117" i="9"/>
  <c r="AK87" i="9"/>
  <c r="M47" i="9"/>
  <c r="AG161" i="8"/>
  <c r="M149" i="9"/>
  <c r="L175" i="9"/>
  <c r="M54" i="9"/>
  <c r="M141" i="9"/>
  <c r="AK170" i="9"/>
  <c r="L23" i="9"/>
  <c r="M145" i="9"/>
  <c r="AJ68" i="9"/>
  <c r="K109" i="9"/>
  <c r="K76" i="9"/>
  <c r="AG51" i="8"/>
  <c r="AJ108" i="9"/>
  <c r="K40" i="9"/>
  <c r="M22" i="9"/>
  <c r="K54" i="9"/>
  <c r="L39" i="9"/>
  <c r="M70" i="9"/>
  <c r="L140" i="9"/>
  <c r="AJ163" i="9"/>
  <c r="AI147" i="9"/>
  <c r="AI181" i="9"/>
  <c r="L11" i="9"/>
  <c r="L83" i="9"/>
  <c r="M139" i="9"/>
  <c r="AF100" i="8"/>
  <c r="K157" i="9"/>
  <c r="L88" i="9"/>
  <c r="L149" i="9"/>
  <c r="L142" i="9"/>
  <c r="AH100" i="8"/>
  <c r="AJ119" i="9"/>
  <c r="AK14" i="9"/>
  <c r="AK168" i="9"/>
  <c r="L155" i="9"/>
  <c r="AJ106" i="9"/>
  <c r="M108" i="9"/>
  <c r="L121" i="9"/>
  <c r="AK107" i="9"/>
  <c r="L27" i="9"/>
  <c r="K68" i="9"/>
  <c r="M49" i="9"/>
  <c r="M16" i="9"/>
  <c r="AK140" i="9"/>
  <c r="M110" i="9"/>
  <c r="M40" i="9"/>
  <c r="K83" i="9"/>
  <c r="K103" i="9"/>
  <c r="AJ60" i="9"/>
  <c r="AK155" i="9"/>
  <c r="K33" i="9"/>
  <c r="AJ81" i="9"/>
  <c r="AJ179" i="9"/>
  <c r="AH159" i="8"/>
  <c r="L55" i="9"/>
  <c r="K80" i="9"/>
  <c r="M146" i="9"/>
  <c r="L71" i="9"/>
  <c r="AF75" i="8"/>
  <c r="AK50" i="9"/>
  <c r="AK33" i="9"/>
  <c r="AJ139" i="9"/>
  <c r="AK60" i="9"/>
  <c r="M81" i="9"/>
  <c r="AJ73" i="9"/>
  <c r="AG100" i="8"/>
  <c r="M165" i="9"/>
  <c r="K62" i="9"/>
  <c r="AK138" i="9"/>
  <c r="AK85" i="9"/>
  <c r="K87" i="9"/>
  <c r="K141" i="9"/>
  <c r="AI118" i="9"/>
  <c r="L89" i="9"/>
  <c r="M104" i="9"/>
  <c r="K92" i="9"/>
  <c r="AK82" i="9"/>
  <c r="K10" i="9"/>
  <c r="AI85" i="9"/>
  <c r="AJ164" i="9"/>
  <c r="J75" i="8"/>
  <c r="K108" i="9"/>
  <c r="L76" i="9"/>
  <c r="M175" i="9"/>
  <c r="K143" i="9"/>
  <c r="AI163" i="9"/>
  <c r="AJ85" i="9"/>
  <c r="AI137" i="9"/>
  <c r="M59" i="9"/>
  <c r="AK76" i="9"/>
  <c r="AK148" i="9"/>
  <c r="AK53" i="9"/>
  <c r="M147" i="9"/>
  <c r="M80" i="9"/>
  <c r="AK64" i="9"/>
  <c r="M137" i="9"/>
  <c r="K152" i="9"/>
  <c r="K35" i="9"/>
  <c r="L62" i="9"/>
  <c r="AJ14" i="9"/>
  <c r="G163" i="8"/>
  <c r="L101" i="9"/>
  <c r="AK101" i="9"/>
  <c r="AI14" i="9"/>
  <c r="AJ29" i="9"/>
  <c r="L8" i="9"/>
  <c r="AK169" i="9"/>
  <c r="AJ116" i="9"/>
  <c r="AI15" i="9"/>
  <c r="L145" i="9"/>
  <c r="J158" i="8"/>
  <c r="AI142" i="9"/>
  <c r="K175" i="9"/>
  <c r="AJ50" i="9"/>
  <c r="AJ63" i="9"/>
  <c r="L64" i="9"/>
  <c r="H134" i="8"/>
  <c r="AI154" i="9"/>
  <c r="K63" i="9"/>
  <c r="L156" i="9"/>
  <c r="L158" i="9"/>
  <c r="AI8" i="9"/>
  <c r="AI119" i="9"/>
  <c r="K170" i="9"/>
  <c r="K140" i="9"/>
  <c r="AJ70" i="9"/>
  <c r="L87" i="9"/>
  <c r="AK9" i="9"/>
  <c r="AE75" i="8"/>
  <c r="M15" i="9"/>
  <c r="G161" i="8"/>
  <c r="AH73" i="8"/>
  <c r="M119" i="9"/>
  <c r="AK116" i="9"/>
  <c r="AJ53" i="9"/>
  <c r="AJ104" i="9"/>
  <c r="L107" i="9"/>
  <c r="H151" i="8"/>
  <c r="L92" i="9"/>
  <c r="K155" i="9"/>
  <c r="K129" i="9"/>
  <c r="K55" i="9"/>
  <c r="H44" i="8"/>
  <c r="K67" i="9"/>
  <c r="M44" i="9"/>
  <c r="M84" i="9"/>
  <c r="M142" i="9"/>
  <c r="J63" i="8"/>
  <c r="AJ146" i="9"/>
  <c r="L103" i="9"/>
  <c r="AI49" i="9"/>
  <c r="M179" i="9"/>
  <c r="AI149" i="9"/>
  <c r="L137" i="9"/>
  <c r="AK39" i="9"/>
  <c r="M100" i="9"/>
  <c r="L138" i="9"/>
  <c r="AJ72" i="9"/>
  <c r="L118" i="9"/>
  <c r="K153" i="9"/>
  <c r="M72" i="9"/>
  <c r="K138" i="9"/>
  <c r="AK63" i="9"/>
  <c r="AI139" i="9"/>
  <c r="AI11" i="9"/>
  <c r="K164" i="9"/>
  <c r="M106" i="9"/>
  <c r="AK52" i="9"/>
  <c r="AK158" i="9"/>
  <c r="AI88" i="9"/>
  <c r="M62" i="9"/>
  <c r="L152" i="9"/>
  <c r="N100" i="8"/>
  <c r="AI168" i="9"/>
  <c r="AJ28" i="9"/>
  <c r="I49" i="8"/>
  <c r="M117" i="9"/>
  <c r="K165" i="9"/>
  <c r="L157" i="9"/>
  <c r="AJ22" i="9"/>
  <c r="K71" i="9"/>
  <c r="K73" i="9"/>
  <c r="AI146" i="9"/>
  <c r="L35" i="9"/>
  <c r="AJ165" i="9"/>
  <c r="AK181" i="9"/>
  <c r="G14" i="8"/>
  <c r="K121" i="9"/>
  <c r="AF81" i="8"/>
  <c r="AK92" i="9"/>
  <c r="G73" i="8"/>
  <c r="AI82" i="9"/>
  <c r="AI50" i="9"/>
  <c r="AI27" i="9"/>
  <c r="AJ170" i="9"/>
  <c r="AI107" i="9"/>
  <c r="M55" i="9"/>
  <c r="M152" i="9"/>
  <c r="L153" i="9"/>
  <c r="AI70" i="9"/>
  <c r="L84" i="9"/>
  <c r="AJ40" i="9"/>
  <c r="AJ148" i="9"/>
  <c r="L49" i="9"/>
  <c r="AK118" i="9"/>
  <c r="T135" i="9"/>
  <c r="G135" i="9" s="1"/>
  <c r="W11" i="10"/>
  <c r="K11" i="10" s="1"/>
  <c r="U60" i="9"/>
  <c r="H60" i="9" s="1"/>
  <c r="AA68" i="9"/>
  <c r="AL68" i="9" s="1"/>
  <c r="U53" i="9"/>
  <c r="AF53" i="9" s="1"/>
  <c r="W23" i="9"/>
  <c r="AH23" i="9" s="1"/>
  <c r="AA82" i="9"/>
  <c r="N82" i="9" s="1"/>
  <c r="W109" i="9"/>
  <c r="J109" i="9" s="1"/>
  <c r="W139" i="9"/>
  <c r="J139" i="9" s="1"/>
  <c r="U181" i="9"/>
  <c r="H181" i="9" s="1"/>
  <c r="W121" i="9"/>
  <c r="J121" i="9" s="1"/>
  <c r="AA141" i="9"/>
  <c r="N141" i="9" s="1"/>
  <c r="T59" i="9"/>
  <c r="G59" i="9" s="1"/>
  <c r="W40" i="9"/>
  <c r="AH40" i="9" s="1"/>
  <c r="U165" i="9"/>
  <c r="H165" i="9" s="1"/>
  <c r="AA158" i="9"/>
  <c r="N158" i="9" s="1"/>
  <c r="W63" i="9"/>
  <c r="J63" i="9" s="1"/>
  <c r="U179" i="9"/>
  <c r="AF179" i="9" s="1"/>
  <c r="V39" i="9"/>
  <c r="AG39" i="9" s="1"/>
  <c r="AA153" i="9"/>
  <c r="AL153" i="9" s="1"/>
  <c r="U126" i="9"/>
  <c r="AF126" i="9" s="1"/>
  <c r="U70" i="9"/>
  <c r="H70" i="9" s="1"/>
  <c r="AA146" i="9"/>
  <c r="AL146" i="9" s="1"/>
  <c r="AA27" i="9"/>
  <c r="N27" i="9" s="1"/>
  <c r="V40" i="9"/>
  <c r="I40" i="9" s="1"/>
  <c r="V101" i="9"/>
  <c r="I101" i="9" s="1"/>
  <c r="T81" i="9"/>
  <c r="G81" i="9" s="1"/>
  <c r="T148" i="9"/>
  <c r="AE148" i="9" s="1"/>
  <c r="U164" i="9"/>
  <c r="AF164" i="9" s="1"/>
  <c r="V22" i="9"/>
  <c r="AG22" i="9" s="1"/>
  <c r="U14" i="9"/>
  <c r="AF14" i="9" s="1"/>
  <c r="V59" i="9"/>
  <c r="I59" i="9" s="1"/>
  <c r="AA52" i="9"/>
  <c r="N52" i="9" s="1"/>
  <c r="T71" i="9"/>
  <c r="AE71" i="9" s="1"/>
  <c r="U139" i="9"/>
  <c r="AF139" i="9" s="1"/>
  <c r="V154" i="9"/>
  <c r="I154" i="9" s="1"/>
  <c r="V81" i="9"/>
  <c r="AG81" i="9" s="1"/>
  <c r="V117" i="9"/>
  <c r="I117" i="9" s="1"/>
  <c r="T83" i="9"/>
  <c r="G83" i="9" s="1"/>
  <c r="T143" i="9"/>
  <c r="AE143" i="9" s="1"/>
  <c r="T147" i="9"/>
  <c r="AE147" i="9" s="1"/>
  <c r="T131" i="9"/>
  <c r="G131" i="9" s="1"/>
  <c r="W15" i="9"/>
  <c r="AH15" i="9" s="1"/>
  <c r="AA131" i="9"/>
  <c r="N131" i="9" s="1"/>
  <c r="T10" i="9"/>
  <c r="AE10" i="9" s="1"/>
  <c r="V119" i="9"/>
  <c r="AG119" i="9" s="1"/>
  <c r="AA70" i="9"/>
  <c r="N70" i="9" s="1"/>
  <c r="V11" i="9"/>
  <c r="I11" i="9" s="1"/>
  <c r="X170" i="10"/>
  <c r="AI170" i="10" s="1"/>
  <c r="X109" i="10"/>
  <c r="AI109" i="10" s="1"/>
  <c r="AA143" i="9"/>
  <c r="AL143" i="9" s="1"/>
  <c r="U72" i="9"/>
  <c r="AF72" i="9" s="1"/>
  <c r="W29" i="9"/>
  <c r="AH29" i="9" s="1"/>
  <c r="U23" i="9"/>
  <c r="AF23" i="9" s="1"/>
  <c r="T72" i="9"/>
  <c r="AE72" i="9" s="1"/>
  <c r="AA125" i="9"/>
  <c r="AL125" i="9" s="1"/>
  <c r="U119" i="9"/>
  <c r="H119" i="9" s="1"/>
  <c r="T88" i="9"/>
  <c r="G88" i="9" s="1"/>
  <c r="W39" i="9"/>
  <c r="J39" i="9" s="1"/>
  <c r="AA181" i="9"/>
  <c r="N181" i="9" s="1"/>
  <c r="W28" i="10"/>
  <c r="K28" i="10" s="1"/>
  <c r="Y39" i="10"/>
  <c r="M39" i="10" s="1"/>
  <c r="AA135" i="9"/>
  <c r="N135" i="9" s="1"/>
  <c r="Y125" i="10"/>
  <c r="AJ125" i="10" s="1"/>
  <c r="W8" i="9"/>
  <c r="AH8" i="9" s="1"/>
  <c r="W117" i="10"/>
  <c r="K117" i="10" s="1"/>
  <c r="V138" i="9"/>
  <c r="AG138" i="9" s="1"/>
  <c r="W175" i="9"/>
  <c r="AH175" i="9" s="1"/>
  <c r="V149" i="9"/>
  <c r="AG149" i="9" s="1"/>
  <c r="W167" i="9"/>
  <c r="AH167" i="9" s="1"/>
  <c r="U169" i="9"/>
  <c r="H169" i="9" s="1"/>
  <c r="V153" i="9"/>
  <c r="I153" i="9" s="1"/>
  <c r="T165" i="9"/>
  <c r="G165" i="9" s="1"/>
  <c r="W158" i="9"/>
  <c r="J158" i="9" s="1"/>
  <c r="AA156" i="9"/>
  <c r="N156" i="9" s="1"/>
  <c r="T154" i="9"/>
  <c r="AE154" i="9" s="1"/>
  <c r="Y33" i="10"/>
  <c r="M33" i="10" s="1"/>
  <c r="V143" i="9"/>
  <c r="I143" i="9" s="1"/>
  <c r="Y150" i="10"/>
  <c r="M150" i="10" s="1"/>
  <c r="AA169" i="9"/>
  <c r="AL169" i="9" s="1"/>
  <c r="W165" i="10"/>
  <c r="AH165" i="10" s="1"/>
  <c r="AA149" i="9"/>
  <c r="N149" i="9" s="1"/>
  <c r="X165" i="10"/>
  <c r="AI165" i="10" s="1"/>
  <c r="T126" i="9"/>
  <c r="AE126" i="9" s="1"/>
  <c r="W55" i="9"/>
  <c r="AH55" i="9" s="1"/>
  <c r="W82" i="10"/>
  <c r="K82" i="10" s="1"/>
  <c r="W44" i="9"/>
  <c r="J44" i="9" s="1"/>
  <c r="W71" i="9"/>
  <c r="J71" i="9" s="1"/>
  <c r="AA29" i="9"/>
  <c r="N29" i="9" s="1"/>
  <c r="V27" i="9"/>
  <c r="I27" i="9" s="1"/>
  <c r="T73" i="9"/>
  <c r="G73" i="9" s="1"/>
  <c r="V155" i="9"/>
  <c r="I155" i="9" s="1"/>
  <c r="U135" i="9"/>
  <c r="AF135" i="9" s="1"/>
  <c r="Y139" i="10"/>
  <c r="AJ139" i="10" s="1"/>
  <c r="V169" i="9"/>
  <c r="AG169" i="9" s="1"/>
  <c r="T181" i="9"/>
  <c r="G181" i="9" s="1"/>
  <c r="U133" i="9"/>
  <c r="H133" i="9" s="1"/>
  <c r="Y64" i="10"/>
  <c r="AJ64" i="10" s="1"/>
  <c r="W140" i="9"/>
  <c r="AH140" i="9" s="1"/>
  <c r="W118" i="10"/>
  <c r="K118" i="10" s="1"/>
  <c r="T108" i="9"/>
  <c r="AE108" i="9" s="1"/>
  <c r="V14" i="9"/>
  <c r="AG14" i="9" s="1"/>
  <c r="U68" i="9"/>
  <c r="H68" i="9" s="1"/>
  <c r="V83" i="9"/>
  <c r="AG83" i="9" s="1"/>
  <c r="AA63" i="9"/>
  <c r="N63" i="9" s="1"/>
  <c r="V146" i="9"/>
  <c r="I146" i="9" s="1"/>
  <c r="W11" i="9"/>
  <c r="J11" i="9" s="1"/>
  <c r="U129" i="9"/>
  <c r="H129" i="9" s="1"/>
  <c r="X14" i="10"/>
  <c r="L14" i="10" s="1"/>
  <c r="AA11" i="9"/>
  <c r="N11" i="9" s="1"/>
  <c r="W137" i="9"/>
  <c r="J137" i="9" s="1"/>
  <c r="Y170" i="10"/>
  <c r="M170" i="10" s="1"/>
  <c r="W106" i="9"/>
  <c r="J106" i="9" s="1"/>
  <c r="W106" i="10"/>
  <c r="K106" i="10" s="1"/>
  <c r="X104" i="10"/>
  <c r="AI104" i="10" s="1"/>
  <c r="AA39" i="9"/>
  <c r="N39" i="9" s="1"/>
  <c r="AA147" i="9"/>
  <c r="N147" i="9" s="1"/>
  <c r="AA10" i="9"/>
  <c r="N10" i="9" s="1"/>
  <c r="X60" i="10"/>
  <c r="L60" i="10" s="1"/>
  <c r="W157" i="9"/>
  <c r="J157" i="9" s="1"/>
  <c r="U109" i="9"/>
  <c r="H109" i="9" s="1"/>
  <c r="U108" i="9"/>
  <c r="H108" i="9" s="1"/>
  <c r="AA109" i="9"/>
  <c r="N109" i="9" s="1"/>
  <c r="U137" i="9"/>
  <c r="H137" i="9" s="1"/>
  <c r="U89" i="9"/>
  <c r="AF89" i="9" s="1"/>
  <c r="Y14" i="10"/>
  <c r="AJ14" i="10" s="1"/>
  <c r="V168" i="9"/>
  <c r="AG168" i="9" s="1"/>
  <c r="AA101" i="9"/>
  <c r="AL101" i="9" s="1"/>
  <c r="V72" i="9"/>
  <c r="AG72" i="9" s="1"/>
  <c r="U152" i="9"/>
  <c r="AF152" i="9" s="1"/>
  <c r="W138" i="9"/>
  <c r="AH138" i="9" s="1"/>
  <c r="W150" i="10"/>
  <c r="K150" i="10" s="1"/>
  <c r="W147" i="9"/>
  <c r="J147" i="9" s="1"/>
  <c r="AA182" i="9"/>
  <c r="N182" i="9" s="1"/>
  <c r="AA33" i="9"/>
  <c r="AL33" i="9" s="1"/>
  <c r="X73" i="10"/>
  <c r="AI73" i="10" s="1"/>
  <c r="V44" i="9"/>
  <c r="I44" i="9" s="1"/>
  <c r="T29" i="9"/>
  <c r="G29" i="9" s="1"/>
  <c r="T50" i="9"/>
  <c r="AE50" i="9" s="1"/>
  <c r="V148" i="9"/>
  <c r="I148" i="9" s="1"/>
  <c r="T85" i="9"/>
  <c r="AE85" i="9" s="1"/>
  <c r="V137" i="9"/>
  <c r="I137" i="9" s="1"/>
  <c r="T137" i="9"/>
  <c r="G137" i="9" s="1"/>
  <c r="T119" i="9"/>
  <c r="G119" i="9" s="1"/>
  <c r="V89" i="9"/>
  <c r="I89" i="9" s="1"/>
  <c r="T153" i="9"/>
  <c r="AE153" i="9" s="1"/>
  <c r="T63" i="9"/>
  <c r="G63" i="9" s="1"/>
  <c r="X68" i="10"/>
  <c r="L68" i="10" s="1"/>
  <c r="U27" i="9"/>
  <c r="H27" i="9" s="1"/>
  <c r="AA92" i="9"/>
  <c r="N92" i="9" s="1"/>
  <c r="T35" i="9"/>
  <c r="G35" i="9" s="1"/>
  <c r="W72" i="9"/>
  <c r="AH72" i="9" s="1"/>
  <c r="T89" i="9"/>
  <c r="AE89" i="9" s="1"/>
  <c r="AA110" i="9"/>
  <c r="AL110" i="9" s="1"/>
  <c r="Y183" i="10"/>
  <c r="AJ183" i="10" s="1"/>
  <c r="AA81" i="9"/>
  <c r="AL81" i="9" s="1"/>
  <c r="U71" i="9"/>
  <c r="AF71" i="9" s="1"/>
  <c r="AA179" i="9"/>
  <c r="N179" i="9" s="1"/>
  <c r="V133" i="9"/>
  <c r="I133" i="9" s="1"/>
  <c r="X63" i="10"/>
  <c r="L63" i="10" s="1"/>
  <c r="V33" i="9"/>
  <c r="AG33" i="9" s="1"/>
  <c r="T175" i="9"/>
  <c r="AE175" i="9" s="1"/>
  <c r="AA148" i="9"/>
  <c r="AL148" i="9" s="1"/>
  <c r="W85" i="9"/>
  <c r="AH85" i="9" s="1"/>
  <c r="W170" i="10"/>
  <c r="AH170" i="10" s="1"/>
  <c r="T100" i="9"/>
  <c r="AE100" i="9" s="1"/>
  <c r="T170" i="9"/>
  <c r="AE170" i="9" s="1"/>
  <c r="V73" i="9"/>
  <c r="I73" i="9" s="1"/>
  <c r="U121" i="9"/>
  <c r="AF121" i="9" s="1"/>
  <c r="T82" i="9"/>
  <c r="G82" i="9" s="1"/>
  <c r="W68" i="9"/>
  <c r="AH68" i="9" s="1"/>
  <c r="AA8" i="9"/>
  <c r="N8" i="9" s="1"/>
  <c r="W153" i="9"/>
  <c r="AH153" i="9" s="1"/>
  <c r="V15" i="9"/>
  <c r="AG15" i="9" s="1"/>
  <c r="X70" i="10"/>
  <c r="L70" i="10" s="1"/>
  <c r="V126" i="9"/>
  <c r="AG126" i="9" s="1"/>
  <c r="T67" i="9"/>
  <c r="AE67" i="9" s="1"/>
  <c r="U149" i="9"/>
  <c r="H149" i="9" s="1"/>
  <c r="U116" i="9"/>
  <c r="AF116" i="9" s="1"/>
  <c r="T62" i="9"/>
  <c r="G62" i="9" s="1"/>
  <c r="W168" i="9"/>
  <c r="AH168" i="9" s="1"/>
  <c r="T8" i="9"/>
  <c r="AE8" i="9" s="1"/>
  <c r="W82" i="9"/>
  <c r="AH82" i="9" s="1"/>
  <c r="W53" i="9"/>
  <c r="J53" i="9" s="1"/>
  <c r="T84" i="9"/>
  <c r="AE84" i="9" s="1"/>
  <c r="AA104" i="9"/>
  <c r="AL104" i="9" s="1"/>
  <c r="W108" i="9"/>
  <c r="J108" i="9" s="1"/>
  <c r="Y9" i="10"/>
  <c r="AJ9" i="10" s="1"/>
  <c r="W100" i="9"/>
  <c r="AH100" i="9" s="1"/>
  <c r="AA108" i="9"/>
  <c r="N108" i="9" s="1"/>
  <c r="T116" i="9"/>
  <c r="G116" i="9" s="1"/>
  <c r="W141" i="10"/>
  <c r="K141" i="10" s="1"/>
  <c r="V145" i="9"/>
  <c r="I145" i="9" s="1"/>
  <c r="W89" i="9"/>
  <c r="J89" i="9" s="1"/>
  <c r="W27" i="10"/>
  <c r="AH27" i="10" s="1"/>
  <c r="U106" i="9"/>
  <c r="H106" i="9" s="1"/>
  <c r="T106" i="9"/>
  <c r="AE106" i="9" s="1"/>
  <c r="W142" i="9"/>
  <c r="AH142" i="9" s="1"/>
  <c r="Y52" i="10"/>
  <c r="AJ52" i="10" s="1"/>
  <c r="T129" i="9"/>
  <c r="G129" i="9" s="1"/>
  <c r="AA165" i="9"/>
  <c r="AL165" i="9" s="1"/>
  <c r="AA15" i="9"/>
  <c r="N15" i="9" s="1"/>
  <c r="T158" i="9"/>
  <c r="AE158" i="9" s="1"/>
  <c r="U117" i="9"/>
  <c r="H117" i="9" s="1"/>
  <c r="X172" i="10"/>
  <c r="L172" i="10" s="1"/>
  <c r="V35" i="9"/>
  <c r="AG35" i="9" s="1"/>
  <c r="V175" i="9"/>
  <c r="I175" i="9" s="1"/>
  <c r="W50" i="10"/>
  <c r="K50" i="10" s="1"/>
  <c r="U49" i="9"/>
  <c r="AF49" i="9" s="1"/>
  <c r="U76" i="9"/>
  <c r="H76" i="9" s="1"/>
  <c r="V108" i="9"/>
  <c r="AG108" i="9" s="1"/>
  <c r="T179" i="9"/>
  <c r="AE179" i="9" s="1"/>
  <c r="AA157" i="9"/>
  <c r="AL157" i="9" s="1"/>
  <c r="AA55" i="9"/>
  <c r="N55" i="9" s="1"/>
  <c r="U157" i="9"/>
  <c r="H157" i="9" s="1"/>
  <c r="AA137" i="9"/>
  <c r="N137" i="9" s="1"/>
  <c r="X28" i="10"/>
  <c r="L28" i="10" s="1"/>
  <c r="T49" i="9"/>
  <c r="G49" i="9" s="1"/>
  <c r="W126" i="10"/>
  <c r="AH126" i="10" s="1"/>
  <c r="U92" i="9"/>
  <c r="H92" i="9" s="1"/>
  <c r="V63" i="9"/>
  <c r="AG63" i="9" s="1"/>
  <c r="U155" i="9"/>
  <c r="H155" i="9" s="1"/>
  <c r="W118" i="9"/>
  <c r="AH118" i="9" s="1"/>
  <c r="Y166" i="10"/>
  <c r="M166" i="10" s="1"/>
  <c r="W88" i="9"/>
  <c r="J88" i="9" s="1"/>
  <c r="W126" i="9"/>
  <c r="J126" i="9" s="1"/>
  <c r="AA167" i="9"/>
  <c r="N167" i="9" s="1"/>
  <c r="AA14" i="9"/>
  <c r="N14" i="9" s="1"/>
  <c r="T27" i="9"/>
  <c r="G27" i="9" s="1"/>
  <c r="X22" i="10"/>
  <c r="L22" i="10" s="1"/>
  <c r="W10" i="9"/>
  <c r="AH10" i="9" s="1"/>
  <c r="T145" i="9"/>
  <c r="AE145" i="9" s="1"/>
  <c r="V109" i="9"/>
  <c r="I109" i="9" s="1"/>
  <c r="W84" i="10"/>
  <c r="K84" i="10" s="1"/>
  <c r="AA72" i="9"/>
  <c r="AL72" i="9" s="1"/>
  <c r="AA100" i="9"/>
  <c r="N100" i="9" s="1"/>
  <c r="W148" i="10"/>
  <c r="AH148" i="10" s="1"/>
  <c r="AA164" i="9"/>
  <c r="AL164" i="9" s="1"/>
  <c r="Y118" i="10"/>
  <c r="AJ118" i="10" s="1"/>
  <c r="U81" i="9"/>
  <c r="AF81" i="9" s="1"/>
  <c r="W156" i="9"/>
  <c r="AH156" i="9" s="1"/>
  <c r="AA47" i="9"/>
  <c r="AL47" i="9" s="1"/>
  <c r="W70" i="10"/>
  <c r="AH70" i="10" s="1"/>
  <c r="W49" i="9"/>
  <c r="J49" i="9" s="1"/>
  <c r="U55" i="9"/>
  <c r="AF55" i="9" s="1"/>
  <c r="AA162" i="9"/>
  <c r="N162" i="9" s="1"/>
  <c r="AA138" i="9"/>
  <c r="AL138" i="9" s="1"/>
  <c r="V104" i="9"/>
  <c r="AG104" i="9" s="1"/>
  <c r="T157" i="9"/>
  <c r="AE157" i="9" s="1"/>
  <c r="V131" i="9"/>
  <c r="I131" i="9" s="1"/>
  <c r="V55" i="9"/>
  <c r="I55" i="9" s="1"/>
  <c r="T76" i="9"/>
  <c r="AE76" i="9" s="1"/>
  <c r="W107" i="9"/>
  <c r="J107" i="9" s="1"/>
  <c r="W64" i="9"/>
  <c r="J64" i="9" s="1"/>
  <c r="X72" i="10"/>
  <c r="L72" i="10" s="1"/>
  <c r="AA50" i="9"/>
  <c r="AL50" i="9" s="1"/>
  <c r="Y101" i="10"/>
  <c r="M101" i="10" s="1"/>
  <c r="V53" i="9"/>
  <c r="AG53" i="9" s="1"/>
  <c r="T87" i="9"/>
  <c r="AE87" i="9" s="1"/>
  <c r="V147" i="9"/>
  <c r="I147" i="9" s="1"/>
  <c r="W88" i="10"/>
  <c r="AH88" i="10" s="1"/>
  <c r="W87" i="9"/>
  <c r="J87" i="9" s="1"/>
  <c r="W56" i="9"/>
  <c r="AH56" i="9" s="1"/>
  <c r="Y63" i="10"/>
  <c r="M63" i="10" s="1"/>
  <c r="AA139" i="9"/>
  <c r="N139" i="9" s="1"/>
  <c r="W33" i="9"/>
  <c r="J33" i="9" s="1"/>
  <c r="T103" i="9"/>
  <c r="G103" i="9" s="1"/>
  <c r="W35" i="9"/>
  <c r="AH35" i="9" s="1"/>
  <c r="AA168" i="9"/>
  <c r="N168" i="9" s="1"/>
  <c r="X148" i="10"/>
  <c r="AI148" i="10" s="1"/>
  <c r="W49" i="10"/>
  <c r="K49" i="10" s="1"/>
  <c r="Y160" i="10"/>
  <c r="AJ160" i="10" s="1"/>
  <c r="T133" i="9"/>
  <c r="G133" i="9" s="1"/>
  <c r="V139" i="9"/>
  <c r="AG139" i="9" s="1"/>
  <c r="V107" i="9"/>
  <c r="I107" i="9" s="1"/>
  <c r="X40" i="10"/>
  <c r="L40" i="10" s="1"/>
  <c r="W143" i="9"/>
  <c r="AH143" i="9" s="1"/>
  <c r="W156" i="10"/>
  <c r="K156" i="10" s="1"/>
  <c r="U154" i="9"/>
  <c r="H154" i="9" s="1"/>
  <c r="V88" i="9"/>
  <c r="AG88" i="9" s="1"/>
  <c r="AA35" i="9"/>
  <c r="N35" i="9" s="1"/>
  <c r="W131" i="9"/>
  <c r="AH131" i="9" s="1"/>
  <c r="AA53" i="9"/>
  <c r="N53" i="9" s="1"/>
  <c r="V181" i="9"/>
  <c r="AG181" i="9" s="1"/>
  <c r="U80" i="9"/>
  <c r="H80" i="9" s="1"/>
  <c r="U29" i="9"/>
  <c r="AF29" i="9" s="1"/>
  <c r="U11" i="9"/>
  <c r="AF11" i="9" s="1"/>
  <c r="T70" i="9"/>
  <c r="G70" i="9" s="1"/>
  <c r="U15" i="9"/>
  <c r="AF15" i="9" s="1"/>
  <c r="V50" i="9"/>
  <c r="AG50" i="9" s="1"/>
  <c r="U158" i="9"/>
  <c r="H158" i="9" s="1"/>
  <c r="U100" i="9"/>
  <c r="H100" i="9" s="1"/>
  <c r="T39" i="9"/>
  <c r="G39" i="9" s="1"/>
  <c r="X150" i="10"/>
  <c r="AI150" i="10" s="1"/>
  <c r="V54" i="9"/>
  <c r="AG54" i="9" s="1"/>
  <c r="Y92" i="10"/>
  <c r="M92" i="10" s="1"/>
  <c r="T54" i="9"/>
  <c r="G54" i="9" s="1"/>
  <c r="W101" i="9"/>
  <c r="AH101" i="9" s="1"/>
  <c r="U22" i="9"/>
  <c r="AF22" i="9" s="1"/>
  <c r="W181" i="9"/>
  <c r="AH181" i="9" s="1"/>
  <c r="AA140" i="9"/>
  <c r="AL140" i="9" s="1"/>
  <c r="X183" i="10"/>
  <c r="AI183" i="10" s="1"/>
  <c r="W135" i="9"/>
  <c r="AH135" i="9" s="1"/>
  <c r="U163" i="9"/>
  <c r="H163" i="9" s="1"/>
  <c r="X59" i="10"/>
  <c r="AI59" i="10" s="1"/>
  <c r="AA119" i="9"/>
  <c r="AL119" i="9" s="1"/>
  <c r="U85" i="9"/>
  <c r="AF85" i="9" s="1"/>
  <c r="T56" i="9"/>
  <c r="G56" i="9" s="1"/>
  <c r="T168" i="9"/>
  <c r="G168" i="9" s="1"/>
  <c r="U82" i="9"/>
  <c r="H82" i="9" s="1"/>
  <c r="T80" i="9"/>
  <c r="G80" i="9" s="1"/>
  <c r="U138" i="9"/>
  <c r="H138" i="9" s="1"/>
  <c r="W117" i="9"/>
  <c r="AH117" i="9" s="1"/>
  <c r="V158" i="9"/>
  <c r="AG158" i="9" s="1"/>
  <c r="T53" i="9"/>
  <c r="G53" i="9" s="1"/>
  <c r="V8" i="9"/>
  <c r="AG8" i="9" s="1"/>
  <c r="AA71" i="9"/>
  <c r="AL71" i="9" s="1"/>
  <c r="W151" i="10"/>
  <c r="AH151" i="10" s="1"/>
  <c r="U67" i="9"/>
  <c r="H67" i="9" s="1"/>
  <c r="V76" i="9"/>
  <c r="AG76" i="9" s="1"/>
  <c r="U156" i="9"/>
  <c r="H156" i="9" s="1"/>
  <c r="T146" i="9"/>
  <c r="AE146" i="9" s="1"/>
  <c r="T104" i="9"/>
  <c r="AE104" i="9" s="1"/>
  <c r="U62" i="9"/>
  <c r="H62" i="9" s="1"/>
  <c r="V87" i="9"/>
  <c r="AG87" i="9" s="1"/>
  <c r="W50" i="9"/>
  <c r="AH50" i="9" s="1"/>
  <c r="AA25" i="9"/>
  <c r="AA170" i="9"/>
  <c r="N170" i="9" s="1"/>
  <c r="V62" i="9"/>
  <c r="I62" i="9" s="1"/>
  <c r="AA126" i="9"/>
  <c r="AL126" i="9" s="1"/>
  <c r="W170" i="9"/>
  <c r="AH170" i="9" s="1"/>
  <c r="AA9" i="9"/>
  <c r="N9" i="9" s="1"/>
  <c r="Y87" i="10"/>
  <c r="AJ87" i="10" s="1"/>
  <c r="W104" i="9"/>
  <c r="AH104" i="9" s="1"/>
  <c r="W101" i="10"/>
  <c r="K101" i="10" s="1"/>
  <c r="T152" i="9"/>
  <c r="G152" i="9" s="1"/>
  <c r="V164" i="9"/>
  <c r="AG164" i="9" s="1"/>
  <c r="V70" i="9"/>
  <c r="AG70" i="9" s="1"/>
  <c r="T64" i="9"/>
  <c r="AE64" i="9" s="1"/>
  <c r="U40" i="9"/>
  <c r="H40" i="9" s="1"/>
  <c r="AA73" i="9"/>
  <c r="N73" i="9" s="1"/>
  <c r="T118" i="9"/>
  <c r="G118" i="9" s="1"/>
  <c r="U118" i="9"/>
  <c r="H118" i="9" s="1"/>
  <c r="U16" i="10"/>
  <c r="AF16" i="10" s="1"/>
  <c r="AA85" i="9"/>
  <c r="AL85" i="9" s="1"/>
  <c r="T141" i="9"/>
  <c r="G141" i="9" s="1"/>
  <c r="X167" i="10"/>
  <c r="AI167" i="10" s="1"/>
  <c r="W181" i="10"/>
  <c r="K181" i="10" s="1"/>
  <c r="V68" i="9"/>
  <c r="AG68" i="9" s="1"/>
  <c r="AA133" i="9"/>
  <c r="N133" i="9" s="1"/>
  <c r="Y172" i="10"/>
  <c r="AJ172" i="10" s="1"/>
  <c r="AA102" i="9"/>
  <c r="AL102" i="9" s="1"/>
  <c r="AA87" i="9"/>
  <c r="AL87" i="9" s="1"/>
  <c r="AA59" i="9"/>
  <c r="N59" i="9" s="1"/>
  <c r="U107" i="9"/>
  <c r="AF107" i="9" s="1"/>
  <c r="W104" i="10"/>
  <c r="K104" i="10" s="1"/>
  <c r="AA40" i="9"/>
  <c r="N40" i="9" s="1"/>
  <c r="U8" i="9"/>
  <c r="H8" i="9" s="1"/>
  <c r="T139" i="9"/>
  <c r="G139" i="9" s="1"/>
  <c r="T107" i="9"/>
  <c r="G107" i="9" s="1"/>
  <c r="W92" i="9"/>
  <c r="AH92" i="9" s="1"/>
  <c r="W62" i="9"/>
  <c r="AH62" i="9" s="1"/>
  <c r="U141" i="9"/>
  <c r="AF141" i="9" s="1"/>
  <c r="Y25" i="10"/>
  <c r="M25" i="10" s="1"/>
  <c r="AA163" i="9"/>
  <c r="AL163" i="9" s="1"/>
  <c r="T33" i="9"/>
  <c r="G33" i="9" s="1"/>
  <c r="W80" i="9"/>
  <c r="AH80" i="9" s="1"/>
  <c r="W81" i="9"/>
  <c r="J81" i="9" s="1"/>
  <c r="W151" i="9"/>
  <c r="J151" i="9" s="1"/>
  <c r="W103" i="9"/>
  <c r="AH103" i="9" s="1"/>
  <c r="T169" i="9"/>
  <c r="AE169" i="9" s="1"/>
  <c r="AA107" i="9"/>
  <c r="N107" i="9" s="1"/>
  <c r="V125" i="9"/>
  <c r="AG125" i="9" s="1"/>
  <c r="U83" i="9"/>
  <c r="AF83" i="9" s="1"/>
  <c r="V49" i="9"/>
  <c r="I49" i="9" s="1"/>
  <c r="U143" i="9"/>
  <c r="H143" i="9" s="1"/>
  <c r="U175" i="9"/>
  <c r="AF175" i="9" s="1"/>
  <c r="U59" i="9"/>
  <c r="AF59" i="9" s="1"/>
  <c r="V92" i="9"/>
  <c r="I92" i="9" s="1"/>
  <c r="U148" i="9"/>
  <c r="AF148" i="9" s="1"/>
  <c r="W89" i="10"/>
  <c r="AH89" i="10" s="1"/>
  <c r="X125" i="10"/>
  <c r="AI125" i="10" s="1"/>
  <c r="AA84" i="9"/>
  <c r="AL84" i="9" s="1"/>
  <c r="X50" i="10"/>
  <c r="L50" i="10" s="1"/>
  <c r="V152" i="9"/>
  <c r="AG152" i="9" s="1"/>
  <c r="V151" i="9"/>
  <c r="AG151" i="9" s="1"/>
  <c r="U147" i="9"/>
  <c r="AF147" i="9" s="1"/>
  <c r="U63" i="9"/>
  <c r="H63" i="9" s="1"/>
  <c r="X10" i="10"/>
  <c r="L10" i="10" s="1"/>
  <c r="AA49" i="9"/>
  <c r="AL49" i="9" s="1"/>
  <c r="W141" i="9"/>
  <c r="J141" i="9" s="1"/>
  <c r="AA89" i="9"/>
  <c r="AL89" i="9" s="1"/>
  <c r="T117" i="9"/>
  <c r="G117" i="9" s="1"/>
  <c r="V84" i="9"/>
  <c r="AG84" i="9" s="1"/>
  <c r="W154" i="9"/>
  <c r="AH154" i="9" s="1"/>
  <c r="W64" i="10"/>
  <c r="AH64" i="10" s="1"/>
  <c r="V28" i="9"/>
  <c r="AG28" i="9" s="1"/>
  <c r="V179" i="9"/>
  <c r="AG179" i="9" s="1"/>
  <c r="X53" i="10"/>
  <c r="L53" i="10" s="1"/>
  <c r="Y145" i="10"/>
  <c r="M145" i="10" s="1"/>
  <c r="V67" i="9"/>
  <c r="AG67" i="9" s="1"/>
  <c r="U10" i="9"/>
  <c r="AF10" i="9" s="1"/>
  <c r="U146" i="9"/>
  <c r="AF146" i="9" s="1"/>
  <c r="AA88" i="9"/>
  <c r="AL88" i="9" s="1"/>
  <c r="T68" i="9"/>
  <c r="G68" i="9" s="1"/>
  <c r="T163" i="9"/>
  <c r="G163" i="9" s="1"/>
  <c r="T92" i="9"/>
  <c r="AE92" i="9" s="1"/>
  <c r="X141" i="10"/>
  <c r="AI141" i="10" s="1"/>
  <c r="AA22" i="9"/>
  <c r="N22" i="9" s="1"/>
  <c r="U33" i="9"/>
  <c r="H33" i="9" s="1"/>
  <c r="W28" i="9"/>
  <c r="AH28" i="9" s="1"/>
  <c r="AA117" i="9"/>
  <c r="N117" i="9" s="1"/>
  <c r="U35" i="9"/>
  <c r="AF35" i="9" s="1"/>
  <c r="V56" i="9"/>
  <c r="AG56" i="9" s="1"/>
  <c r="T140" i="9"/>
  <c r="AE140" i="9" s="1"/>
  <c r="W27" i="9"/>
  <c r="AH27" i="9" s="1"/>
  <c r="V23" i="9"/>
  <c r="AG23" i="9" s="1"/>
  <c r="Y82" i="10"/>
  <c r="M82" i="10" s="1"/>
  <c r="X106" i="10"/>
  <c r="AI106" i="10" s="1"/>
  <c r="V106" i="9"/>
  <c r="AG106" i="9" s="1"/>
  <c r="V103" i="9"/>
  <c r="AG103" i="9" s="1"/>
  <c r="AA83" i="9"/>
  <c r="AL83" i="9" s="1"/>
  <c r="Y142" i="10"/>
  <c r="AJ142" i="10" s="1"/>
  <c r="V100" i="9"/>
  <c r="AG100" i="9" s="1"/>
  <c r="W138" i="10"/>
  <c r="AH138" i="10" s="1"/>
  <c r="AA175" i="9"/>
  <c r="AL175" i="9" s="1"/>
  <c r="X81" i="10"/>
  <c r="L81" i="10" s="1"/>
  <c r="AA56" i="9"/>
  <c r="AL56" i="9" s="1"/>
  <c r="V170" i="9"/>
  <c r="AG170" i="9" s="1"/>
  <c r="W129" i="9"/>
  <c r="AH129" i="9" s="1"/>
  <c r="W152" i="9"/>
  <c r="AH152" i="9" s="1"/>
  <c r="V165" i="9"/>
  <c r="AG165" i="9" s="1"/>
  <c r="T40" i="9"/>
  <c r="AE40" i="9" s="1"/>
  <c r="Y60" i="10"/>
  <c r="M60" i="10" s="1"/>
  <c r="T156" i="9"/>
  <c r="G156" i="9" s="1"/>
  <c r="W164" i="9"/>
  <c r="AH164" i="9" s="1"/>
  <c r="W169" i="9"/>
  <c r="AH169" i="9" s="1"/>
  <c r="V163" i="9"/>
  <c r="AG163" i="9" s="1"/>
  <c r="W125" i="9"/>
  <c r="J125" i="9" s="1"/>
  <c r="V82" i="9"/>
  <c r="AG82" i="9" s="1"/>
  <c r="U44" i="9"/>
  <c r="H44" i="9" s="1"/>
  <c r="T151" i="9"/>
  <c r="AE151" i="9" s="1"/>
  <c r="T44" i="9"/>
  <c r="G44" i="9" s="1"/>
  <c r="U103" i="9"/>
  <c r="AF103" i="9" s="1"/>
  <c r="AA152" i="9"/>
  <c r="AL152" i="9" s="1"/>
  <c r="Y76" i="10"/>
  <c r="AJ76" i="10" s="1"/>
  <c r="V167" i="9"/>
  <c r="AG167" i="9" s="1"/>
  <c r="U88" i="9"/>
  <c r="AF88" i="9" s="1"/>
  <c r="AA155" i="9"/>
  <c r="N155" i="9" s="1"/>
  <c r="W116" i="9"/>
  <c r="J116" i="9" s="1"/>
  <c r="W14" i="9"/>
  <c r="AH14" i="9" s="1"/>
  <c r="T138" i="9"/>
  <c r="AE138" i="9" s="1"/>
  <c r="V129" i="9"/>
  <c r="I129" i="9" s="1"/>
  <c r="W59" i="9"/>
  <c r="AH59" i="9" s="1"/>
  <c r="W119" i="10"/>
  <c r="AH119" i="10" s="1"/>
  <c r="W8" i="10"/>
  <c r="K8" i="10" s="1"/>
  <c r="W15" i="10"/>
  <c r="AH15" i="10" s="1"/>
  <c r="U170" i="9"/>
  <c r="H170" i="9" s="1"/>
  <c r="U101" i="9"/>
  <c r="AF101" i="9" s="1"/>
  <c r="U54" i="9"/>
  <c r="AF54" i="9" s="1"/>
  <c r="W163" i="9"/>
  <c r="AH163" i="9" s="1"/>
  <c r="U73" i="9"/>
  <c r="H73" i="9" s="1"/>
  <c r="U56" i="9"/>
  <c r="AF56" i="9" s="1"/>
  <c r="V29" i="9"/>
  <c r="I29" i="9" s="1"/>
  <c r="X116" i="10"/>
  <c r="AI116" i="10" s="1"/>
  <c r="W84" i="9"/>
  <c r="J84" i="9" s="1"/>
  <c r="W145" i="9"/>
  <c r="AH145" i="9" s="1"/>
  <c r="W83" i="9"/>
  <c r="J83" i="9" s="1"/>
  <c r="T125" i="9"/>
  <c r="AE125" i="9" s="1"/>
  <c r="U50" i="9"/>
  <c r="AF50" i="9" s="1"/>
  <c r="U84" i="9"/>
  <c r="AF84" i="9" s="1"/>
  <c r="X67" i="10"/>
  <c r="AI67" i="10" s="1"/>
  <c r="T55" i="9"/>
  <c r="AE55" i="9" s="1"/>
  <c r="V140" i="9"/>
  <c r="I140" i="9" s="1"/>
  <c r="V85" i="9"/>
  <c r="AG85" i="9" s="1"/>
  <c r="AA67" i="9"/>
  <c r="AL67" i="9" s="1"/>
  <c r="W148" i="9"/>
  <c r="AH148" i="9" s="1"/>
  <c r="T101" i="9"/>
  <c r="G101" i="9" s="1"/>
  <c r="U142" i="9"/>
  <c r="H142" i="9" s="1"/>
  <c r="T164" i="9"/>
  <c r="G164" i="9" s="1"/>
  <c r="U153" i="9"/>
  <c r="AF153" i="9" s="1"/>
  <c r="U140" i="9"/>
  <c r="H140" i="9" s="1"/>
  <c r="W133" i="9"/>
  <c r="J133" i="9" s="1"/>
  <c r="V10" i="9"/>
  <c r="I10" i="9" s="1"/>
  <c r="X56" i="10"/>
  <c r="L56" i="10" s="1"/>
  <c r="W149" i="10"/>
  <c r="K149" i="10" s="1"/>
  <c r="U145" i="9"/>
  <c r="H145" i="9" s="1"/>
  <c r="AA145" i="9"/>
  <c r="N145" i="9" s="1"/>
  <c r="X29" i="10"/>
  <c r="AI29" i="10" s="1"/>
  <c r="W14" i="10"/>
  <c r="K14" i="10" s="1"/>
  <c r="G14" i="10" s="1"/>
  <c r="Y171" i="10"/>
  <c r="M171" i="10" s="1"/>
  <c r="AA103" i="9"/>
  <c r="N103" i="9" s="1"/>
  <c r="Y116" i="10"/>
  <c r="M116" i="10" s="1"/>
  <c r="V141" i="9"/>
  <c r="AG141" i="9" s="1"/>
  <c r="AA62" i="9"/>
  <c r="N62" i="9" s="1"/>
  <c r="W179" i="9"/>
  <c r="J179" i="9" s="1"/>
  <c r="AA142" i="9"/>
  <c r="AL142" i="9" s="1"/>
  <c r="U125" i="9"/>
  <c r="AF125" i="9" s="1"/>
  <c r="W183" i="10"/>
  <c r="AH183" i="10" s="1"/>
  <c r="T109" i="9"/>
  <c r="G109" i="9" s="1"/>
  <c r="X108" i="10"/>
  <c r="L108" i="10" s="1"/>
  <c r="V80" i="9"/>
  <c r="I80" i="9" s="1"/>
  <c r="AA154" i="9"/>
  <c r="AL154" i="9" s="1"/>
  <c r="AA151" i="9"/>
  <c r="N151" i="9" s="1"/>
  <c r="U28" i="9"/>
  <c r="H28" i="9" s="1"/>
  <c r="AA44" i="9"/>
  <c r="AL44" i="9" s="1"/>
  <c r="T23" i="9"/>
  <c r="G23" i="9" s="1"/>
  <c r="X166" i="10"/>
  <c r="L166" i="10" s="1"/>
  <c r="Y53" i="10"/>
  <c r="M53" i="10" s="1"/>
  <c r="U151" i="9"/>
  <c r="H151" i="9" s="1"/>
  <c r="U39" i="9"/>
  <c r="H39" i="9" s="1"/>
  <c r="AA129" i="9"/>
  <c r="AL129" i="9" s="1"/>
  <c r="V64" i="9"/>
  <c r="AG64" i="9" s="1"/>
  <c r="U167" i="9"/>
  <c r="AF167" i="9" s="1"/>
  <c r="AA28" i="9"/>
  <c r="AL28" i="9" s="1"/>
  <c r="X119" i="10"/>
  <c r="AI119" i="10" s="1"/>
  <c r="W144" i="10"/>
  <c r="K144" i="10" s="1"/>
  <c r="AA121" i="9"/>
  <c r="AL121" i="9" s="1"/>
  <c r="W149" i="9"/>
  <c r="AH149" i="9" s="1"/>
  <c r="W60" i="9"/>
  <c r="J60" i="9" s="1"/>
  <c r="AA80" i="9"/>
  <c r="AL80" i="9" s="1"/>
  <c r="U131" i="9"/>
  <c r="AF131" i="9" s="1"/>
  <c r="V121" i="9"/>
  <c r="I121" i="9" s="1"/>
  <c r="V142" i="9"/>
  <c r="I142" i="9" s="1"/>
  <c r="W155" i="9"/>
  <c r="AH155" i="9" s="1"/>
  <c r="T155" i="9"/>
  <c r="G155" i="9" s="1"/>
  <c r="X181" i="10"/>
  <c r="L181" i="10" s="1"/>
  <c r="V156" i="9"/>
  <c r="I156" i="9" s="1"/>
  <c r="Y50" i="10"/>
  <c r="M50" i="10" s="1"/>
  <c r="W54" i="9"/>
  <c r="AH54" i="9" s="1"/>
  <c r="AA23" i="9"/>
  <c r="AL23" i="9" s="1"/>
  <c r="Y11" i="10"/>
  <c r="AJ11" i="10" s="1"/>
  <c r="T28" i="9"/>
  <c r="AE28" i="9" s="1"/>
  <c r="T142" i="9"/>
  <c r="G142" i="9" s="1"/>
  <c r="W70" i="9"/>
  <c r="AH70" i="9" s="1"/>
  <c r="AA16" i="9"/>
  <c r="N16" i="9" s="1"/>
  <c r="V157" i="9"/>
  <c r="I157" i="9" s="1"/>
  <c r="AA106" i="9"/>
  <c r="N106" i="9" s="1"/>
  <c r="W76" i="9"/>
  <c r="AH76" i="9" s="1"/>
  <c r="AA64" i="9"/>
  <c r="AL64" i="9" s="1"/>
  <c r="W146" i="9"/>
  <c r="J146" i="9" s="1"/>
  <c r="AA60" i="9"/>
  <c r="AL60" i="9" s="1"/>
  <c r="V118" i="9"/>
  <c r="I118" i="9" s="1"/>
  <c r="T60" i="9"/>
  <c r="AE60" i="9" s="1"/>
  <c r="T121" i="9"/>
  <c r="AE121" i="9" s="1"/>
  <c r="T167" i="9"/>
  <c r="G167" i="9" s="1"/>
  <c r="V71" i="9"/>
  <c r="I71" i="9" s="1"/>
  <c r="AA118" i="9"/>
  <c r="AL118" i="9" s="1"/>
  <c r="AA76" i="9"/>
  <c r="N76" i="9" s="1"/>
  <c r="AA54" i="9"/>
  <c r="AL54" i="9" s="1"/>
  <c r="U104" i="9"/>
  <c r="AF104" i="9" s="1"/>
  <c r="W73" i="9"/>
  <c r="J73" i="9" s="1"/>
  <c r="W53" i="10"/>
  <c r="K53" i="10" s="1"/>
  <c r="W119" i="9"/>
  <c r="J119" i="9" s="1"/>
  <c r="AA116" i="9"/>
  <c r="N116" i="9" s="1"/>
  <c r="U64" i="9"/>
  <c r="AF64" i="9" s="1"/>
  <c r="W165" i="9"/>
  <c r="AH165" i="9" s="1"/>
  <c r="W67" i="9"/>
  <c r="AH67" i="9" s="1"/>
  <c r="V135" i="9"/>
  <c r="I135" i="9" s="1"/>
  <c r="W22" i="9"/>
  <c r="J22" i="9" s="1"/>
  <c r="V116" i="9"/>
  <c r="AG116" i="9" s="1"/>
  <c r="T22" i="9"/>
  <c r="AE22" i="9" s="1"/>
  <c r="V60" i="9"/>
  <c r="AG60" i="9" s="1"/>
  <c r="U87" i="9"/>
  <c r="AF87" i="9" s="1"/>
  <c r="T11" i="9"/>
  <c r="AE11" i="9" s="1"/>
  <c r="U168" i="9"/>
  <c r="H168" i="9" s="1"/>
  <c r="T149" i="9"/>
  <c r="G149" i="9" s="1"/>
  <c r="M167" i="9"/>
  <c r="AK167" i="9"/>
  <c r="G131" i="8"/>
  <c r="AE131" i="8"/>
  <c r="AK153" i="9"/>
  <c r="M153" i="9"/>
  <c r="AJ151" i="9"/>
  <c r="L151" i="9"/>
  <c r="L15" i="9"/>
  <c r="AJ15" i="9"/>
  <c r="AK83" i="9"/>
  <c r="M83" i="9"/>
  <c r="AK23" i="9"/>
  <c r="M23" i="9"/>
  <c r="H55" i="8"/>
  <c r="AF55" i="8"/>
  <c r="N63" i="8"/>
  <c r="AL63" i="8"/>
  <c r="M182" i="9"/>
  <c r="AK182" i="9"/>
  <c r="AI116" i="9"/>
  <c r="K116" i="9"/>
  <c r="H48" i="8"/>
  <c r="AF48" i="8"/>
  <c r="J18" i="8"/>
  <c r="AH18" i="8"/>
  <c r="N78" i="8"/>
  <c r="AL78" i="8"/>
  <c r="K22" i="9"/>
  <c r="AI22" i="9"/>
  <c r="J104" i="8"/>
  <c r="AH104" i="8"/>
  <c r="K44" i="9"/>
  <c r="AI44" i="9"/>
  <c r="AH135" i="8"/>
  <c r="J135" i="8"/>
  <c r="H176" i="8"/>
  <c r="J119" i="8"/>
  <c r="AH119" i="8"/>
  <c r="N137" i="8"/>
  <c r="AL137" i="8"/>
  <c r="AF176" i="8"/>
  <c r="G54" i="8"/>
  <c r="AE54" i="8"/>
  <c r="AH36" i="8"/>
  <c r="J36" i="8"/>
  <c r="M67" i="9"/>
  <c r="AK67" i="9"/>
  <c r="H160" i="8"/>
  <c r="AF160" i="8"/>
  <c r="AF161" i="8"/>
  <c r="H161" i="8"/>
  <c r="N153" i="8"/>
  <c r="AL153" i="8"/>
  <c r="J58" i="8"/>
  <c r="AH58" i="8"/>
  <c r="AF174" i="8"/>
  <c r="H174" i="8"/>
  <c r="I35" i="8"/>
  <c r="AG35" i="8"/>
  <c r="AI100" i="9"/>
  <c r="K100" i="9"/>
  <c r="AL148" i="8"/>
  <c r="N148" i="8"/>
  <c r="AF107" i="8"/>
  <c r="H107" i="8"/>
  <c r="AF65" i="8"/>
  <c r="H65" i="8"/>
  <c r="AL141" i="8"/>
  <c r="N141" i="8"/>
  <c r="AK71" i="9"/>
  <c r="M71" i="9"/>
  <c r="AL22" i="8"/>
  <c r="N22" i="8"/>
  <c r="AK27" i="9"/>
  <c r="M27" i="9"/>
  <c r="AG36" i="8"/>
  <c r="I36" i="8"/>
  <c r="AG96" i="8"/>
  <c r="I96" i="8"/>
  <c r="G77" i="8"/>
  <c r="AE77" i="8"/>
  <c r="K56" i="9"/>
  <c r="AI56" i="9"/>
  <c r="AE143" i="8"/>
  <c r="G143" i="8"/>
  <c r="AF159" i="8"/>
  <c r="H159" i="8"/>
  <c r="I17" i="8"/>
  <c r="AG17" i="8"/>
  <c r="AI81" i="9"/>
  <c r="K81" i="9"/>
  <c r="K158" i="9"/>
  <c r="AI158" i="9"/>
  <c r="H13" i="8"/>
  <c r="AF13" i="8"/>
  <c r="AG54" i="8"/>
  <c r="I54" i="8"/>
  <c r="N47" i="8"/>
  <c r="AL47" i="8"/>
  <c r="AI39" i="9"/>
  <c r="K39" i="9"/>
  <c r="G66" i="8"/>
  <c r="AE66" i="8"/>
  <c r="H135" i="8"/>
  <c r="AF135" i="8"/>
  <c r="M88" i="9"/>
  <c r="AK88" i="9"/>
  <c r="AG149" i="8"/>
  <c r="I149" i="8"/>
  <c r="M103" i="9"/>
  <c r="AK103" i="9"/>
  <c r="M157" i="9"/>
  <c r="AK157" i="9"/>
  <c r="AG77" i="8"/>
  <c r="AG115" i="8"/>
  <c r="I115" i="8"/>
  <c r="G79" i="8"/>
  <c r="AE79" i="8"/>
  <c r="AE139" i="8"/>
  <c r="G139" i="8"/>
  <c r="AE142" i="8"/>
  <c r="G127" i="8"/>
  <c r="AH14" i="8"/>
  <c r="J14" i="8"/>
  <c r="AL127" i="8"/>
  <c r="AE10" i="8"/>
  <c r="I75" i="8"/>
  <c r="AG75" i="8"/>
  <c r="AG117" i="8"/>
  <c r="N65" i="8"/>
  <c r="L100" i="9"/>
  <c r="AJ100" i="9"/>
  <c r="AG11" i="8"/>
  <c r="L82" i="9"/>
  <c r="AJ82" i="9"/>
  <c r="AK156" i="9"/>
  <c r="M156" i="9"/>
  <c r="AJ54" i="9"/>
  <c r="L54" i="9"/>
  <c r="AL139" i="8"/>
  <c r="N139" i="8"/>
  <c r="AF67" i="8"/>
  <c r="H67" i="8"/>
  <c r="J25" i="8"/>
  <c r="L80" i="9"/>
  <c r="AJ80" i="9"/>
  <c r="AK8" i="9"/>
  <c r="M8" i="9"/>
  <c r="H18" i="8"/>
  <c r="G67" i="8"/>
  <c r="N123" i="8"/>
  <c r="AL123" i="8"/>
  <c r="H117" i="8"/>
  <c r="AE83" i="8"/>
  <c r="J35" i="8"/>
  <c r="M129" i="9"/>
  <c r="AK129" i="9"/>
  <c r="N176" i="8"/>
  <c r="AL176" i="8"/>
  <c r="M28" i="9"/>
  <c r="AK28" i="9"/>
  <c r="AL131" i="8"/>
  <c r="N131" i="8"/>
  <c r="AH8" i="8"/>
  <c r="I134" i="8"/>
  <c r="AG134" i="8"/>
  <c r="AH170" i="8"/>
  <c r="AG144" i="8"/>
  <c r="L129" i="9"/>
  <c r="AJ129" i="9"/>
  <c r="AH162" i="8"/>
  <c r="J162" i="8"/>
  <c r="AF164" i="8"/>
  <c r="I148" i="8"/>
  <c r="N127" i="8"/>
  <c r="AL65" i="8"/>
  <c r="AJ168" i="9"/>
  <c r="K23" i="9"/>
  <c r="AH35" i="8"/>
  <c r="G83" i="8"/>
  <c r="AH25" i="8"/>
  <c r="AK125" i="9"/>
  <c r="I11" i="8"/>
  <c r="I77" i="8"/>
  <c r="AJ109" i="9"/>
  <c r="J170" i="8"/>
  <c r="AI28" i="9"/>
  <c r="AF18" i="8"/>
  <c r="G142" i="8"/>
  <c r="AE127" i="8"/>
  <c r="G160" i="8"/>
  <c r="AH153" i="8"/>
  <c r="N151" i="8"/>
  <c r="G149" i="8"/>
  <c r="AG139" i="8"/>
  <c r="N164" i="8"/>
  <c r="N144" i="8"/>
  <c r="AE107" i="8"/>
  <c r="J50" i="8"/>
  <c r="AH40" i="8"/>
  <c r="J66" i="8"/>
  <c r="N25" i="8"/>
  <c r="I22" i="8"/>
  <c r="G68" i="8"/>
  <c r="I150" i="8"/>
  <c r="H131" i="8"/>
  <c r="AG164" i="8"/>
  <c r="G176" i="8"/>
  <c r="H129" i="8"/>
  <c r="J136" i="8"/>
  <c r="AE103" i="8"/>
  <c r="I13" i="8"/>
  <c r="AF63" i="8"/>
  <c r="AG79" i="8"/>
  <c r="AL58" i="8"/>
  <c r="I141" i="8"/>
  <c r="AH11" i="8"/>
  <c r="H106" i="8"/>
  <c r="AL11" i="8"/>
  <c r="J133" i="8"/>
  <c r="J101" i="8"/>
  <c r="N35" i="8"/>
  <c r="N142" i="8"/>
  <c r="N10" i="8"/>
  <c r="J152" i="8"/>
  <c r="H104" i="8"/>
  <c r="H103" i="8"/>
  <c r="N104" i="8"/>
  <c r="AF133" i="8"/>
  <c r="H84" i="8"/>
  <c r="I163" i="8"/>
  <c r="AL96" i="8"/>
  <c r="I67" i="8"/>
  <c r="AF147" i="8"/>
  <c r="J134" i="8"/>
  <c r="AH142" i="8"/>
  <c r="N177" i="8"/>
  <c r="AL29" i="8"/>
  <c r="AG40" i="8"/>
  <c r="G25" i="8"/>
  <c r="G45" i="8"/>
  <c r="I143" i="8"/>
  <c r="G81" i="8"/>
  <c r="AG133" i="8"/>
  <c r="G133" i="8"/>
  <c r="AE117" i="8"/>
  <c r="AG84" i="8"/>
  <c r="G148" i="8"/>
  <c r="G58" i="8"/>
  <c r="AF22" i="8"/>
  <c r="N87" i="8"/>
  <c r="G31" i="8"/>
  <c r="J67" i="8"/>
  <c r="G84" i="8"/>
  <c r="N105" i="8"/>
  <c r="AL77" i="8"/>
  <c r="AF66" i="8"/>
  <c r="N174" i="8"/>
  <c r="AG129" i="8"/>
  <c r="AG29" i="8"/>
  <c r="G170" i="8"/>
  <c r="N143" i="8"/>
  <c r="AH81" i="8"/>
  <c r="AE95" i="8"/>
  <c r="G165" i="8"/>
  <c r="AG68" i="8"/>
  <c r="H119" i="8"/>
  <c r="AE78" i="8"/>
  <c r="N8" i="8"/>
  <c r="J148" i="8"/>
  <c r="AG14" i="8"/>
  <c r="I107" i="8"/>
  <c r="G62" i="8"/>
  <c r="H144" i="8"/>
  <c r="H114" i="8"/>
  <c r="G57" i="8"/>
  <c r="AH163" i="8"/>
  <c r="AE8" i="8"/>
  <c r="AH78" i="8"/>
  <c r="J48" i="8"/>
  <c r="AE80" i="8"/>
  <c r="N99" i="8"/>
  <c r="AH103" i="8"/>
  <c r="AH95" i="8"/>
  <c r="AL103" i="8"/>
  <c r="AE114" i="8"/>
  <c r="AG140" i="8"/>
  <c r="J84" i="8"/>
  <c r="AF101" i="8"/>
  <c r="G101" i="8"/>
  <c r="AH138" i="8"/>
  <c r="G106" i="8"/>
  <c r="AL160" i="8"/>
  <c r="AL14" i="8"/>
  <c r="AE153" i="8"/>
  <c r="H115" i="8"/>
  <c r="I31" i="8"/>
  <c r="AG170" i="8"/>
  <c r="AF71" i="8"/>
  <c r="AG103" i="8"/>
  <c r="AE174" i="8"/>
  <c r="N152" i="8"/>
  <c r="AL50" i="8"/>
  <c r="AF152" i="8"/>
  <c r="AL133" i="8"/>
  <c r="AE44" i="8"/>
  <c r="H87" i="8"/>
  <c r="AG58" i="8"/>
  <c r="H150" i="8"/>
  <c r="AH116" i="8"/>
  <c r="J83" i="8"/>
  <c r="J107" i="8"/>
  <c r="N162" i="8"/>
  <c r="N13" i="8"/>
  <c r="G22" i="8"/>
  <c r="J10" i="8"/>
  <c r="G140" i="8"/>
  <c r="I104" i="8"/>
  <c r="N67" i="8"/>
  <c r="AL95" i="8"/>
  <c r="AL159" i="8"/>
  <c r="H77" i="8"/>
  <c r="J151" i="8"/>
  <c r="AL42" i="8"/>
  <c r="J44" i="8"/>
  <c r="H50" i="8"/>
  <c r="N157" i="8"/>
  <c r="AL134" i="8"/>
  <c r="I99" i="8"/>
  <c r="AE152" i="8"/>
  <c r="AG127" i="8"/>
  <c r="I50" i="8"/>
  <c r="G71" i="8"/>
  <c r="J102" i="8"/>
  <c r="J59" i="8"/>
  <c r="N45" i="8"/>
  <c r="AG48" i="8"/>
  <c r="G82" i="8"/>
  <c r="I142" i="8"/>
  <c r="AH82" i="8"/>
  <c r="AH51" i="8"/>
  <c r="N135" i="8"/>
  <c r="AH29" i="8"/>
  <c r="G98" i="8"/>
  <c r="AH31" i="8"/>
  <c r="AL163" i="8"/>
  <c r="G129" i="8"/>
  <c r="AG135" i="8"/>
  <c r="AG102" i="8"/>
  <c r="AH139" i="8"/>
  <c r="AF149" i="8"/>
  <c r="I83" i="8"/>
  <c r="N31" i="8"/>
  <c r="J127" i="8"/>
  <c r="AL48" i="8"/>
  <c r="AG176" i="8"/>
  <c r="H76" i="8"/>
  <c r="AF25" i="8"/>
  <c r="H11" i="8"/>
  <c r="AE65" i="8"/>
  <c r="H14" i="8"/>
  <c r="I45" i="8"/>
  <c r="AF153" i="8"/>
  <c r="AF95" i="8"/>
  <c r="AE35" i="8"/>
  <c r="AE49" i="8"/>
  <c r="J96" i="8"/>
  <c r="AF17" i="8"/>
  <c r="J176" i="8"/>
  <c r="N136" i="8"/>
  <c r="J131" i="8"/>
  <c r="H158" i="8"/>
  <c r="N117" i="8"/>
  <c r="G51" i="8"/>
  <c r="H78" i="8"/>
  <c r="G76" i="8"/>
  <c r="AH115" i="8"/>
  <c r="AG153" i="8"/>
  <c r="AE48" i="8"/>
  <c r="AG8" i="8"/>
  <c r="N66" i="8"/>
  <c r="H62" i="8"/>
  <c r="I71" i="8"/>
  <c r="G141" i="8"/>
  <c r="AE99" i="8"/>
  <c r="H57" i="8"/>
  <c r="I82" i="8"/>
  <c r="AH45" i="8"/>
  <c r="AL20" i="8"/>
  <c r="N20" i="8"/>
  <c r="N165" i="8"/>
  <c r="AG57" i="8"/>
  <c r="N107" i="8"/>
  <c r="AH165" i="8"/>
  <c r="AL9" i="8"/>
  <c r="J99" i="8"/>
  <c r="AE147" i="8"/>
  <c r="AG159" i="8"/>
  <c r="I65" i="8"/>
  <c r="G59" i="8"/>
  <c r="AF36" i="8"/>
  <c r="AL68" i="8"/>
  <c r="AE116" i="8"/>
  <c r="H116" i="8"/>
  <c r="AE137" i="8"/>
  <c r="I63" i="8"/>
  <c r="N129" i="8"/>
  <c r="N97" i="8"/>
  <c r="AL82" i="8"/>
  <c r="N54" i="8"/>
  <c r="H102" i="8"/>
  <c r="N36" i="8"/>
  <c r="H8" i="8"/>
  <c r="G135" i="8"/>
  <c r="AE102" i="8"/>
  <c r="J87" i="8"/>
  <c r="AH57" i="8"/>
  <c r="H137" i="8"/>
  <c r="AL158" i="8"/>
  <c r="AE29" i="8"/>
  <c r="AH76" i="8"/>
  <c r="AH77" i="8"/>
  <c r="J98" i="8"/>
  <c r="G164" i="8"/>
  <c r="N102" i="8"/>
  <c r="I123" i="8"/>
  <c r="AF79" i="8"/>
  <c r="I44" i="8"/>
  <c r="AF139" i="8"/>
  <c r="H170" i="8"/>
  <c r="H54" i="8"/>
  <c r="I87" i="8"/>
  <c r="H143" i="8"/>
  <c r="N80" i="8"/>
  <c r="I147" i="8"/>
  <c r="I146" i="8"/>
  <c r="H142" i="8"/>
  <c r="H58" i="8"/>
  <c r="AL44" i="8"/>
  <c r="AH137" i="8"/>
  <c r="N84" i="8"/>
  <c r="G115" i="8"/>
  <c r="AG80" i="8"/>
  <c r="J149" i="8"/>
  <c r="AG24" i="8"/>
  <c r="I174" i="8"/>
  <c r="I62" i="8"/>
  <c r="M29" i="9"/>
  <c r="AF10" i="8"/>
  <c r="H141" i="8"/>
  <c r="N83" i="8"/>
  <c r="G63" i="8"/>
  <c r="G158" i="8"/>
  <c r="AE87" i="8"/>
  <c r="AL17" i="8"/>
  <c r="H29" i="8"/>
  <c r="AH24" i="8"/>
  <c r="N115" i="8"/>
  <c r="AF31" i="8"/>
  <c r="AE136" i="8"/>
  <c r="J22" i="8"/>
  <c r="I18" i="8"/>
  <c r="I101" i="8"/>
  <c r="AG98" i="8"/>
  <c r="AL79" i="8"/>
  <c r="I95" i="8"/>
  <c r="AL170" i="8"/>
  <c r="AL51" i="8"/>
  <c r="I165" i="8"/>
  <c r="AH106" i="8"/>
  <c r="AH147" i="8"/>
  <c r="AG160" i="8"/>
  <c r="G36" i="8"/>
  <c r="G151" i="8"/>
  <c r="AH164" i="8"/>
  <c r="AG158" i="8"/>
  <c r="J123" i="8"/>
  <c r="I78" i="8"/>
  <c r="H40" i="8"/>
  <c r="G146" i="8"/>
  <c r="AE40" i="8"/>
  <c r="AF98" i="8"/>
  <c r="AL147" i="8"/>
  <c r="I162" i="8"/>
  <c r="AF83" i="8"/>
  <c r="AL150" i="8"/>
  <c r="J114" i="8"/>
  <c r="J13" i="8"/>
  <c r="G134" i="8"/>
  <c r="I106" i="8"/>
  <c r="AH54" i="8"/>
  <c r="AF165" i="8"/>
  <c r="AF96" i="8"/>
  <c r="H49" i="8"/>
  <c r="H68" i="8"/>
  <c r="AF51" i="8"/>
  <c r="I25" i="8"/>
  <c r="AH80" i="8"/>
  <c r="J140" i="8"/>
  <c r="AH79" i="8"/>
  <c r="AE123" i="8"/>
  <c r="AF45" i="8"/>
  <c r="AF80" i="8"/>
  <c r="G50" i="8"/>
  <c r="AG136" i="8"/>
  <c r="AG81" i="8"/>
  <c r="N62" i="8"/>
  <c r="AH143" i="8"/>
  <c r="G96" i="8"/>
  <c r="AF138" i="8"/>
  <c r="AE159" i="8"/>
  <c r="H148" i="8"/>
  <c r="H136" i="8"/>
  <c r="AH129" i="8"/>
  <c r="I10" i="8"/>
  <c r="AF140" i="8"/>
  <c r="N140" i="8"/>
  <c r="AJ181" i="9"/>
  <c r="M162" i="9"/>
  <c r="AF78" i="8"/>
  <c r="N98" i="8"/>
  <c r="AG137" i="8"/>
  <c r="N57" i="8"/>
  <c r="J174" i="8"/>
  <c r="N138" i="8"/>
  <c r="H123" i="8"/>
  <c r="AE104" i="8"/>
  <c r="AG76" i="8"/>
  <c r="AL149" i="8"/>
  <c r="AL146" i="8"/>
  <c r="AF24" i="8"/>
  <c r="AL40" i="8"/>
  <c r="G18" i="8"/>
  <c r="H146" i="8"/>
  <c r="AF35" i="8"/>
  <c r="N106" i="8"/>
  <c r="AG59" i="8"/>
  <c r="H162" i="8"/>
  <c r="N24" i="8"/>
  <c r="AL119" i="8"/>
  <c r="J144" i="8"/>
  <c r="AH55" i="8"/>
  <c r="AL76" i="8"/>
  <c r="AF127" i="8"/>
  <c r="I119" i="8"/>
  <c r="AG138" i="8"/>
  <c r="J150" i="8"/>
  <c r="G150" i="8"/>
  <c r="AG151" i="8"/>
  <c r="AH49" i="8"/>
  <c r="AL18" i="8"/>
  <c r="G24" i="8"/>
  <c r="AE138" i="8"/>
  <c r="AH65" i="8"/>
  <c r="N15" i="8"/>
  <c r="AG152" i="8"/>
  <c r="N101" i="8"/>
  <c r="AH71" i="8"/>
  <c r="AL59" i="8"/>
  <c r="AH141" i="8"/>
  <c r="AL55" i="8"/>
  <c r="AG116" i="8"/>
  <c r="G55" i="8"/>
  <c r="AE119" i="8"/>
  <c r="AE162" i="8"/>
  <c r="I66" i="8"/>
  <c r="AL116" i="8"/>
  <c r="N71" i="8"/>
  <c r="N49" i="8"/>
  <c r="H99" i="8"/>
  <c r="J68" i="8"/>
  <c r="J117" i="8"/>
  <c r="N114" i="8"/>
  <c r="AF59" i="8"/>
  <c r="J160" i="8"/>
  <c r="AH62" i="8"/>
  <c r="I131" i="8"/>
  <c r="J17" i="8"/>
  <c r="I114" i="8"/>
  <c r="G17" i="8"/>
  <c r="AG55" i="8"/>
  <c r="AF82" i="8"/>
  <c r="G11" i="8"/>
  <c r="H163" i="8"/>
  <c r="AE144" i="8"/>
  <c r="L85" i="10"/>
  <c r="AI85" i="10"/>
  <c r="K85" i="10"/>
  <c r="AH85" i="10"/>
  <c r="AJ85" i="10"/>
  <c r="M85" i="10"/>
  <c r="Y156" i="10" a="1"/>
  <c r="X44" i="10" a="1"/>
  <c r="W62" i="10" a="1"/>
  <c r="Y177" i="10" a="1"/>
  <c r="W143" i="10" a="1"/>
  <c r="Y81" i="10" a="1"/>
  <c r="W63" i="10" a="1"/>
  <c r="X118" i="10" a="1"/>
  <c r="W71" i="10" a="1"/>
  <c r="Z35" i="10" a="1"/>
  <c r="S88" i="10" a="1"/>
  <c r="V60" i="10" a="1"/>
  <c r="Z169" i="10" a="1"/>
  <c r="Z183" i="10" a="1"/>
  <c r="T33" i="10" a="1"/>
  <c r="Z29" i="10" a="1"/>
  <c r="U121" i="10" a="1"/>
  <c r="V83" i="10" a="1"/>
  <c r="Z63" i="10" a="1"/>
  <c r="S183" i="10" a="1"/>
  <c r="T8" i="10" a="1"/>
  <c r="T27" i="10" a="1"/>
  <c r="T130" i="10" a="1"/>
  <c r="S35" i="10" a="1"/>
  <c r="Y155" i="10" a="1"/>
  <c r="U73" i="10" a="1"/>
  <c r="X39" i="10" a="1"/>
  <c r="U92" i="10" a="1"/>
  <c r="Z53" i="10" a="1"/>
  <c r="Z149" i="10" a="1"/>
  <c r="V181" i="10" a="1"/>
  <c r="V119" i="10" a="1"/>
  <c r="Z92" i="10" a="1"/>
  <c r="T76" i="10" a="1"/>
  <c r="Y40" i="10" a="1"/>
  <c r="Y141" i="10" a="1"/>
  <c r="S117" i="10" a="1"/>
  <c r="S54" i="10" a="1"/>
  <c r="Y158" i="10" a="1"/>
  <c r="S134" i="10" a="1"/>
  <c r="T151" i="10" a="1"/>
  <c r="Z108" i="10" a="1"/>
  <c r="W92" i="10" a="1"/>
  <c r="Y103" i="10" a="1"/>
  <c r="Y126" i="10" a="1"/>
  <c r="Z109" i="10" a="1"/>
  <c r="V153" i="10" a="1"/>
  <c r="T138" i="10" a="1"/>
  <c r="T158" i="10" a="1"/>
  <c r="Y165" i="10" a="1"/>
  <c r="W125" i="10" a="1"/>
  <c r="X156" i="10" a="1"/>
  <c r="W108" i="10" a="1"/>
  <c r="W35" i="10" a="1"/>
  <c r="X89" i="10" a="1"/>
  <c r="W10" i="10" a="1"/>
  <c r="Y119" i="10" a="1"/>
  <c r="Y84" i="10" a="1"/>
  <c r="X84" i="10" a="1"/>
  <c r="S170" i="10" a="1"/>
  <c r="U155" i="10" a="1"/>
  <c r="S144" i="10" a="1"/>
  <c r="Z170" i="10" a="1"/>
  <c r="V160" i="10" a="1"/>
  <c r="V84" i="10" a="1"/>
  <c r="T68" i="10" a="1"/>
  <c r="U159" i="10" a="1"/>
  <c r="T142" i="10" a="1"/>
  <c r="V149" i="10" a="1"/>
  <c r="V109" i="10" a="1"/>
  <c r="U10" i="10" a="1"/>
  <c r="S116" i="10" a="1"/>
  <c r="T108" i="10" a="1"/>
  <c r="W44" i="10" a="1"/>
  <c r="W100" i="10" a="1"/>
  <c r="T106" i="10" a="1"/>
  <c r="Y70" i="10" a="1"/>
  <c r="W121" i="10" a="1"/>
  <c r="X15" i="10" a="1"/>
  <c r="S166" i="10" a="1"/>
  <c r="Y83" i="10" a="1"/>
  <c r="T70" i="10" a="1"/>
  <c r="U109" i="10" a="1"/>
  <c r="S59" i="10" a="1"/>
  <c r="X33" i="10" a="1"/>
  <c r="Y144" i="10" a="1"/>
  <c r="S82" i="10" a="1"/>
  <c r="Z16" i="10" a="1"/>
  <c r="T153" i="10" a="1"/>
  <c r="S141" i="10" a="1"/>
  <c r="S81" i="10" a="1"/>
  <c r="T44" i="10" a="1"/>
  <c r="T73" i="10" a="1"/>
  <c r="X160" i="10" a="1"/>
  <c r="X92" i="10" a="1"/>
  <c r="X143" i="10" a="1"/>
  <c r="X126" i="10" a="1"/>
  <c r="Y121" i="10" a="1"/>
  <c r="Y138" i="10" a="1"/>
  <c r="Y108" i="10" a="1"/>
  <c r="X8" i="10" a="1"/>
  <c r="W155" i="10" a="1"/>
  <c r="U138" i="10" a="1"/>
  <c r="V71" i="10" a="1"/>
  <c r="S63" i="10" a="1"/>
  <c r="Y27" i="10" a="1"/>
  <c r="X145" i="10" a="1"/>
  <c r="X83" i="10" a="1"/>
  <c r="Y110" i="10" a="1"/>
  <c r="X49" i="10" a="1"/>
  <c r="W160" i="10" a="1"/>
  <c r="U89" i="10" a="1"/>
  <c r="U156" i="10" a="1"/>
  <c r="X100" i="10" a="1"/>
  <c r="V89" i="10" a="1"/>
  <c r="W72" i="10" a="1"/>
  <c r="W23" i="10" a="1"/>
  <c r="T117" i="10" a="1"/>
  <c r="Z153" i="10" a="1"/>
  <c r="W40" i="10" a="1"/>
  <c r="Y184" i="10" a="1"/>
  <c r="Y89" i="10" a="1"/>
  <c r="X158" i="10" a="1"/>
  <c r="Z39" i="10" a="1"/>
  <c r="Y169" i="10" a="1"/>
  <c r="V33" i="10" a="1"/>
  <c r="W73" i="10" a="1"/>
  <c r="Y164" i="10" a="1"/>
  <c r="W59" i="10" a="1"/>
  <c r="Y102" i="10" a="1"/>
  <c r="Y56" i="10" a="1"/>
  <c r="Y151" i="10" a="1"/>
  <c r="X121" i="10" a="1"/>
  <c r="Y22" i="10" a="1"/>
  <c r="X142" i="10" a="1"/>
  <c r="Y167" i="10" a="1"/>
  <c r="W130" i="10" a="1"/>
  <c r="Y72" i="10" a="1"/>
  <c r="X155" i="10" a="1"/>
  <c r="S158" i="10" a="1"/>
  <c r="V53" i="10" a="1"/>
  <c r="Y88" i="10" a="1"/>
  <c r="S80" i="10" a="1"/>
  <c r="S119" i="10" a="1"/>
  <c r="U101" i="10" a="1"/>
  <c r="U134" i="10" a="1"/>
  <c r="U44" i="10" a="1"/>
  <c r="U144" i="10" a="1"/>
  <c r="S53" i="10" a="1"/>
  <c r="U145" i="10" a="1"/>
  <c r="W22" i="10" a="1"/>
  <c r="S44" i="10" a="1"/>
  <c r="T92" i="10" a="1"/>
  <c r="T134" i="10" a="1"/>
  <c r="X80" i="10" a="1"/>
  <c r="S56" i="10" a="1"/>
  <c r="X117" i="10" a="1"/>
  <c r="W103" i="10" a="1"/>
  <c r="T62" i="10" a="1"/>
  <c r="Z15" i="10" a="1"/>
  <c r="T156" i="10" a="1"/>
  <c r="W81" i="10" a="1"/>
  <c r="U132" i="10" a="1"/>
  <c r="X103" i="10" a="1"/>
  <c r="Y68" i="10" a="1"/>
  <c r="X149" i="10" a="1"/>
  <c r="X177" i="10" a="1"/>
  <c r="W159" i="10" a="1"/>
  <c r="X151" i="10" a="1"/>
  <c r="W83" i="10" a="1"/>
  <c r="X87" i="10" a="1"/>
  <c r="W172" i="10" a="1"/>
  <c r="Y106" i="10" a="1"/>
  <c r="Y55" i="10" a="1"/>
  <c r="T28" i="10" a="1"/>
  <c r="V126" i="10" a="1"/>
  <c r="X82" i="10" a="1"/>
  <c r="Z22" i="10" a="1"/>
  <c r="Z181" i="10" a="1"/>
  <c r="S62" i="10" a="1"/>
  <c r="V108" i="10" a="1"/>
  <c r="U11" i="10" a="1"/>
  <c r="Z106" i="10" a="1"/>
  <c r="U62" i="10" a="1"/>
  <c r="U148" i="10" a="1"/>
  <c r="Y159" i="10" a="1"/>
  <c r="V148" i="10" a="1"/>
  <c r="V87" i="10" a="1"/>
  <c r="V138" i="10" a="1"/>
  <c r="V121" i="10" a="1"/>
  <c r="S154" i="10" a="1"/>
  <c r="X76" i="10" a="1"/>
  <c r="Y15" i="10" a="1"/>
  <c r="T167" i="10" a="1"/>
  <c r="Z76" i="10" a="1"/>
  <c r="T80" i="10" a="1"/>
  <c r="X130" i="10" a="1"/>
  <c r="Y47" i="10" a="1"/>
  <c r="X11" i="10" a="1"/>
  <c r="V116" i="10" a="1"/>
  <c r="U177" i="10" a="1"/>
  <c r="V49" i="10" a="1"/>
  <c r="U40" i="10" a="1"/>
  <c r="S169" i="10" a="1"/>
  <c r="W171" i="10" a="1"/>
  <c r="Y10" i="10" a="1"/>
  <c r="Y54" i="10" a="1"/>
  <c r="W68" i="10" a="1"/>
  <c r="Y16" i="10" a="1"/>
  <c r="Y104" i="10" a="1"/>
  <c r="X101" i="10" a="1"/>
  <c r="X139" i="10" a="1"/>
  <c r="W139" i="10" a="1"/>
  <c r="Y154" i="10" a="1"/>
  <c r="U71" i="10" a="1"/>
  <c r="V64" i="10" a="1"/>
  <c r="Y8" i="10" a="1"/>
  <c r="T144" i="10" a="1"/>
  <c r="Z8" i="10" a="1"/>
  <c r="Z100" i="10" a="1"/>
  <c r="T159" i="10" a="1"/>
  <c r="U27" i="10" a="1"/>
  <c r="V73" i="10" a="1"/>
  <c r="T118" i="10" a="1"/>
  <c r="V159" i="10" a="1"/>
  <c r="Y29" i="10" a="1"/>
  <c r="Z116" i="10" a="1"/>
  <c r="T165" i="10" a="1"/>
  <c r="U55" i="10" a="1"/>
  <c r="T160" i="10" a="1"/>
  <c r="Z134" i="10" a="1"/>
  <c r="W60" i="10" a="1"/>
  <c r="W67" i="10" a="1"/>
  <c r="W116" i="10" a="1"/>
  <c r="Z55" i="10" a="1"/>
  <c r="W56" i="10" a="1"/>
  <c r="S143" i="10" a="1"/>
  <c r="Y109" i="10" a="1"/>
  <c r="W145" i="10" a="1"/>
  <c r="X154" i="10" a="1"/>
  <c r="T119" i="10" a="1"/>
  <c r="S33" i="10" a="1"/>
  <c r="V63" i="10" a="1"/>
  <c r="Z14" i="10" a="1"/>
  <c r="U80" i="10" a="1"/>
  <c r="Z73" i="10" a="1"/>
  <c r="Z138" i="10" a="1"/>
  <c r="V134" i="10" a="1"/>
  <c r="W39" i="10" a="1"/>
  <c r="T63" i="10" a="1"/>
  <c r="S39" i="10" a="1"/>
  <c r="X23" i="10" a="1"/>
  <c r="S49" i="10" a="1"/>
  <c r="T145" i="10" a="1"/>
  <c r="Y153" i="10" a="1"/>
  <c r="W153" i="10" a="1"/>
  <c r="Y143" i="10" a="1"/>
  <c r="X55" i="10" a="1"/>
  <c r="Y148" i="10" a="1"/>
  <c r="Y59" i="10" a="1"/>
  <c r="X64" i="10" a="1"/>
  <c r="Y62" i="10" a="1"/>
  <c r="W167" i="10" a="1"/>
  <c r="S136" i="10" a="1"/>
  <c r="X153" i="10" a="1"/>
  <c r="T82" i="10" a="1"/>
  <c r="Z11" i="10" a="1"/>
  <c r="S23" i="10" a="1"/>
  <c r="S130" i="10" a="1"/>
  <c r="T100" i="10" a="1"/>
  <c r="S27" i="10" a="1"/>
  <c r="Z10" i="10" a="1"/>
  <c r="T170" i="10" a="1"/>
  <c r="Z40" i="10" a="1"/>
  <c r="Z184" i="10" a="1"/>
  <c r="S83" i="10" a="1"/>
  <c r="Y71" i="10" a="1"/>
  <c r="Z9" i="10" a="1"/>
  <c r="Z141" i="10" a="1"/>
  <c r="Z143" i="10" a="1"/>
  <c r="S165" i="10" a="1"/>
  <c r="Y73" i="10" a="1"/>
  <c r="W87" i="10" a="1"/>
  <c r="X159" i="10" a="1"/>
  <c r="T60" i="10" a="1"/>
  <c r="U142" i="10" a="1"/>
  <c r="U118" i="10" a="1"/>
  <c r="W154" i="10" a="1"/>
  <c r="X62" i="10" a="1"/>
  <c r="Y35" i="10" a="1"/>
  <c r="W169" i="10" a="1"/>
  <c r="W109" i="10" a="1"/>
  <c r="X88" i="10" a="1"/>
  <c r="W54" i="10" a="1"/>
  <c r="W33" i="10" a="1"/>
  <c r="W55" i="10" a="1"/>
  <c r="Y181" i="10" a="1"/>
  <c r="W166" i="10" a="1"/>
  <c r="V106" i="10" a="1"/>
  <c r="Z151" i="10" a="1"/>
  <c r="U29" i="10" a="1"/>
  <c r="S167" i="10" a="1"/>
  <c r="T67" i="10" a="1"/>
  <c r="T40" i="10" a="1"/>
  <c r="Z52" i="10" a="1"/>
  <c r="V125" i="10" a="1"/>
  <c r="Z172" i="10" a="1"/>
  <c r="Z82" i="10" a="1"/>
  <c r="S151" i="10" a="1"/>
  <c r="Z164" i="10" a="1"/>
  <c r="V141" i="10" a="1"/>
  <c r="T183" i="10" a="1"/>
  <c r="S109" i="10" a="1"/>
  <c r="V143" i="10" a="1"/>
  <c r="Y67" i="10" a="1"/>
  <c r="V22" i="10" a="1"/>
  <c r="X171" i="10" a="1"/>
  <c r="W76" i="10" a="1"/>
  <c r="Y49" i="10" a="1"/>
  <c r="Y149" i="10" a="1"/>
  <c r="W177" i="10" a="1"/>
  <c r="Y100" i="10" a="1"/>
  <c r="V88" i="10" a="1"/>
  <c r="S101" i="10" a="1"/>
  <c r="U49" i="10" a="1"/>
  <c r="Z70" i="10" a="1"/>
  <c r="U130" i="10" a="1"/>
  <c r="Z136" i="10" a="1"/>
  <c r="U149" i="10" a="1"/>
  <c r="Z27" i="10" a="1"/>
  <c r="S68" i="10" a="1"/>
  <c r="Y28" i="10" a="1"/>
  <c r="W29" i="10" a="1"/>
  <c r="X71" i="10" a="1"/>
  <c r="W142" i="10" a="1"/>
  <c r="X35" i="10" a="1"/>
  <c r="Z132" i="10" a="1"/>
  <c r="S138" i="10" a="1"/>
  <c r="V81" i="10" a="1"/>
  <c r="Z62" i="10" a="1"/>
  <c r="S73" i="10" a="1"/>
  <c r="S70" i="10" a="1"/>
  <c r="U117" i="10" a="1"/>
  <c r="U136" i="10" a="1"/>
  <c r="T39" i="10" a="1"/>
  <c r="T16" i="10" a="1"/>
  <c r="X144" i="10" a="1"/>
  <c r="X138" i="10" a="1"/>
  <c r="Z160" i="10" a="1"/>
  <c r="V44" i="10" a="1"/>
  <c r="Z59" i="10" a="1"/>
  <c r="S118" i="10" a="1"/>
  <c r="Y23" i="10" a="1"/>
  <c r="V11" i="10" a="1"/>
  <c r="U158" i="10" a="1"/>
  <c r="S132" i="10" a="1"/>
  <c r="X169" i="10" a="1"/>
  <c r="X27" i="10" a="1"/>
  <c r="W80" i="10" a="1"/>
  <c r="Y80" i="10" a="1"/>
  <c r="Y44" i="10" a="1"/>
  <c r="S103" i="10" a="1"/>
  <c r="Z103" i="10" a="1"/>
  <c r="U59" i="10" a="1"/>
  <c r="Z158" i="10" a="1"/>
  <c r="Z117" i="10" a="1"/>
  <c r="X54" i="10" a="1"/>
  <c r="T109" i="10" a="1"/>
  <c r="Y130" i="10" a="1"/>
  <c r="U150" i="10" a="1"/>
  <c r="Y117" i="10" a="1"/>
  <c r="T171" i="10" a="1"/>
  <c r="V39" i="10" a="1"/>
  <c r="T139" i="10" a="1"/>
  <c r="S29" i="10" a="1"/>
  <c r="T172" i="10" a="1"/>
  <c r="X145" i="10" l="1"/>
  <c r="AI145" i="10" s="1"/>
  <c r="X143" i="10"/>
  <c r="L143" i="10" s="1"/>
  <c r="Y165" i="10"/>
  <c r="AJ165" i="10" s="1"/>
  <c r="Y102" i="10"/>
  <c r="M102" i="10" s="1"/>
  <c r="N23" i="9"/>
  <c r="W171" i="10"/>
  <c r="AH171" i="10" s="1"/>
  <c r="Y68" i="10"/>
  <c r="AJ68" i="10" s="1"/>
  <c r="I149" i="9"/>
  <c r="AH28" i="10"/>
  <c r="AL181" i="9"/>
  <c r="Y73" i="10"/>
  <c r="AJ73" i="10" s="1"/>
  <c r="Y153" i="10"/>
  <c r="AJ153" i="10" s="1"/>
  <c r="AF138" i="9"/>
  <c r="AH53" i="10"/>
  <c r="Y109" i="10"/>
  <c r="M109" i="10" s="1"/>
  <c r="AH101" i="10"/>
  <c r="I68" i="9"/>
  <c r="AE39" i="9"/>
  <c r="H141" i="9"/>
  <c r="H49" i="9"/>
  <c r="G147" i="9"/>
  <c r="AJ63" i="10"/>
  <c r="G40" i="9"/>
  <c r="AF156" i="9"/>
  <c r="N89" i="9"/>
  <c r="AI40" i="10"/>
  <c r="AE163" i="9"/>
  <c r="L165" i="10"/>
  <c r="I106" i="9"/>
  <c r="AJ170" i="10"/>
  <c r="J118" i="9"/>
  <c r="X156" i="10"/>
  <c r="L156" i="10" s="1"/>
  <c r="X44" i="10"/>
  <c r="L44" i="10" s="1"/>
  <c r="X169" i="10"/>
  <c r="AI169" i="10" s="1"/>
  <c r="X171" i="10"/>
  <c r="AI171" i="10" s="1"/>
  <c r="W169" i="10"/>
  <c r="K169" i="10" s="1"/>
  <c r="Y126" i="10"/>
  <c r="M126" i="10" s="1"/>
  <c r="W72" i="10"/>
  <c r="AH72" i="10" s="1"/>
  <c r="X117" i="10"/>
  <c r="AI117" i="10" s="1"/>
  <c r="W153" i="10"/>
  <c r="K153" i="10" s="1"/>
  <c r="Y10" i="10"/>
  <c r="AJ10" i="10" s="1"/>
  <c r="X149" i="10"/>
  <c r="L149" i="10" s="1"/>
  <c r="Y56" i="10"/>
  <c r="AJ56" i="10" s="1"/>
  <c r="Y89" i="10"/>
  <c r="AJ89" i="10" s="1"/>
  <c r="X126" i="10"/>
  <c r="L126" i="10" s="1"/>
  <c r="W125" i="10"/>
  <c r="K125" i="10" s="1"/>
  <c r="Y156" i="10"/>
  <c r="AJ156" i="10" s="1"/>
  <c r="W29" i="10"/>
  <c r="AH29" i="10" s="1"/>
  <c r="T16" i="10"/>
  <c r="AE16" i="10" s="1"/>
  <c r="Y35" i="10"/>
  <c r="M35" i="10" s="1"/>
  <c r="W59" i="10"/>
  <c r="AH59" i="10" s="1"/>
  <c r="J55" i="9"/>
  <c r="AE88" i="9"/>
  <c r="G108" i="9"/>
  <c r="H89" i="9"/>
  <c r="Y47" i="10"/>
  <c r="M47" i="10" s="1"/>
  <c r="W60" i="10"/>
  <c r="AH60" i="10" s="1"/>
  <c r="Y143" i="10"/>
  <c r="M143" i="10" s="1"/>
  <c r="Y54" i="10"/>
  <c r="AJ54" i="10" s="1"/>
  <c r="X177" i="10"/>
  <c r="L177" i="10" s="1"/>
  <c r="Y151" i="10"/>
  <c r="AJ151" i="10" s="1"/>
  <c r="X33" i="10"/>
  <c r="L33" i="10" s="1"/>
  <c r="Y121" i="10"/>
  <c r="M121" i="10" s="1"/>
  <c r="I50" i="9"/>
  <c r="AF163" i="9"/>
  <c r="G169" i="9"/>
  <c r="AI53" i="10"/>
  <c r="AF60" i="9"/>
  <c r="N56" i="9"/>
  <c r="AG109" i="9"/>
  <c r="L104" i="10"/>
  <c r="AL182" i="9"/>
  <c r="AI72" i="10"/>
  <c r="I56" i="9"/>
  <c r="I15" i="9"/>
  <c r="AL106" i="9"/>
  <c r="H14" i="9"/>
  <c r="AE81" i="9"/>
  <c r="AL9" i="9"/>
  <c r="G72" i="9"/>
  <c r="AG154" i="9"/>
  <c r="I179" i="9"/>
  <c r="I83" i="9"/>
  <c r="W76" i="10"/>
  <c r="AH76" i="10" s="1"/>
  <c r="W109" i="10"/>
  <c r="K109" i="10" s="1"/>
  <c r="X23" i="10"/>
  <c r="L23" i="10" s="1"/>
  <c r="AF129" i="9"/>
  <c r="AH149" i="10"/>
  <c r="AH141" i="10"/>
  <c r="AE107" i="9"/>
  <c r="AE109" i="9"/>
  <c r="AH87" i="9"/>
  <c r="AG117" i="9"/>
  <c r="AF108" i="9"/>
  <c r="AL116" i="9"/>
  <c r="K151" i="10"/>
  <c r="AE141" i="9"/>
  <c r="J8" i="9"/>
  <c r="L73" i="10"/>
  <c r="H15" i="9"/>
  <c r="AH84" i="10"/>
  <c r="AI181" i="10"/>
  <c r="I81" i="9"/>
  <c r="H72" i="9"/>
  <c r="G67" i="9"/>
  <c r="K88" i="10"/>
  <c r="AF92" i="9"/>
  <c r="H83" i="9"/>
  <c r="AH117" i="10"/>
  <c r="N143" i="9"/>
  <c r="N33" i="9"/>
  <c r="N148" i="9"/>
  <c r="AF149" i="9"/>
  <c r="AL27" i="9"/>
  <c r="J14" i="9"/>
  <c r="AL92" i="9"/>
  <c r="L29" i="10"/>
  <c r="I35" i="9"/>
  <c r="AH137" i="9"/>
  <c r="AH141" i="9"/>
  <c r="AH144" i="10"/>
  <c r="L67" i="10"/>
  <c r="L106" i="10"/>
  <c r="J27" i="9"/>
  <c r="K148" i="10"/>
  <c r="AE139" i="9"/>
  <c r="I72" i="9"/>
  <c r="L109" i="10"/>
  <c r="M139" i="10"/>
  <c r="AG143" i="9"/>
  <c r="AF170" i="9"/>
  <c r="AE54" i="9"/>
  <c r="M52" i="10"/>
  <c r="AE137" i="9"/>
  <c r="I104" i="9"/>
  <c r="AG131" i="9"/>
  <c r="AL139" i="9"/>
  <c r="Y167" i="10"/>
  <c r="AJ167" i="10" s="1"/>
  <c r="Y141" i="10"/>
  <c r="AJ141" i="10" s="1"/>
  <c r="Y108" i="10"/>
  <c r="M108" i="10" s="1"/>
  <c r="W10" i="10"/>
  <c r="AH10" i="10" s="1"/>
  <c r="Y81" i="10"/>
  <c r="M81" i="10" s="1"/>
  <c r="Y80" i="10"/>
  <c r="AJ80" i="10" s="1"/>
  <c r="Y149" i="10"/>
  <c r="AJ149" i="10" s="1"/>
  <c r="W33" i="10"/>
  <c r="AH33" i="10" s="1"/>
  <c r="X11" i="10"/>
  <c r="AI11" i="10" s="1"/>
  <c r="W92" i="10"/>
  <c r="AH92" i="10" s="1"/>
  <c r="W103" i="10"/>
  <c r="AH103" i="10" s="1"/>
  <c r="Y59" i="10"/>
  <c r="M59" i="10" s="1"/>
  <c r="Y104" i="10"/>
  <c r="AJ104" i="10" s="1"/>
  <c r="W83" i="10"/>
  <c r="K83" i="10" s="1"/>
  <c r="X142" i="10"/>
  <c r="AI142" i="10" s="1"/>
  <c r="Y110" i="10"/>
  <c r="AJ110" i="10" s="1"/>
  <c r="X39" i="10"/>
  <c r="AI39" i="10" s="1"/>
  <c r="X89" i="10"/>
  <c r="L89" i="10" s="1"/>
  <c r="W143" i="10"/>
  <c r="K143" i="10" s="1"/>
  <c r="X71" i="10"/>
  <c r="L71" i="10" s="1"/>
  <c r="X144" i="10"/>
  <c r="L144" i="10" s="1"/>
  <c r="W54" i="10"/>
  <c r="AH54" i="10" s="1"/>
  <c r="X62" i="10"/>
  <c r="AI62" i="10" s="1"/>
  <c r="W145" i="10"/>
  <c r="AH145" i="10" s="1"/>
  <c r="W87" i="10"/>
  <c r="K87" i="10" s="1"/>
  <c r="Y148" i="10"/>
  <c r="AJ148" i="10" s="1"/>
  <c r="Y16" i="10"/>
  <c r="M16" i="10" s="1"/>
  <c r="X151" i="10"/>
  <c r="L151" i="10" s="1"/>
  <c r="Y22" i="10"/>
  <c r="M22" i="10" s="1"/>
  <c r="X83" i="10"/>
  <c r="AI83" i="10" s="1"/>
  <c r="Y70" i="10"/>
  <c r="M70" i="10" s="1"/>
  <c r="W35" i="10"/>
  <c r="AH35" i="10" s="1"/>
  <c r="Y177" i="10"/>
  <c r="M177" i="10" s="1"/>
  <c r="W80" i="10"/>
  <c r="AH80" i="10" s="1"/>
  <c r="Y49" i="10"/>
  <c r="M49" i="10" s="1"/>
  <c r="X88" i="10"/>
  <c r="AI88" i="10" s="1"/>
  <c r="W40" i="10"/>
  <c r="K40" i="10" s="1"/>
  <c r="W154" i="10"/>
  <c r="K154" i="10" s="1"/>
  <c r="X76" i="10"/>
  <c r="AI76" i="10" s="1"/>
  <c r="X55" i="10"/>
  <c r="L55" i="10" s="1"/>
  <c r="W68" i="10"/>
  <c r="K68" i="10" s="1"/>
  <c r="W159" i="10"/>
  <c r="AH159" i="10" s="1"/>
  <c r="X121" i="10"/>
  <c r="L121" i="10" s="1"/>
  <c r="Y40" i="10"/>
  <c r="M40" i="10" s="1"/>
  <c r="Y138" i="10"/>
  <c r="M138" i="10" s="1"/>
  <c r="W108" i="10"/>
  <c r="AH108" i="10" s="1"/>
  <c r="W62" i="10"/>
  <c r="K62" i="10" s="1"/>
  <c r="X27" i="10"/>
  <c r="L27" i="10" s="1"/>
  <c r="K183" i="10"/>
  <c r="J165" i="9"/>
  <c r="J82" i="9"/>
  <c r="I170" i="9"/>
  <c r="AF27" i="9"/>
  <c r="M118" i="10"/>
  <c r="H135" i="9"/>
  <c r="I125" i="9"/>
  <c r="H147" i="9"/>
  <c r="AE44" i="9"/>
  <c r="I64" i="9"/>
  <c r="AE116" i="9"/>
  <c r="K15" i="10"/>
  <c r="L150" i="10"/>
  <c r="M14" i="10"/>
  <c r="AF76" i="9"/>
  <c r="AF109" i="9"/>
  <c r="N154" i="9"/>
  <c r="I167" i="9"/>
  <c r="I108" i="9"/>
  <c r="AE117" i="9"/>
  <c r="G140" i="9"/>
  <c r="AJ150" i="10"/>
  <c r="AI172" i="10"/>
  <c r="K126" i="10"/>
  <c r="AH14" i="10"/>
  <c r="I54" i="9"/>
  <c r="AL35" i="9"/>
  <c r="N138" i="9"/>
  <c r="H85" i="9"/>
  <c r="AH146" i="9"/>
  <c r="K27" i="10"/>
  <c r="J168" i="9"/>
  <c r="J140" i="9"/>
  <c r="H10" i="9"/>
  <c r="AG49" i="9"/>
  <c r="AG146" i="9"/>
  <c r="H84" i="9"/>
  <c r="G50" i="9"/>
  <c r="G170" i="9"/>
  <c r="J149" i="9"/>
  <c r="G148" i="9"/>
  <c r="AG71" i="9"/>
  <c r="M183" i="10"/>
  <c r="N163" i="9"/>
  <c r="AE168" i="9"/>
  <c r="H88" i="9"/>
  <c r="AJ25" i="10"/>
  <c r="AH139" i="9"/>
  <c r="AG107" i="9"/>
  <c r="J29" i="9"/>
  <c r="AH82" i="10"/>
  <c r="M172" i="10"/>
  <c r="AI56" i="10"/>
  <c r="M11" i="10"/>
  <c r="AL158" i="9"/>
  <c r="J163" i="9"/>
  <c r="J135" i="9"/>
  <c r="G92" i="9"/>
  <c r="J129" i="9"/>
  <c r="AG135" i="9"/>
  <c r="G60" i="9"/>
  <c r="AG55" i="9"/>
  <c r="I158" i="9"/>
  <c r="AF154" i="9"/>
  <c r="H50" i="9"/>
  <c r="W172" i="10"/>
  <c r="K172" i="10" s="1"/>
  <c r="W130" i="10"/>
  <c r="K130" i="10" s="1"/>
  <c r="X158" i="10"/>
  <c r="AI158" i="10" s="1"/>
  <c r="X8" i="10"/>
  <c r="L8" i="10" s="1"/>
  <c r="Y119" i="10"/>
  <c r="AJ119" i="10" s="1"/>
  <c r="W63" i="10"/>
  <c r="K63" i="10" s="1"/>
  <c r="W142" i="10"/>
  <c r="K142" i="10" s="1"/>
  <c r="W177" i="10"/>
  <c r="K177" i="10" s="1"/>
  <c r="W55" i="10"/>
  <c r="K55" i="10" s="1"/>
  <c r="X92" i="10"/>
  <c r="AI92" i="10" s="1"/>
  <c r="X160" i="10"/>
  <c r="L160" i="10" s="1"/>
  <c r="Y15" i="10"/>
  <c r="AJ15" i="10" s="1"/>
  <c r="X64" i="10"/>
  <c r="AI64" i="10" s="1"/>
  <c r="X101" i="10"/>
  <c r="AI101" i="10" s="1"/>
  <c r="X87" i="10"/>
  <c r="L87" i="10" s="1"/>
  <c r="J103" i="9"/>
  <c r="AL170" i="9"/>
  <c r="L170" i="10"/>
  <c r="AI81" i="10"/>
  <c r="AH150" i="10"/>
  <c r="AI28" i="10"/>
  <c r="G125" i="9"/>
  <c r="AL133" i="9"/>
  <c r="J23" i="9"/>
  <c r="N153" i="9"/>
  <c r="AL131" i="9"/>
  <c r="H11" i="9"/>
  <c r="G154" i="9"/>
  <c r="AL40" i="9"/>
  <c r="I88" i="9"/>
  <c r="G153" i="9"/>
  <c r="AH104" i="10"/>
  <c r="AI50" i="10"/>
  <c r="AE149" i="9"/>
  <c r="AI63" i="10"/>
  <c r="AE73" i="9"/>
  <c r="AG27" i="9"/>
  <c r="AE63" i="9"/>
  <c r="N142" i="9"/>
  <c r="AL63" i="9"/>
  <c r="I119" i="9"/>
  <c r="AJ33" i="10"/>
  <c r="AF39" i="9"/>
  <c r="G76" i="9"/>
  <c r="I82" i="9"/>
  <c r="J59" i="9"/>
  <c r="K119" i="10"/>
  <c r="AI22" i="10"/>
  <c r="AH83" i="9"/>
  <c r="H29" i="9"/>
  <c r="I116" i="9"/>
  <c r="I33" i="9"/>
  <c r="AE131" i="9"/>
  <c r="N125" i="9"/>
  <c r="AE118" i="9"/>
  <c r="G71" i="9"/>
  <c r="AF140" i="9"/>
  <c r="M9" i="10"/>
  <c r="N165" i="9"/>
  <c r="AL10" i="9"/>
  <c r="AF151" i="9"/>
  <c r="AL137" i="9"/>
  <c r="G146" i="9"/>
  <c r="AH22" i="9"/>
  <c r="I152" i="9"/>
  <c r="K64" i="10"/>
  <c r="AJ60" i="10"/>
  <c r="AI70" i="10"/>
  <c r="N175" i="9"/>
  <c r="AG11" i="9"/>
  <c r="AL82" i="9"/>
  <c r="J181" i="9"/>
  <c r="AH73" i="9"/>
  <c r="AJ39" i="10"/>
  <c r="AL39" i="9"/>
  <c r="AH49" i="9"/>
  <c r="G179" i="9"/>
  <c r="M64" i="10"/>
  <c r="AH179" i="9"/>
  <c r="H126" i="9"/>
  <c r="N110" i="9"/>
  <c r="AG73" i="9"/>
  <c r="M160" i="10"/>
  <c r="J40" i="9"/>
  <c r="J131" i="9"/>
  <c r="I53" i="9"/>
  <c r="G121" i="9"/>
  <c r="W71" i="10"/>
  <c r="K71" i="10" s="1"/>
  <c r="X35" i="10"/>
  <c r="L35" i="10" s="1"/>
  <c r="Y100" i="10"/>
  <c r="AJ100" i="10" s="1"/>
  <c r="W166" i="10"/>
  <c r="K166" i="10" s="1"/>
  <c r="Y117" i="10"/>
  <c r="M117" i="10" s="1"/>
  <c r="W73" i="10"/>
  <c r="K73" i="10" s="1"/>
  <c r="X159" i="10"/>
  <c r="L159" i="10" s="1"/>
  <c r="W167" i="10"/>
  <c r="K167" i="10" s="1"/>
  <c r="W139" i="10"/>
  <c r="K139" i="10" s="1"/>
  <c r="Y106" i="10"/>
  <c r="AJ106" i="10" s="1"/>
  <c r="Y72" i="10"/>
  <c r="M72" i="10" s="1"/>
  <c r="Y144" i="10"/>
  <c r="AJ144" i="10" s="1"/>
  <c r="W155" i="10"/>
  <c r="Y84" i="10"/>
  <c r="M84" i="10" s="1"/>
  <c r="X118" i="10"/>
  <c r="AI118" i="10" s="1"/>
  <c r="Y44" i="10"/>
  <c r="AJ44" i="10" s="1"/>
  <c r="X138" i="10"/>
  <c r="L138" i="10" s="1"/>
  <c r="Y181" i="10"/>
  <c r="M181" i="10" s="1"/>
  <c r="X103" i="10"/>
  <c r="L103" i="10" s="1"/>
  <c r="X154" i="10"/>
  <c r="AI154" i="10" s="1"/>
  <c r="W67" i="10"/>
  <c r="K67" i="10" s="1"/>
  <c r="Y62" i="10"/>
  <c r="AJ62" i="10" s="1"/>
  <c r="X139" i="10"/>
  <c r="AI139" i="10" s="1"/>
  <c r="AF68" i="9"/>
  <c r="I100" i="9"/>
  <c r="AF142" i="9"/>
  <c r="AH158" i="9"/>
  <c r="H131" i="9"/>
  <c r="K70" i="10"/>
  <c r="N68" i="9"/>
  <c r="AG121" i="9"/>
  <c r="AE103" i="9"/>
  <c r="H55" i="9"/>
  <c r="J10" i="9"/>
  <c r="I14" i="9"/>
  <c r="AE53" i="9"/>
  <c r="H104" i="9"/>
  <c r="J156" i="9"/>
  <c r="I39" i="9"/>
  <c r="H35" i="9"/>
  <c r="AF28" i="9"/>
  <c r="N140" i="9"/>
  <c r="AL70" i="9"/>
  <c r="G11" i="9"/>
  <c r="AF40" i="9"/>
  <c r="AL59" i="9"/>
  <c r="AH81" i="9"/>
  <c r="H152" i="9"/>
  <c r="AJ92" i="10"/>
  <c r="AG153" i="9"/>
  <c r="J117" i="9"/>
  <c r="AF169" i="9"/>
  <c r="AL62" i="9"/>
  <c r="I141" i="9"/>
  <c r="AE119" i="9"/>
  <c r="H139" i="9"/>
  <c r="AG137" i="9"/>
  <c r="AL103" i="9"/>
  <c r="L116" i="10"/>
  <c r="G158" i="9"/>
  <c r="AH53" i="9"/>
  <c r="AH151" i="9"/>
  <c r="AF44" i="9"/>
  <c r="G28" i="9"/>
  <c r="AL55" i="9"/>
  <c r="H71" i="9"/>
  <c r="N87" i="9"/>
  <c r="AE133" i="9"/>
  <c r="J15" i="9"/>
  <c r="AH125" i="9"/>
  <c r="H107" i="9"/>
  <c r="AE82" i="9"/>
  <c r="AH84" i="9"/>
  <c r="AH118" i="10"/>
  <c r="AI166" i="10"/>
  <c r="K89" i="10"/>
  <c r="AJ171" i="10"/>
  <c r="AJ53" i="10"/>
  <c r="H56" i="9"/>
  <c r="J68" i="9"/>
  <c r="G106" i="9"/>
  <c r="H164" i="9"/>
  <c r="N84" i="9"/>
  <c r="AF118" i="9"/>
  <c r="AH147" i="9"/>
  <c r="AL73" i="9"/>
  <c r="AL8" i="9"/>
  <c r="I168" i="9"/>
  <c r="AE165" i="9"/>
  <c r="I28" i="9"/>
  <c r="AH39" i="9"/>
  <c r="AE27" i="9"/>
  <c r="AL16" i="9"/>
  <c r="AE129" i="9"/>
  <c r="AH11" i="10"/>
  <c r="I163" i="9"/>
  <c r="I164" i="9"/>
  <c r="AH44" i="9"/>
  <c r="H81" i="9"/>
  <c r="H153" i="9"/>
  <c r="AH106" i="9"/>
  <c r="AJ101" i="10"/>
  <c r="N54" i="9"/>
  <c r="G84" i="9"/>
  <c r="AF157" i="9"/>
  <c r="I22" i="9"/>
  <c r="AE164" i="9"/>
  <c r="J50" i="9"/>
  <c r="H53" i="9"/>
  <c r="H22" i="9"/>
  <c r="AL52" i="9"/>
  <c r="I70" i="9"/>
  <c r="I103" i="9"/>
  <c r="AE135" i="9"/>
  <c r="AF165" i="9"/>
  <c r="J35" i="9"/>
  <c r="AL29" i="9"/>
  <c r="AF119" i="9"/>
  <c r="N81" i="9"/>
  <c r="AL167" i="9"/>
  <c r="AF33" i="9"/>
  <c r="L141" i="10"/>
  <c r="AH71" i="9"/>
  <c r="J138" i="9"/>
  <c r="AE156" i="9"/>
  <c r="N47" i="9"/>
  <c r="G85" i="9"/>
  <c r="I181" i="9"/>
  <c r="AH126" i="9"/>
  <c r="AG89" i="9"/>
  <c r="J142" i="9"/>
  <c r="AH107" i="9"/>
  <c r="AJ166" i="10"/>
  <c r="K138" i="10"/>
  <c r="AH106" i="10"/>
  <c r="AI60" i="10"/>
  <c r="L125" i="10"/>
  <c r="AH49" i="10"/>
  <c r="J148" i="9"/>
  <c r="AF80" i="9"/>
  <c r="AG118" i="9"/>
  <c r="G104" i="9"/>
  <c r="N121" i="9"/>
  <c r="AF168" i="9"/>
  <c r="G89" i="9"/>
  <c r="AE167" i="9"/>
  <c r="J153" i="9"/>
  <c r="N101" i="9"/>
  <c r="AF73" i="9"/>
  <c r="AG142" i="9"/>
  <c r="AG156" i="9"/>
  <c r="AE80" i="9"/>
  <c r="G138" i="9"/>
  <c r="N164" i="9"/>
  <c r="H103" i="9"/>
  <c r="N104" i="9"/>
  <c r="G10" i="9"/>
  <c r="AG59" i="9"/>
  <c r="AL147" i="9"/>
  <c r="L148" i="10"/>
  <c r="AH33" i="9"/>
  <c r="AL22" i="9"/>
  <c r="AL14" i="9"/>
  <c r="AH60" i="9"/>
  <c r="AE142" i="9"/>
  <c r="AL179" i="9"/>
  <c r="J145" i="9"/>
  <c r="AL155" i="9"/>
  <c r="H179" i="9"/>
  <c r="AE56" i="9"/>
  <c r="J76" i="9"/>
  <c r="AH108" i="9"/>
  <c r="H167" i="9"/>
  <c r="AL15" i="9"/>
  <c r="J155" i="9"/>
  <c r="Y154" i="10"/>
  <c r="Y55" i="10"/>
  <c r="M55" i="10" s="1"/>
  <c r="X155" i="10"/>
  <c r="X49" i="10"/>
  <c r="AI49" i="10" s="1"/>
  <c r="W121" i="10"/>
  <c r="X84" i="10"/>
  <c r="AE155" i="9"/>
  <c r="AF70" i="9"/>
  <c r="AH157" i="9"/>
  <c r="AH8" i="10"/>
  <c r="M125" i="10"/>
  <c r="AE49" i="9"/>
  <c r="AH109" i="9"/>
  <c r="G151" i="9"/>
  <c r="L183" i="10"/>
  <c r="AJ116" i="10"/>
  <c r="N83" i="9"/>
  <c r="AG155" i="9"/>
  <c r="J80" i="9"/>
  <c r="J70" i="9"/>
  <c r="G22" i="9"/>
  <c r="M142" i="10"/>
  <c r="AE101" i="9"/>
  <c r="G64" i="9"/>
  <c r="AL162" i="9"/>
  <c r="AH119" i="9"/>
  <c r="I8" i="9"/>
  <c r="AL168" i="9"/>
  <c r="I87" i="9"/>
  <c r="AL107" i="9"/>
  <c r="AF117" i="9"/>
  <c r="AJ145" i="10"/>
  <c r="N129" i="9"/>
  <c r="AF82" i="9"/>
  <c r="AE33" i="9"/>
  <c r="AG10" i="9"/>
  <c r="AL108" i="9"/>
  <c r="AE23" i="9"/>
  <c r="H125" i="9"/>
  <c r="N126" i="9"/>
  <c r="AI68" i="10"/>
  <c r="G175" i="9"/>
  <c r="N80" i="9"/>
  <c r="N102" i="9"/>
  <c r="AG147" i="9"/>
  <c r="N44" i="9"/>
  <c r="I60" i="9"/>
  <c r="AE70" i="9"/>
  <c r="I85" i="9"/>
  <c r="N60" i="9"/>
  <c r="AF62" i="9"/>
  <c r="AL117" i="9"/>
  <c r="I139" i="9"/>
  <c r="I16" i="10"/>
  <c r="J169" i="9"/>
  <c r="AH133" i="9"/>
  <c r="AH181" i="10"/>
  <c r="AG62" i="9"/>
  <c r="N119" i="9"/>
  <c r="J100" i="9"/>
  <c r="AL135" i="9"/>
  <c r="AG157" i="9"/>
  <c r="AE68" i="9"/>
  <c r="AG129" i="9"/>
  <c r="AH63" i="9"/>
  <c r="N146" i="9"/>
  <c r="J85" i="9"/>
  <c r="N50" i="9"/>
  <c r="H175" i="9"/>
  <c r="AL156" i="9"/>
  <c r="H121" i="9"/>
  <c r="J154" i="9"/>
  <c r="AE152" i="9"/>
  <c r="J170" i="9"/>
  <c r="AF106" i="9"/>
  <c r="AH11" i="9"/>
  <c r="J101" i="9"/>
  <c r="AL76" i="9"/>
  <c r="AG148" i="9"/>
  <c r="I67" i="9"/>
  <c r="AH64" i="9"/>
  <c r="AH88" i="9"/>
  <c r="G126" i="9"/>
  <c r="AF8" i="9"/>
  <c r="N71" i="9"/>
  <c r="G145" i="9"/>
  <c r="N157" i="9"/>
  <c r="AH116" i="9"/>
  <c r="I151" i="9"/>
  <c r="I126" i="9"/>
  <c r="AG29" i="9"/>
  <c r="I84" i="9"/>
  <c r="N64" i="9"/>
  <c r="N118" i="9"/>
  <c r="AL53" i="9"/>
  <c r="J164" i="9"/>
  <c r="Y28" i="10"/>
  <c r="V22" i="10"/>
  <c r="J22" i="10" s="1"/>
  <c r="S169" i="10"/>
  <c r="AD169" i="10" s="1"/>
  <c r="Z153" i="10"/>
  <c r="AK153" i="10" s="1"/>
  <c r="T73" i="10"/>
  <c r="S165" i="10"/>
  <c r="Z134" i="10"/>
  <c r="N134" i="10" s="1"/>
  <c r="S154" i="10"/>
  <c r="G154" i="10" s="1"/>
  <c r="S56" i="10"/>
  <c r="AD56" i="10" s="1"/>
  <c r="V33" i="10"/>
  <c r="J33" i="10" s="1"/>
  <c r="T76" i="10"/>
  <c r="AE76" i="10" s="1"/>
  <c r="T106" i="10"/>
  <c r="H106" i="10" s="1"/>
  <c r="U73" i="10"/>
  <c r="I73" i="10" s="1"/>
  <c r="U150" i="10"/>
  <c r="AF150" i="10" s="1"/>
  <c r="S132" i="10"/>
  <c r="AD132" i="10" s="1"/>
  <c r="Y67" i="10"/>
  <c r="T145" i="10"/>
  <c r="H145" i="10" s="1"/>
  <c r="U132" i="10"/>
  <c r="I132" i="10" s="1"/>
  <c r="V89" i="10"/>
  <c r="Z143" i="10"/>
  <c r="T160" i="10"/>
  <c r="H160" i="10" s="1"/>
  <c r="V121" i="10"/>
  <c r="AG121" i="10" s="1"/>
  <c r="X80" i="10"/>
  <c r="X100" i="10"/>
  <c r="Y27" i="10"/>
  <c r="AJ27" i="10" s="1"/>
  <c r="W100" i="10"/>
  <c r="K100" i="10" s="1"/>
  <c r="Y155" i="10"/>
  <c r="AJ155" i="10" s="1"/>
  <c r="U136" i="10"/>
  <c r="I136" i="10" s="1"/>
  <c r="S68" i="10"/>
  <c r="G68" i="10" s="1"/>
  <c r="V143" i="10"/>
  <c r="AG143" i="10" s="1"/>
  <c r="T158" i="10"/>
  <c r="AE158" i="10" s="1"/>
  <c r="S39" i="10"/>
  <c r="G39" i="10" s="1"/>
  <c r="T156" i="10"/>
  <c r="Z141" i="10"/>
  <c r="AK141" i="10" s="1"/>
  <c r="U55" i="10"/>
  <c r="AF55" i="10" s="1"/>
  <c r="V138" i="10"/>
  <c r="AG138" i="10" s="1"/>
  <c r="T134" i="10"/>
  <c r="AE134" i="10" s="1"/>
  <c r="S81" i="10"/>
  <c r="G81" i="10" s="1"/>
  <c r="S59" i="10"/>
  <c r="AD59" i="10" s="1"/>
  <c r="W44" i="10"/>
  <c r="S35" i="10"/>
  <c r="G35" i="10" s="1"/>
  <c r="Y130" i="10"/>
  <c r="U158" i="10"/>
  <c r="AF158" i="10" s="1"/>
  <c r="S109" i="10"/>
  <c r="AD109" i="10" s="1"/>
  <c r="T172" i="10"/>
  <c r="H172" i="10" s="1"/>
  <c r="T63" i="10"/>
  <c r="AE63" i="10" s="1"/>
  <c r="S143" i="10"/>
  <c r="Z9" i="10"/>
  <c r="T165" i="10"/>
  <c r="H165" i="10" s="1"/>
  <c r="V87" i="10"/>
  <c r="J87" i="10" s="1"/>
  <c r="T92" i="10"/>
  <c r="AE92" i="10" s="1"/>
  <c r="T151" i="10"/>
  <c r="AE151" i="10" s="1"/>
  <c r="Z92" i="10"/>
  <c r="N92" i="10" s="1"/>
  <c r="T108" i="10"/>
  <c r="AE108" i="10" s="1"/>
  <c r="T130" i="10"/>
  <c r="AE130" i="10" s="1"/>
  <c r="U117" i="10"/>
  <c r="AF117" i="10" s="1"/>
  <c r="Z27" i="10"/>
  <c r="AK27" i="10" s="1"/>
  <c r="T183" i="10"/>
  <c r="AE183" i="10" s="1"/>
  <c r="U40" i="10"/>
  <c r="I40" i="10" s="1"/>
  <c r="Y164" i="10"/>
  <c r="M164" i="10" s="1"/>
  <c r="X130" i="10"/>
  <c r="Y71" i="10"/>
  <c r="Z116" i="10"/>
  <c r="N116" i="10" s="1"/>
  <c r="V148" i="10"/>
  <c r="AG148" i="10" s="1"/>
  <c r="S44" i="10"/>
  <c r="G44" i="10" s="1"/>
  <c r="S141" i="10"/>
  <c r="AD141" i="10" s="1"/>
  <c r="U109" i="10"/>
  <c r="AF109" i="10" s="1"/>
  <c r="S116" i="10"/>
  <c r="G116" i="10" s="1"/>
  <c r="T27" i="10"/>
  <c r="H27" i="10" s="1"/>
  <c r="T109" i="10"/>
  <c r="H109" i="10" s="1"/>
  <c r="V11" i="10"/>
  <c r="AG11" i="10" s="1"/>
  <c r="V141" i="10"/>
  <c r="J141" i="10" s="1"/>
  <c r="T138" i="10"/>
  <c r="H138" i="10" s="1"/>
  <c r="W39" i="10"/>
  <c r="AH39" i="10" s="1"/>
  <c r="U118" i="10"/>
  <c r="S83" i="10"/>
  <c r="Y29" i="10"/>
  <c r="M29" i="10" s="1"/>
  <c r="Y159" i="10"/>
  <c r="W22" i="10"/>
  <c r="Y169" i="10"/>
  <c r="V119" i="10"/>
  <c r="J119" i="10" s="1"/>
  <c r="U10" i="10"/>
  <c r="AF10" i="10" s="1"/>
  <c r="T8" i="10"/>
  <c r="AE8" i="10" s="1"/>
  <c r="S70" i="10"/>
  <c r="AD70" i="10" s="1"/>
  <c r="U149" i="10"/>
  <c r="AF149" i="10" s="1"/>
  <c r="Z164" i="10"/>
  <c r="AK164" i="10" s="1"/>
  <c r="S49" i="10"/>
  <c r="AD49" i="10" s="1"/>
  <c r="T117" i="10"/>
  <c r="H117" i="10" s="1"/>
  <c r="Z108" i="10"/>
  <c r="N108" i="10" s="1"/>
  <c r="Z184" i="10"/>
  <c r="V159" i="10"/>
  <c r="J159" i="10" s="1"/>
  <c r="U148" i="10"/>
  <c r="I148" i="10" s="1"/>
  <c r="U145" i="10"/>
  <c r="AF145" i="10" s="1"/>
  <c r="U156" i="10"/>
  <c r="AF156" i="10" s="1"/>
  <c r="T70" i="10"/>
  <c r="H70" i="10" s="1"/>
  <c r="V109" i="10"/>
  <c r="J109" i="10" s="1"/>
  <c r="S183" i="10"/>
  <c r="G183" i="10" s="1"/>
  <c r="X54" i="10"/>
  <c r="L54" i="10" s="1"/>
  <c r="Y23" i="10"/>
  <c r="AJ23" i="10" s="1"/>
  <c r="S151" i="10"/>
  <c r="G151" i="10" s="1"/>
  <c r="T39" i="10"/>
  <c r="AE39" i="10" s="1"/>
  <c r="V134" i="10"/>
  <c r="J134" i="10" s="1"/>
  <c r="T44" i="10"/>
  <c r="Z40" i="10"/>
  <c r="N40" i="10" s="1"/>
  <c r="T118" i="10"/>
  <c r="AE118" i="10" s="1"/>
  <c r="U62" i="10"/>
  <c r="I62" i="10" s="1"/>
  <c r="S53" i="10"/>
  <c r="G53" i="10" s="1"/>
  <c r="S134" i="10"/>
  <c r="G134" i="10" s="1"/>
  <c r="S63" i="10"/>
  <c r="AD63" i="10" s="1"/>
  <c r="V149" i="10"/>
  <c r="J149" i="10" s="1"/>
  <c r="Z63" i="10"/>
  <c r="AK63" i="10" s="1"/>
  <c r="S73" i="10"/>
  <c r="AD73" i="10" s="1"/>
  <c r="Z136" i="10"/>
  <c r="AK136" i="10" s="1"/>
  <c r="Z82" i="10"/>
  <c r="N82" i="10" s="1"/>
  <c r="S29" i="10"/>
  <c r="AD29" i="10" s="1"/>
  <c r="Y103" i="10"/>
  <c r="W56" i="10"/>
  <c r="T170" i="10"/>
  <c r="V73" i="10"/>
  <c r="AG73" i="10" s="1"/>
  <c r="Z106" i="10"/>
  <c r="N106" i="10" s="1"/>
  <c r="U144" i="10"/>
  <c r="I144" i="10" s="1"/>
  <c r="T153" i="10"/>
  <c r="H153" i="10" s="1"/>
  <c r="V181" i="10"/>
  <c r="J181" i="10" s="1"/>
  <c r="T142" i="10"/>
  <c r="H142" i="10" s="1"/>
  <c r="V83" i="10"/>
  <c r="AG83" i="10" s="1"/>
  <c r="Z117" i="10"/>
  <c r="N117" i="10" s="1"/>
  <c r="S118" i="10"/>
  <c r="G118" i="10" s="1"/>
  <c r="Z172" i="10"/>
  <c r="N172" i="10" s="1"/>
  <c r="V49" i="10"/>
  <c r="J49" i="10" s="1"/>
  <c r="Z138" i="10"/>
  <c r="N138" i="10" s="1"/>
  <c r="Z15" i="10"/>
  <c r="Z10" i="10"/>
  <c r="U27" i="10"/>
  <c r="AF27" i="10" s="1"/>
  <c r="U11" i="10"/>
  <c r="I11" i="10" s="1"/>
  <c r="U44" i="10"/>
  <c r="AF44" i="10" s="1"/>
  <c r="Y158" i="10"/>
  <c r="AJ158" i="10" s="1"/>
  <c r="Y83" i="10"/>
  <c r="AJ83" i="10" s="1"/>
  <c r="U159" i="10"/>
  <c r="I159" i="10" s="1"/>
  <c r="U121" i="10"/>
  <c r="I121" i="10" s="1"/>
  <c r="Z62" i="10"/>
  <c r="AK62" i="10" s="1"/>
  <c r="U130" i="10"/>
  <c r="AF130" i="10" s="1"/>
  <c r="V125" i="10"/>
  <c r="J125" i="10" s="1"/>
  <c r="V153" i="10"/>
  <c r="AG153" i="10" s="1"/>
  <c r="Z73" i="10"/>
  <c r="N73" i="10" s="1"/>
  <c r="T80" i="10"/>
  <c r="S27" i="10"/>
  <c r="T159" i="10"/>
  <c r="AE159" i="10" s="1"/>
  <c r="V108" i="10"/>
  <c r="AG108" i="10" s="1"/>
  <c r="U134" i="10"/>
  <c r="I134" i="10" s="1"/>
  <c r="U89" i="10"/>
  <c r="I89" i="10" s="1"/>
  <c r="Z149" i="10"/>
  <c r="AK149" i="10" s="1"/>
  <c r="T68" i="10"/>
  <c r="H68" i="10" s="1"/>
  <c r="Z29" i="10"/>
  <c r="N29" i="10" s="1"/>
  <c r="Z158" i="10"/>
  <c r="N158" i="10" s="1"/>
  <c r="Z70" i="10"/>
  <c r="N70" i="10" s="1"/>
  <c r="Z52" i="10"/>
  <c r="AK52" i="10" s="1"/>
  <c r="Y184" i="10"/>
  <c r="U80" i="10"/>
  <c r="AF80" i="10" s="1"/>
  <c r="U142" i="10"/>
  <c r="I142" i="10" s="1"/>
  <c r="T100" i="10"/>
  <c r="AE100" i="10" s="1"/>
  <c r="Z100" i="10"/>
  <c r="N100" i="10" s="1"/>
  <c r="S62" i="10"/>
  <c r="AD62" i="10" s="1"/>
  <c r="U101" i="10"/>
  <c r="AF101" i="10" s="1"/>
  <c r="Z16" i="10"/>
  <c r="N16" i="10" s="1"/>
  <c r="S166" i="10"/>
  <c r="AD166" i="10" s="1"/>
  <c r="V84" i="10"/>
  <c r="AG84" i="10" s="1"/>
  <c r="T33" i="10"/>
  <c r="H33" i="10" s="1"/>
  <c r="V81" i="10"/>
  <c r="J81" i="10" s="1"/>
  <c r="Z59" i="10"/>
  <c r="AK59" i="10" s="1"/>
  <c r="T40" i="10"/>
  <c r="H40" i="10" s="1"/>
  <c r="T139" i="10"/>
  <c r="AE139" i="10" s="1"/>
  <c r="Z14" i="10"/>
  <c r="AK14" i="10" s="1"/>
  <c r="Z55" i="10"/>
  <c r="S130" i="10"/>
  <c r="Z8" i="10"/>
  <c r="AK8" i="10" s="1"/>
  <c r="Z181" i="10"/>
  <c r="N181" i="10" s="1"/>
  <c r="S119" i="10"/>
  <c r="G119" i="10" s="1"/>
  <c r="Z39" i="10"/>
  <c r="N39" i="10" s="1"/>
  <c r="V71" i="10"/>
  <c r="J71" i="10" s="1"/>
  <c r="V160" i="10"/>
  <c r="J160" i="10" s="1"/>
  <c r="Z183" i="10"/>
  <c r="N183" i="10" s="1"/>
  <c r="U59" i="10"/>
  <c r="I59" i="10" s="1"/>
  <c r="U49" i="10"/>
  <c r="AF49" i="10" s="1"/>
  <c r="T67" i="10"/>
  <c r="H67" i="10" s="1"/>
  <c r="U177" i="10"/>
  <c r="AF177" i="10" s="1"/>
  <c r="W23" i="10"/>
  <c r="AH23" i="10" s="1"/>
  <c r="Z76" i="10"/>
  <c r="S23" i="10"/>
  <c r="T144" i="10"/>
  <c r="AE144" i="10" s="1"/>
  <c r="Z22" i="10"/>
  <c r="N22" i="10" s="1"/>
  <c r="S80" i="10"/>
  <c r="G80" i="10" s="1"/>
  <c r="S54" i="10"/>
  <c r="AD54" i="10" s="1"/>
  <c r="Z53" i="10"/>
  <c r="AK53" i="10" s="1"/>
  <c r="Z170" i="10"/>
  <c r="N170" i="10" s="1"/>
  <c r="Z169" i="10"/>
  <c r="AK169" i="10" s="1"/>
  <c r="S138" i="10"/>
  <c r="AD138" i="10" s="1"/>
  <c r="V44" i="10"/>
  <c r="AG44" i="10" s="1"/>
  <c r="S167" i="10"/>
  <c r="G167" i="10" s="1"/>
  <c r="V39" i="10"/>
  <c r="J39" i="10" s="1"/>
  <c r="V63" i="10"/>
  <c r="J63" i="10" s="1"/>
  <c r="T60" i="10"/>
  <c r="AE60" i="10" s="1"/>
  <c r="Z11" i="10"/>
  <c r="Y8" i="10"/>
  <c r="M8" i="10" s="1"/>
  <c r="X82" i="10"/>
  <c r="Y88" i="10"/>
  <c r="W160" i="10"/>
  <c r="X15" i="10"/>
  <c r="S144" i="10"/>
  <c r="G144" i="10" s="1"/>
  <c r="V60" i="10"/>
  <c r="J60" i="10" s="1"/>
  <c r="Z103" i="10"/>
  <c r="AK103" i="10" s="1"/>
  <c r="S101" i="10"/>
  <c r="AD101" i="10" s="1"/>
  <c r="U29" i="10"/>
  <c r="AF29" i="10" s="1"/>
  <c r="V116" i="10"/>
  <c r="J116" i="10" s="1"/>
  <c r="S33" i="10"/>
  <c r="G33" i="10" s="1"/>
  <c r="T62" i="10"/>
  <c r="AE62" i="10" s="1"/>
  <c r="T82" i="10"/>
  <c r="V64" i="10"/>
  <c r="J64" i="10" s="1"/>
  <c r="V126" i="10"/>
  <c r="AG126" i="10" s="1"/>
  <c r="V53" i="10"/>
  <c r="J53" i="10" s="1"/>
  <c r="S82" i="10"/>
  <c r="AD82" i="10" s="1"/>
  <c r="U138" i="10"/>
  <c r="I138" i="10" s="1"/>
  <c r="U155" i="10"/>
  <c r="AF155" i="10" s="1"/>
  <c r="S88" i="10"/>
  <c r="AD88" i="10" s="1"/>
  <c r="Z132" i="10"/>
  <c r="N132" i="10" s="1"/>
  <c r="Z160" i="10"/>
  <c r="AK160" i="10" s="1"/>
  <c r="Z151" i="10"/>
  <c r="AK151" i="10" s="1"/>
  <c r="Z109" i="10"/>
  <c r="N109" i="10" s="1"/>
  <c r="W81" i="10"/>
  <c r="AH81" i="10" s="1"/>
  <c r="W116" i="10"/>
  <c r="AH116" i="10" s="1"/>
  <c r="X153" i="10"/>
  <c r="U71" i="10"/>
  <c r="AF71" i="10" s="1"/>
  <c r="T28" i="10"/>
  <c r="AE28" i="10" s="1"/>
  <c r="S158" i="10"/>
  <c r="AD158" i="10" s="1"/>
  <c r="S117" i="10"/>
  <c r="AD117" i="10" s="1"/>
  <c r="U92" i="10"/>
  <c r="I92" i="10" s="1"/>
  <c r="S170" i="10"/>
  <c r="G170" i="10" s="1"/>
  <c r="Z35" i="10"/>
  <c r="N35" i="10" s="1"/>
  <c r="S103" i="10"/>
  <c r="G103" i="10" s="1"/>
  <c r="V88" i="10"/>
  <c r="AG88" i="10" s="1"/>
  <c r="V106" i="10"/>
  <c r="AG106" i="10" s="1"/>
  <c r="T171" i="10"/>
  <c r="H171" i="10" s="1"/>
  <c r="T119" i="10"/>
  <c r="AE119" i="10" s="1"/>
  <c r="T167" i="10"/>
  <c r="S136" i="10"/>
  <c r="AI10" i="10"/>
  <c r="K170" i="10"/>
  <c r="AJ50" i="10"/>
  <c r="M87" i="10"/>
  <c r="AF137" i="9"/>
  <c r="N152" i="9"/>
  <c r="AG175" i="9"/>
  <c r="J67" i="9"/>
  <c r="AG140" i="9"/>
  <c r="AJ82" i="10"/>
  <c r="G100" i="9"/>
  <c r="AF143" i="9"/>
  <c r="G157" i="9"/>
  <c r="N88" i="9"/>
  <c r="J56" i="9"/>
  <c r="H54" i="9"/>
  <c r="AI108" i="10"/>
  <c r="L119" i="10"/>
  <c r="AH50" i="10"/>
  <c r="J104" i="9"/>
  <c r="J54" i="9"/>
  <c r="AE29" i="9"/>
  <c r="I76" i="9"/>
  <c r="H116" i="9"/>
  <c r="AL149" i="9"/>
  <c r="J143" i="9"/>
  <c r="G55" i="9"/>
  <c r="AL141" i="9"/>
  <c r="AL11" i="9"/>
  <c r="J62" i="9"/>
  <c r="AE83" i="9"/>
  <c r="H146" i="9"/>
  <c r="AE35" i="9"/>
  <c r="AE181" i="9"/>
  <c r="J92" i="9"/>
  <c r="AL109" i="9"/>
  <c r="K165" i="10"/>
  <c r="AH156" i="10"/>
  <c r="AI14" i="10"/>
  <c r="AF67" i="9"/>
  <c r="H101" i="9"/>
  <c r="AG40" i="9"/>
  <c r="N49" i="9"/>
  <c r="H23" i="9"/>
  <c r="AF100" i="9"/>
  <c r="J175" i="9"/>
  <c r="L167" i="10"/>
  <c r="AG101" i="9"/>
  <c r="N25" i="9"/>
  <c r="AL25" i="9"/>
  <c r="I165" i="9"/>
  <c r="G143" i="9"/>
  <c r="AL145" i="9"/>
  <c r="J152" i="9"/>
  <c r="N72" i="9"/>
  <c r="AH121" i="9"/>
  <c r="AE62" i="9"/>
  <c r="I138" i="9"/>
  <c r="AF145" i="9"/>
  <c r="L59" i="10"/>
  <c r="M76" i="10"/>
  <c r="H87" i="9"/>
  <c r="H64" i="9"/>
  <c r="I23" i="9"/>
  <c r="AG92" i="9"/>
  <c r="H148" i="9"/>
  <c r="AG145" i="9"/>
  <c r="AL151" i="9"/>
  <c r="G8" i="9"/>
  <c r="AF133" i="9"/>
  <c r="N28" i="9"/>
  <c r="AG80" i="9"/>
  <c r="AF63" i="9"/>
  <c r="I63" i="9"/>
  <c r="N85" i="9"/>
  <c r="AF181" i="9"/>
  <c r="N67" i="9"/>
  <c r="J28" i="9"/>
  <c r="AE59" i="9"/>
  <c r="AF155" i="9"/>
  <c r="J72" i="9"/>
  <c r="N169" i="9"/>
  <c r="H59" i="9"/>
  <c r="J167" i="9"/>
  <c r="G87" i="9"/>
  <c r="AG133" i="9"/>
  <c r="AL100" i="9"/>
  <c r="I169" i="9"/>
  <c r="AF158" i="9"/>
  <c r="AH89" i="9"/>
  <c r="AG44" i="9"/>
  <c r="K92" i="10"/>
  <c r="AJ102" i="10"/>
  <c r="L145" i="10"/>
  <c r="K171" i="10"/>
  <c r="H85" i="10"/>
  <c r="AF85" i="10"/>
  <c r="AK85" i="10"/>
  <c r="G85" i="10"/>
  <c r="M165" i="10"/>
  <c r="AI143" i="10"/>
  <c r="J85" i="10"/>
  <c r="V55" i="10" a="1"/>
  <c r="V14" i="10" a="1"/>
  <c r="T84" i="10" a="1"/>
  <c r="Z165" i="10" a="1"/>
  <c r="V132" i="10" a="1"/>
  <c r="S121" i="10" a="1"/>
  <c r="T29" i="10" a="1"/>
  <c r="V50" i="10" a="1"/>
  <c r="T55" i="10" a="1"/>
  <c r="T35" i="10" a="1"/>
  <c r="U70" i="10" a="1"/>
  <c r="Z80" i="10" a="1"/>
  <c r="U60" i="10" a="1"/>
  <c r="Z118" i="10" a="1"/>
  <c r="S159" i="10" a="1"/>
  <c r="T54" i="10" a="1"/>
  <c r="T87" i="10" a="1"/>
  <c r="S108" i="10" a="1"/>
  <c r="U81" i="10" a="1"/>
  <c r="S92" i="10" a="1"/>
  <c r="S148" i="10" a="1"/>
  <c r="S181" i="10" a="1"/>
  <c r="S104" i="10" a="1"/>
  <c r="Z54" i="10" a="1"/>
  <c r="V150" i="10" a="1"/>
  <c r="U153" i="10" a="1"/>
  <c r="S55" i="10" a="1"/>
  <c r="U83" i="10" a="1"/>
  <c r="Z139" i="10" a="1"/>
  <c r="U108" i="10" a="1"/>
  <c r="S156" i="10" a="1"/>
  <c r="Z81" i="10" a="1"/>
  <c r="T71" i="10" a="1"/>
  <c r="Z159" i="10" a="1"/>
  <c r="Z67" i="10" a="1"/>
  <c r="U35" i="10" a="1"/>
  <c r="V171" i="10" a="1"/>
  <c r="V118" i="10" a="1"/>
  <c r="V158" i="10" a="1"/>
  <c r="T14" i="10" a="1"/>
  <c r="T53" i="10" a="1"/>
  <c r="T50" i="10" a="1"/>
  <c r="Z110" i="10" a="1"/>
  <c r="T104" i="10" a="1"/>
  <c r="Z102" i="10" a="1"/>
  <c r="U141" i="10" a="1"/>
  <c r="V62" i="10" a="1"/>
  <c r="U106" i="10" a="1"/>
  <c r="Z155" i="10" a="1"/>
  <c r="S28" i="10" a="1"/>
  <c r="S64" i="10" a="1"/>
  <c r="Z28" i="10" a="1"/>
  <c r="U100" i="10" a="1"/>
  <c r="T88" i="10" a="1"/>
  <c r="S11" i="10" a="1"/>
  <c r="Z130" i="10" a="1"/>
  <c r="Z144" i="10" a="1"/>
  <c r="V104" i="10" a="1"/>
  <c r="U15" i="10" a="1"/>
  <c r="T72" i="10" a="1"/>
  <c r="U64" i="10" a="1"/>
  <c r="U172" i="10" a="1"/>
  <c r="U116" i="10" a="1"/>
  <c r="U154" i="10" a="1"/>
  <c r="T81" i="10" a="1"/>
  <c r="Z104" i="10" a="1"/>
  <c r="V144" i="10" a="1"/>
  <c r="V68" i="10" a="1"/>
  <c r="Z84" i="10" a="1"/>
  <c r="V156" i="10" a="1"/>
  <c r="U126" i="10" a="1"/>
  <c r="U76" i="10" a="1"/>
  <c r="T101" i="10" a="1"/>
  <c r="T23" i="10" a="1"/>
  <c r="V76" i="10" a="1"/>
  <c r="U171" i="10" a="1"/>
  <c r="Z56" i="10" a="1"/>
  <c r="Z68" i="10" a="1"/>
  <c r="U84" i="10" a="1"/>
  <c r="T136" i="10" a="1"/>
  <c r="V139" i="10" a="1"/>
  <c r="Z126" i="10" a="1"/>
  <c r="S160" i="10" a="1"/>
  <c r="Z23" i="10" a="1"/>
  <c r="S72" i="10" a="1"/>
  <c r="S67" i="10" a="1"/>
  <c r="S50" i="10" a="1"/>
  <c r="Z156" i="10" a="1"/>
  <c r="U33" i="10" a="1"/>
  <c r="V23" i="10" a="1"/>
  <c r="U103" i="10" a="1"/>
  <c r="U170" i="10" a="1"/>
  <c r="U14" i="10" a="1"/>
  <c r="U39" i="10" a="1"/>
  <c r="Z142" i="10" a="1"/>
  <c r="V80" i="10" a="1"/>
  <c r="V101" i="10" a="1"/>
  <c r="U167" i="10" a="1"/>
  <c r="V154" i="10" a="1"/>
  <c r="V169" i="10" a="1"/>
  <c r="Z145" i="10" a="1"/>
  <c r="Z47" i="10" a="1"/>
  <c r="T10" i="10" a="1"/>
  <c r="V103" i="10" a="1"/>
  <c r="V10" i="10" a="1"/>
  <c r="V70" i="10" a="1"/>
  <c r="Z72" i="10" a="1"/>
  <c r="U104" i="10" a="1"/>
  <c r="Z171" i="10" a="1"/>
  <c r="S76" i="10" a="1"/>
  <c r="Z44" i="10" a="1"/>
  <c r="U151" i="10" a="1"/>
  <c r="U181" i="10" a="1"/>
  <c r="T83" i="10" a="1"/>
  <c r="S172" i="10" a="1"/>
  <c r="V130" i="10" a="1"/>
  <c r="T126" i="10" a="1"/>
  <c r="T11" i="10" a="1"/>
  <c r="Z166" i="10" a="1"/>
  <c r="S10" i="10" a="1"/>
  <c r="V117" i="10" a="1"/>
  <c r="U165" i="10" a="1"/>
  <c r="U166" i="10" a="1"/>
  <c r="Z119" i="10" a="1"/>
  <c r="U8" i="10" a="1"/>
  <c r="T64" i="10" a="1"/>
  <c r="V72" i="10" a="1"/>
  <c r="U139" i="10" a="1"/>
  <c r="U68" i="10" a="1"/>
  <c r="V170" i="10" a="1"/>
  <c r="V155" i="10" a="1"/>
  <c r="T116" i="10" a="1"/>
  <c r="U56" i="10" a="1"/>
  <c r="U88" i="10" a="1"/>
  <c r="S155" i="10" a="1"/>
  <c r="T154" i="10" a="1"/>
  <c r="T177" i="10" a="1"/>
  <c r="S145" i="10" a="1"/>
  <c r="V177" i="10" a="1"/>
  <c r="U54" i="10" a="1"/>
  <c r="U28" i="10" a="1"/>
  <c r="V56" i="10" a="1"/>
  <c r="Z89" i="10" a="1"/>
  <c r="S171" i="10" a="1"/>
  <c r="Z33" i="10" a="1"/>
  <c r="V165" i="10" a="1"/>
  <c r="U169" i="10" a="1"/>
  <c r="Z125" i="10" a="1"/>
  <c r="S71" i="10" a="1"/>
  <c r="T22" i="10" a="1"/>
  <c r="Z101" i="10" a="1"/>
  <c r="U143" i="10" a="1"/>
  <c r="U22" i="10" a="1"/>
  <c r="U87" i="10" a="1"/>
  <c r="V166" i="10" a="1"/>
  <c r="Z60" i="10" a="1"/>
  <c r="Z154" i="10" a="1"/>
  <c r="Z88" i="10" a="1"/>
  <c r="S87" i="10" a="1"/>
  <c r="V40" i="10" a="1"/>
  <c r="T148" i="10" a="1"/>
  <c r="V27" i="10" a="1"/>
  <c r="T155" i="10" a="1"/>
  <c r="U23" i="10" a="1"/>
  <c r="T49" i="10" a="1"/>
  <c r="U50" i="10" a="1"/>
  <c r="U72" i="10" a="1"/>
  <c r="V151" i="10" a="1"/>
  <c r="S60" i="10" a="1"/>
  <c r="V183" i="10" a="1"/>
  <c r="U119" i="10" a="1"/>
  <c r="U183" i="10" a="1"/>
  <c r="V35" i="10" a="1"/>
  <c r="S84" i="10" a="1"/>
  <c r="T132" i="10" a="1"/>
  <c r="S177" i="10" a="1"/>
  <c r="V100" i="10" a="1"/>
  <c r="Z64" i="10" a="1"/>
  <c r="V28" i="10" a="1"/>
  <c r="Z49" i="10" a="1"/>
  <c r="V54" i="10" a="1"/>
  <c r="S40" i="10" a="1"/>
  <c r="V29" i="10" a="1"/>
  <c r="S142" i="10" a="1"/>
  <c r="Z177" i="10" a="1"/>
  <c r="S106" i="10" a="1"/>
  <c r="V15" i="10" a="1"/>
  <c r="Z50" i="10" a="1"/>
  <c r="V145" i="10" a="1"/>
  <c r="Z25" i="10" a="1"/>
  <c r="T89" i="10" a="1"/>
  <c r="S150" i="10" a="1"/>
  <c r="V82" i="10" a="1"/>
  <c r="U160" i="10" a="1"/>
  <c r="Z167" i="10" a="1"/>
  <c r="S125" i="10" a="1"/>
  <c r="T56" i="10" a="1"/>
  <c r="T166" i="10" a="1"/>
  <c r="Z87" i="10" a="1"/>
  <c r="T141" i="10" a="1"/>
  <c r="Z83" i="10" a="1"/>
  <c r="S22" i="10" a="1"/>
  <c r="U67" i="10" a="1"/>
  <c r="U63" i="10" a="1"/>
  <c r="V67" i="10" a="1"/>
  <c r="T143" i="10" a="1"/>
  <c r="S126" i="10" a="1"/>
  <c r="S149" i="10" a="1"/>
  <c r="V8" i="10" a="1"/>
  <c r="T149" i="10" a="1"/>
  <c r="V167" i="10" a="1"/>
  <c r="U125" i="10" a="1"/>
  <c r="U53" i="10" a="1"/>
  <c r="V59" i="10" a="1"/>
  <c r="T103" i="10" a="1"/>
  <c r="Z121" i="10" a="1"/>
  <c r="S89" i="10" a="1"/>
  <c r="S139" i="10" a="1"/>
  <c r="T121" i="10" a="1"/>
  <c r="V172" i="10" a="1"/>
  <c r="T125" i="10" a="1"/>
  <c r="S100" i="10" a="1"/>
  <c r="S8" i="10" a="1"/>
  <c r="V92" i="10" a="1"/>
  <c r="Z150" i="10" a="1"/>
  <c r="V136" i="10" a="1"/>
  <c r="U82" i="10" a="1"/>
  <c r="T181" i="10" a="1"/>
  <c r="T169" i="10" a="1"/>
  <c r="Z71" i="10" a="1"/>
  <c r="Z148" i="10" a="1"/>
  <c r="T59" i="10" a="1"/>
  <c r="T15" i="10" a="1"/>
  <c r="T150" i="10" a="1"/>
  <c r="V142" i="10" a="1"/>
  <c r="S153" i="10" a="1"/>
  <c r="M68" i="10" l="1"/>
  <c r="AJ47" i="10"/>
  <c r="M153" i="10"/>
  <c r="J83" i="10"/>
  <c r="Z23" i="10"/>
  <c r="AK23" i="10" s="1"/>
  <c r="U151" i="10"/>
  <c r="AF151" i="10" s="1"/>
  <c r="M73" i="10"/>
  <c r="AI44" i="10"/>
  <c r="K76" i="10"/>
  <c r="AI149" i="10"/>
  <c r="M151" i="10"/>
  <c r="AH125" i="10"/>
  <c r="AJ117" i="10"/>
  <c r="L171" i="10"/>
  <c r="AI156" i="10"/>
  <c r="H16" i="10"/>
  <c r="AI126" i="10"/>
  <c r="AE68" i="10"/>
  <c r="AJ121" i="10"/>
  <c r="AJ109" i="10"/>
  <c r="I109" i="10"/>
  <c r="AD53" i="10"/>
  <c r="L62" i="10"/>
  <c r="L169" i="10"/>
  <c r="AH166" i="10"/>
  <c r="AJ126" i="10"/>
  <c r="K29" i="10"/>
  <c r="AH169" i="10"/>
  <c r="M56" i="10"/>
  <c r="M156" i="10"/>
  <c r="AJ35" i="10"/>
  <c r="AI177" i="10"/>
  <c r="AJ49" i="10"/>
  <c r="AD134" i="10"/>
  <c r="AI35" i="10"/>
  <c r="K59" i="10"/>
  <c r="AI160" i="10"/>
  <c r="K72" i="10"/>
  <c r="G63" i="10"/>
  <c r="AG22" i="10"/>
  <c r="K145" i="10"/>
  <c r="S40" i="10"/>
  <c r="G40" i="10" s="1"/>
  <c r="S149" i="10"/>
  <c r="AD149" i="10" s="1"/>
  <c r="T49" i="10"/>
  <c r="H49" i="10" s="1"/>
  <c r="T143" i="10"/>
  <c r="AE143" i="10" s="1"/>
  <c r="V118" i="10"/>
  <c r="AG118" i="10" s="1"/>
  <c r="U68" i="10"/>
  <c r="AF68" i="10" s="1"/>
  <c r="Z89" i="10"/>
  <c r="AK89" i="10" s="1"/>
  <c r="U106" i="10"/>
  <c r="I106" i="10" s="1"/>
  <c r="L117" i="10"/>
  <c r="M10" i="10"/>
  <c r="AH153" i="10"/>
  <c r="AH55" i="10"/>
  <c r="S108" i="10"/>
  <c r="AD108" i="10" s="1"/>
  <c r="V55" i="10"/>
  <c r="AG55" i="10" s="1"/>
  <c r="T89" i="10"/>
  <c r="H89" i="10" s="1"/>
  <c r="AH109" i="10"/>
  <c r="K108" i="10"/>
  <c r="AJ143" i="10"/>
  <c r="K60" i="10"/>
  <c r="I101" i="10"/>
  <c r="G56" i="10"/>
  <c r="M89" i="10"/>
  <c r="M54" i="10"/>
  <c r="I44" i="10"/>
  <c r="H159" i="10"/>
  <c r="U50" i="10"/>
  <c r="AF50" i="10" s="1"/>
  <c r="T14" i="10"/>
  <c r="AE14" i="10" s="1"/>
  <c r="U56" i="10"/>
  <c r="I56" i="10" s="1"/>
  <c r="Z56" i="10"/>
  <c r="AK56" i="10" s="1"/>
  <c r="S171" i="10"/>
  <c r="G171" i="10" s="1"/>
  <c r="U83" i="10"/>
  <c r="I83" i="10" s="1"/>
  <c r="U181" i="10"/>
  <c r="AF181" i="10" s="1"/>
  <c r="S72" i="10"/>
  <c r="AD72" i="10" s="1"/>
  <c r="U15" i="10"/>
  <c r="AF15" i="10" s="1"/>
  <c r="M167" i="10"/>
  <c r="L11" i="10"/>
  <c r="AJ22" i="10"/>
  <c r="L64" i="10"/>
  <c r="M110" i="10"/>
  <c r="K159" i="10"/>
  <c r="AI138" i="10"/>
  <c r="AH87" i="10"/>
  <c r="J106" i="10"/>
  <c r="M149" i="10"/>
  <c r="AI33" i="10"/>
  <c r="AI23" i="10"/>
  <c r="L83" i="10"/>
  <c r="AH63" i="10"/>
  <c r="L142" i="10"/>
  <c r="I10" i="10"/>
  <c r="AI121" i="10"/>
  <c r="Z33" i="10"/>
  <c r="AK33" i="10" s="1"/>
  <c r="Z145" i="10"/>
  <c r="AK145" i="10" s="1"/>
  <c r="T83" i="10"/>
  <c r="H83" i="10" s="1"/>
  <c r="S67" i="10"/>
  <c r="AD67" i="10" s="1"/>
  <c r="T72" i="10"/>
  <c r="H72" i="10" s="1"/>
  <c r="U81" i="10"/>
  <c r="I81" i="10" s="1"/>
  <c r="V14" i="10"/>
  <c r="AG14" i="10" s="1"/>
  <c r="T15" i="10"/>
  <c r="H15" i="10" s="1"/>
  <c r="Z150" i="10"/>
  <c r="N150" i="10" s="1"/>
  <c r="V8" i="10"/>
  <c r="AG8" i="10" s="1"/>
  <c r="AE117" i="10"/>
  <c r="AI55" i="10"/>
  <c r="AF92" i="10"/>
  <c r="I80" i="10"/>
  <c r="AH154" i="10"/>
  <c r="AJ40" i="10"/>
  <c r="U72" i="10"/>
  <c r="I72" i="10" s="1"/>
  <c r="V27" i="10"/>
  <c r="J27" i="10" s="1"/>
  <c r="U104" i="10"/>
  <c r="I104" i="10" s="1"/>
  <c r="U35" i="10"/>
  <c r="AF35" i="10" s="1"/>
  <c r="AE165" i="10"/>
  <c r="AJ108" i="10"/>
  <c r="AJ81" i="10"/>
  <c r="H151" i="10"/>
  <c r="I55" i="10"/>
  <c r="K54" i="10"/>
  <c r="L158" i="10"/>
  <c r="AG64" i="10"/>
  <c r="I27" i="10"/>
  <c r="M100" i="10"/>
  <c r="AG181" i="10"/>
  <c r="AJ138" i="10"/>
  <c r="M141" i="10"/>
  <c r="AK116" i="10"/>
  <c r="K81" i="10"/>
  <c r="AH62" i="10"/>
  <c r="K33" i="10"/>
  <c r="AK138" i="10"/>
  <c r="AF89" i="10"/>
  <c r="L88" i="10"/>
  <c r="K10" i="10"/>
  <c r="AH130" i="10"/>
  <c r="AJ177" i="10"/>
  <c r="AG87" i="10"/>
  <c r="AJ70" i="10"/>
  <c r="H144" i="10"/>
  <c r="N8" i="10"/>
  <c r="AI87" i="10"/>
  <c r="AH172" i="10"/>
  <c r="AI27" i="10"/>
  <c r="K80" i="10"/>
  <c r="AI8" i="10"/>
  <c r="I71" i="10"/>
  <c r="U160" i="10"/>
  <c r="AF160" i="10" s="1"/>
  <c r="S142" i="10"/>
  <c r="G142" i="10" s="1"/>
  <c r="U125" i="10"/>
  <c r="I125" i="10" s="1"/>
  <c r="S60" i="10"/>
  <c r="G60" i="10" s="1"/>
  <c r="V142" i="10"/>
  <c r="AG142" i="10" s="1"/>
  <c r="T88" i="10"/>
  <c r="AE88" i="10" s="1"/>
  <c r="V170" i="10"/>
  <c r="J170" i="10" s="1"/>
  <c r="U169" i="10"/>
  <c r="AF169" i="10" s="1"/>
  <c r="U108" i="10"/>
  <c r="I108" i="10" s="1"/>
  <c r="V130" i="10"/>
  <c r="AG130" i="10" s="1"/>
  <c r="Z156" i="10"/>
  <c r="AK156" i="10" s="1"/>
  <c r="U172" i="10"/>
  <c r="I172" i="10" s="1"/>
  <c r="S92" i="10"/>
  <c r="AD92" i="10" s="1"/>
  <c r="Z165" i="10"/>
  <c r="AK165" i="10" s="1"/>
  <c r="V82" i="10"/>
  <c r="J82" i="10" s="1"/>
  <c r="V136" i="10"/>
  <c r="AG136" i="10" s="1"/>
  <c r="V167" i="10"/>
  <c r="AG167" i="10" s="1"/>
  <c r="V151" i="10"/>
  <c r="J151" i="10" s="1"/>
  <c r="U54" i="10"/>
  <c r="AF54" i="10" s="1"/>
  <c r="T136" i="10"/>
  <c r="AE136" i="10" s="1"/>
  <c r="T10" i="10"/>
  <c r="H10" i="10" s="1"/>
  <c r="V165" i="10"/>
  <c r="J165" i="10" s="1"/>
  <c r="Z139" i="10"/>
  <c r="N139" i="10" s="1"/>
  <c r="S172" i="10"/>
  <c r="G172" i="10" s="1"/>
  <c r="S50" i="10"/>
  <c r="G50" i="10" s="1"/>
  <c r="U64" i="10"/>
  <c r="I64" i="10" s="1"/>
  <c r="T50" i="10"/>
  <c r="H50" i="10" s="1"/>
  <c r="T84" i="10"/>
  <c r="H84" i="10" s="1"/>
  <c r="S150" i="10"/>
  <c r="G150" i="10" s="1"/>
  <c r="V29" i="10"/>
  <c r="AG29" i="10" s="1"/>
  <c r="T149" i="10"/>
  <c r="H149" i="10" s="1"/>
  <c r="N160" i="10"/>
  <c r="J121" i="10"/>
  <c r="J108" i="10"/>
  <c r="AI144" i="10"/>
  <c r="AI151" i="10"/>
  <c r="AD81" i="10"/>
  <c r="J88" i="10"/>
  <c r="AJ181" i="10"/>
  <c r="J148" i="10"/>
  <c r="M104" i="10"/>
  <c r="H92" i="10"/>
  <c r="AF144" i="10"/>
  <c r="AK134" i="10"/>
  <c r="AG159" i="10"/>
  <c r="L92" i="10"/>
  <c r="AH83" i="10"/>
  <c r="AI89" i="10"/>
  <c r="K103" i="10"/>
  <c r="H134" i="10"/>
  <c r="AD33" i="10"/>
  <c r="G59" i="10"/>
  <c r="AD80" i="10"/>
  <c r="M119" i="10"/>
  <c r="AI71" i="10"/>
  <c r="M148" i="10"/>
  <c r="L76" i="10"/>
  <c r="AH143" i="10"/>
  <c r="AK22" i="10"/>
  <c r="AJ59" i="10"/>
  <c r="AH68" i="10"/>
  <c r="AH71" i="10"/>
  <c r="M80" i="10"/>
  <c r="AH40" i="10"/>
  <c r="AG134" i="10"/>
  <c r="G141" i="10"/>
  <c r="AJ16" i="10"/>
  <c r="AH177" i="10"/>
  <c r="K35" i="10"/>
  <c r="L39" i="10"/>
  <c r="Z110" i="10"/>
  <c r="N110" i="10" s="1"/>
  <c r="T29" i="10"/>
  <c r="H29" i="10" s="1"/>
  <c r="S125" i="10"/>
  <c r="AD125" i="10" s="1"/>
  <c r="Z177" i="10"/>
  <c r="AK177" i="10" s="1"/>
  <c r="V59" i="10"/>
  <c r="J59" i="10" s="1"/>
  <c r="U119" i="10"/>
  <c r="AF119" i="10" s="1"/>
  <c r="Z144" i="10"/>
  <c r="AK144" i="10" s="1"/>
  <c r="S155" i="10"/>
  <c r="AD155" i="10" s="1"/>
  <c r="V40" i="10"/>
  <c r="J40" i="10" s="1"/>
  <c r="S71" i="10"/>
  <c r="G71" i="10" s="1"/>
  <c r="S156" i="10"/>
  <c r="AD156" i="10" s="1"/>
  <c r="T11" i="10"/>
  <c r="AE11" i="10" s="1"/>
  <c r="V23" i="10"/>
  <c r="J23" i="10" s="1"/>
  <c r="U154" i="10"/>
  <c r="AF154" i="10" s="1"/>
  <c r="S181" i="10"/>
  <c r="AD181" i="10" s="1"/>
  <c r="S121" i="10"/>
  <c r="G121" i="10" s="1"/>
  <c r="Z167" i="10"/>
  <c r="AK167" i="10" s="1"/>
  <c r="U82" i="10"/>
  <c r="AF82" i="10" s="1"/>
  <c r="U53" i="10"/>
  <c r="I53" i="10" s="1"/>
  <c r="V183" i="10"/>
  <c r="AG183" i="10" s="1"/>
  <c r="S76" i="10"/>
  <c r="G76" i="10" s="1"/>
  <c r="U88" i="10"/>
  <c r="I88" i="10" s="1"/>
  <c r="V103" i="10"/>
  <c r="J103" i="10" s="1"/>
  <c r="Z125" i="10"/>
  <c r="N125" i="10" s="1"/>
  <c r="Z155" i="10"/>
  <c r="AK155" i="10" s="1"/>
  <c r="T126" i="10"/>
  <c r="H126" i="10" s="1"/>
  <c r="U33" i="10"/>
  <c r="AF33" i="10" s="1"/>
  <c r="U116" i="10"/>
  <c r="AF116" i="10" s="1"/>
  <c r="S148" i="10"/>
  <c r="G148" i="10" s="1"/>
  <c r="V132" i="10"/>
  <c r="J132" i="10" s="1"/>
  <c r="I149" i="10"/>
  <c r="G117" i="10"/>
  <c r="N52" i="10"/>
  <c r="G82" i="10"/>
  <c r="AH73" i="10"/>
  <c r="AE153" i="10"/>
  <c r="H8" i="10"/>
  <c r="H39" i="10"/>
  <c r="I29" i="10"/>
  <c r="N27" i="10"/>
  <c r="AE171" i="10"/>
  <c r="N59" i="10"/>
  <c r="L101" i="10"/>
  <c r="M62" i="10"/>
  <c r="J44" i="10"/>
  <c r="AG33" i="10"/>
  <c r="G158" i="10"/>
  <c r="AK172" i="10"/>
  <c r="AE138" i="10"/>
  <c r="G54" i="10"/>
  <c r="AK92" i="10"/>
  <c r="AG141" i="10"/>
  <c r="AF134" i="10"/>
  <c r="G109" i="10"/>
  <c r="I158" i="10"/>
  <c r="J73" i="10"/>
  <c r="AI103" i="10"/>
  <c r="AH142" i="10"/>
  <c r="M83" i="10"/>
  <c r="M44" i="10"/>
  <c r="AF11" i="10"/>
  <c r="AK106" i="10"/>
  <c r="I145" i="10"/>
  <c r="AK39" i="10"/>
  <c r="AG53" i="10"/>
  <c r="L118" i="10"/>
  <c r="AD68" i="10"/>
  <c r="AE172" i="10"/>
  <c r="M15" i="10"/>
  <c r="AG71" i="10"/>
  <c r="H139" i="10"/>
  <c r="AD151" i="10"/>
  <c r="AE70" i="10"/>
  <c r="L154" i="10"/>
  <c r="Z47" i="10"/>
  <c r="N47" i="10" s="1"/>
  <c r="U166" i="10"/>
  <c r="I166" i="10" s="1"/>
  <c r="Z142" i="10"/>
  <c r="N142" i="10" s="1"/>
  <c r="Z84" i="10"/>
  <c r="AK84" i="10" s="1"/>
  <c r="V150" i="10"/>
  <c r="AG150" i="10" s="1"/>
  <c r="U70" i="10"/>
  <c r="AF70" i="10" s="1"/>
  <c r="T141" i="10"/>
  <c r="H141" i="10" s="1"/>
  <c r="V15" i="10"/>
  <c r="J15" i="10" s="1"/>
  <c r="S139" i="10"/>
  <c r="G139" i="10" s="1"/>
  <c r="T132" i="10"/>
  <c r="AE132" i="10" s="1"/>
  <c r="T53" i="10"/>
  <c r="H53" i="10" s="1"/>
  <c r="V158" i="10"/>
  <c r="AG158" i="10" s="1"/>
  <c r="V155" i="10"/>
  <c r="AG155" i="10" s="1"/>
  <c r="U22" i="10"/>
  <c r="AF22" i="10" s="1"/>
  <c r="S28" i="10"/>
  <c r="G28" i="10" s="1"/>
  <c r="U165" i="10"/>
  <c r="I165" i="10" s="1"/>
  <c r="U39" i="10"/>
  <c r="I39" i="10" s="1"/>
  <c r="V68" i="10"/>
  <c r="J68" i="10" s="1"/>
  <c r="T104" i="10"/>
  <c r="AE104" i="10" s="1"/>
  <c r="T35" i="10"/>
  <c r="H35" i="10" s="1"/>
  <c r="Z87" i="10"/>
  <c r="AK87" i="10" s="1"/>
  <c r="T169" i="10"/>
  <c r="AE169" i="10" s="1"/>
  <c r="S89" i="10"/>
  <c r="G89" i="10" s="1"/>
  <c r="S84" i="10"/>
  <c r="G84" i="10" s="1"/>
  <c r="U28" i="10"/>
  <c r="AF28" i="10" s="1"/>
  <c r="T154" i="10"/>
  <c r="AE154" i="10" s="1"/>
  <c r="V10" i="10"/>
  <c r="AG10" i="10" s="1"/>
  <c r="U143" i="10"/>
  <c r="I143" i="10" s="1"/>
  <c r="T71" i="10"/>
  <c r="AE71" i="10" s="1"/>
  <c r="V117" i="10"/>
  <c r="J117" i="10" s="1"/>
  <c r="U14" i="10"/>
  <c r="I14" i="10" s="1"/>
  <c r="V144" i="10"/>
  <c r="J144" i="10" s="1"/>
  <c r="Z54" i="10"/>
  <c r="N54" i="10" s="1"/>
  <c r="T55" i="10"/>
  <c r="H55" i="10" s="1"/>
  <c r="T166" i="10"/>
  <c r="AE166" i="10" s="1"/>
  <c r="S106" i="10"/>
  <c r="G106" i="10" s="1"/>
  <c r="Z121" i="10"/>
  <c r="N121" i="10" s="1"/>
  <c r="V35" i="10"/>
  <c r="AG35" i="10" s="1"/>
  <c r="S160" i="10"/>
  <c r="AD160" i="10" s="1"/>
  <c r="V139" i="10"/>
  <c r="AG139" i="10" s="1"/>
  <c r="U100" i="10"/>
  <c r="I100" i="10" s="1"/>
  <c r="Z101" i="10"/>
  <c r="N101" i="10" s="1"/>
  <c r="V76" i="10"/>
  <c r="AG76" i="10" s="1"/>
  <c r="S10" i="10"/>
  <c r="AD10" i="10" s="1"/>
  <c r="U170" i="10"/>
  <c r="I170" i="10" s="1"/>
  <c r="Z104" i="10"/>
  <c r="AK104" i="10" s="1"/>
  <c r="S104" i="10"/>
  <c r="AD104" i="10" s="1"/>
  <c r="V50" i="10"/>
  <c r="AG50" i="10" s="1"/>
  <c r="T56" i="10"/>
  <c r="AE56" i="10" s="1"/>
  <c r="T181" i="10"/>
  <c r="H181" i="10" s="1"/>
  <c r="T103" i="10"/>
  <c r="H103" i="10" s="1"/>
  <c r="U183" i="10"/>
  <c r="I183" i="10" s="1"/>
  <c r="T155" i="10"/>
  <c r="AE155" i="10" s="1"/>
  <c r="S11" i="10"/>
  <c r="G11" i="10" s="1"/>
  <c r="Z68" i="10"/>
  <c r="AK68" i="10" s="1"/>
  <c r="T22" i="10"/>
  <c r="AE22" i="10" s="1"/>
  <c r="Z81" i="10"/>
  <c r="AK81" i="10" s="1"/>
  <c r="Z166" i="10"/>
  <c r="AK166" i="10" s="1"/>
  <c r="U103" i="10"/>
  <c r="I103" i="10" s="1"/>
  <c r="T81" i="10"/>
  <c r="AE81" i="10" s="1"/>
  <c r="AJ71" i="10"/>
  <c r="M71" i="10"/>
  <c r="L153" i="10"/>
  <c r="AI153" i="10"/>
  <c r="G143" i="10"/>
  <c r="AD143" i="10"/>
  <c r="H167" i="10"/>
  <c r="AE167" i="10"/>
  <c r="AD23" i="10"/>
  <c r="G23" i="10"/>
  <c r="AD165" i="10"/>
  <c r="G165" i="10"/>
  <c r="AE156" i="10"/>
  <c r="H156" i="10"/>
  <c r="G136" i="10"/>
  <c r="AD136" i="10"/>
  <c r="AD130" i="10"/>
  <c r="G130" i="10"/>
  <c r="AI84" i="10"/>
  <c r="L84" i="10"/>
  <c r="N76" i="10"/>
  <c r="AK76" i="10"/>
  <c r="AE80" i="10"/>
  <c r="H80" i="10"/>
  <c r="AE73" i="10"/>
  <c r="H73" i="10"/>
  <c r="AH155" i="10"/>
  <c r="K155" i="10"/>
  <c r="AF142" i="10"/>
  <c r="N141" i="10"/>
  <c r="AE82" i="10"/>
  <c r="H82" i="10"/>
  <c r="AD27" i="10"/>
  <c r="G27" i="10"/>
  <c r="AK9" i="10"/>
  <c r="N9" i="10"/>
  <c r="H44" i="10"/>
  <c r="AE44" i="10"/>
  <c r="N11" i="10"/>
  <c r="AK11" i="10"/>
  <c r="N10" i="10"/>
  <c r="AK10" i="10"/>
  <c r="AE170" i="10"/>
  <c r="H170" i="10"/>
  <c r="N184" i="10"/>
  <c r="AK184" i="10"/>
  <c r="G83" i="10"/>
  <c r="AD83" i="10"/>
  <c r="N143" i="10"/>
  <c r="AK143" i="10"/>
  <c r="AK55" i="10"/>
  <c r="N55" i="10"/>
  <c r="AK15" i="10"/>
  <c r="N15" i="10"/>
  <c r="I118" i="10"/>
  <c r="AF118" i="10"/>
  <c r="AG89" i="10"/>
  <c r="J89" i="10"/>
  <c r="K121" i="10"/>
  <c r="AH121" i="10"/>
  <c r="H100" i="10"/>
  <c r="AJ84" i="10"/>
  <c r="H62" i="10"/>
  <c r="AK40" i="10"/>
  <c r="AK108" i="10"/>
  <c r="M144" i="10"/>
  <c r="M106" i="10"/>
  <c r="L139" i="10"/>
  <c r="AH139" i="10"/>
  <c r="H63" i="10"/>
  <c r="L49" i="10"/>
  <c r="N136" i="10"/>
  <c r="AG39" i="10"/>
  <c r="AK109" i="10"/>
  <c r="M23" i="10"/>
  <c r="AK82" i="10"/>
  <c r="AF40" i="10"/>
  <c r="H183" i="10"/>
  <c r="N151" i="10"/>
  <c r="N14" i="10"/>
  <c r="G132" i="10"/>
  <c r="AE40" i="10"/>
  <c r="AG116" i="10"/>
  <c r="AK70" i="10"/>
  <c r="H76" i="10"/>
  <c r="G49" i="10"/>
  <c r="I177" i="10"/>
  <c r="K23" i="10"/>
  <c r="AJ55" i="10"/>
  <c r="I49" i="10"/>
  <c r="AD118" i="10"/>
  <c r="G169" i="10"/>
  <c r="AK73" i="10"/>
  <c r="G29" i="10"/>
  <c r="AD167" i="10"/>
  <c r="N149" i="10"/>
  <c r="J153" i="10"/>
  <c r="N164" i="10"/>
  <c r="AE33" i="10"/>
  <c r="AG63" i="10"/>
  <c r="AG49" i="10"/>
  <c r="AG119" i="10"/>
  <c r="J143" i="10"/>
  <c r="AG125" i="10"/>
  <c r="AH167" i="10"/>
  <c r="I130" i="10"/>
  <c r="I156" i="10"/>
  <c r="N53" i="10"/>
  <c r="J11" i="10"/>
  <c r="AE67" i="10"/>
  <c r="G166" i="10"/>
  <c r="AJ72" i="10"/>
  <c r="AI159" i="10"/>
  <c r="M158" i="10"/>
  <c r="N153" i="10"/>
  <c r="AD39" i="10"/>
  <c r="AH67" i="10"/>
  <c r="H119" i="10"/>
  <c r="AF138" i="10"/>
  <c r="H158" i="10"/>
  <c r="G101" i="10"/>
  <c r="AE145" i="10"/>
  <c r="AG160" i="10"/>
  <c r="AJ164" i="10"/>
  <c r="U141" i="10"/>
  <c r="I141" i="10" s="1"/>
  <c r="Z118" i="10"/>
  <c r="AK118" i="10" s="1"/>
  <c r="U67" i="10"/>
  <c r="I67" i="10" s="1"/>
  <c r="Z148" i="10"/>
  <c r="AK148" i="10" s="1"/>
  <c r="T125" i="10"/>
  <c r="AE125" i="10" s="1"/>
  <c r="Z64" i="10"/>
  <c r="AK64" i="10" s="1"/>
  <c r="S153" i="10"/>
  <c r="AD153" i="10" s="1"/>
  <c r="Z126" i="10"/>
  <c r="AK126" i="10" s="1"/>
  <c r="U84" i="10"/>
  <c r="I84" i="10" s="1"/>
  <c r="Z60" i="10"/>
  <c r="N60" i="10" s="1"/>
  <c r="S64" i="10"/>
  <c r="G64" i="10" s="1"/>
  <c r="U8" i="10"/>
  <c r="I8" i="10" s="1"/>
  <c r="V101" i="10"/>
  <c r="J101" i="10" s="1"/>
  <c r="U126" i="10"/>
  <c r="AF126" i="10" s="1"/>
  <c r="U153" i="10"/>
  <c r="AF153" i="10" s="1"/>
  <c r="U60" i="10"/>
  <c r="AF60" i="10" s="1"/>
  <c r="S22" i="10"/>
  <c r="G22" i="10" s="1"/>
  <c r="Z50" i="10"/>
  <c r="AK50" i="10" s="1"/>
  <c r="V172" i="10"/>
  <c r="AG172" i="10" s="1"/>
  <c r="V100" i="10"/>
  <c r="J100" i="10" s="1"/>
  <c r="Z44" i="10"/>
  <c r="AK44" i="10" s="1"/>
  <c r="Z130" i="10"/>
  <c r="N130" i="10" s="1"/>
  <c r="V70" i="10"/>
  <c r="AG70" i="10" s="1"/>
  <c r="V166" i="10"/>
  <c r="J166" i="10" s="1"/>
  <c r="Z159" i="10"/>
  <c r="N159" i="10" s="1"/>
  <c r="Z119" i="10"/>
  <c r="N119" i="10" s="1"/>
  <c r="V80" i="10"/>
  <c r="J80" i="10" s="1"/>
  <c r="V156" i="10"/>
  <c r="AG156" i="10" s="1"/>
  <c r="Z102" i="10"/>
  <c r="N102" i="10" s="1"/>
  <c r="Z80" i="10"/>
  <c r="N80" i="10" s="1"/>
  <c r="Z83" i="10"/>
  <c r="AK83" i="10" s="1"/>
  <c r="Z71" i="10"/>
  <c r="N71" i="10" s="1"/>
  <c r="T121" i="10"/>
  <c r="H121" i="10" s="1"/>
  <c r="S177" i="10"/>
  <c r="G177" i="10" s="1"/>
  <c r="S126" i="10"/>
  <c r="AD126" i="10" s="1"/>
  <c r="T177" i="10"/>
  <c r="AE177" i="10" s="1"/>
  <c r="V171" i="10"/>
  <c r="AG171" i="10" s="1"/>
  <c r="U87" i="10"/>
  <c r="AF87" i="10" s="1"/>
  <c r="AK29" i="10"/>
  <c r="H130" i="10"/>
  <c r="AK35" i="10"/>
  <c r="AF73" i="10"/>
  <c r="AF121" i="10"/>
  <c r="L155" i="10"/>
  <c r="AI155" i="10"/>
  <c r="G88" i="10"/>
  <c r="AK100" i="10"/>
  <c r="AD183" i="10"/>
  <c r="AF62" i="10"/>
  <c r="AE27" i="10"/>
  <c r="K116" i="10"/>
  <c r="AJ8" i="10"/>
  <c r="J126" i="10"/>
  <c r="N169" i="10"/>
  <c r="G62" i="10"/>
  <c r="AF132" i="10"/>
  <c r="H118" i="10"/>
  <c r="AD119" i="10"/>
  <c r="M27" i="10"/>
  <c r="G73" i="10"/>
  <c r="AJ154" i="10"/>
  <c r="M154" i="10"/>
  <c r="T87" i="10"/>
  <c r="H87" i="10" s="1"/>
  <c r="V67" i="10"/>
  <c r="AG67" i="10" s="1"/>
  <c r="Z25" i="10"/>
  <c r="V92" i="10"/>
  <c r="J92" i="10" s="1"/>
  <c r="V54" i="10"/>
  <c r="AG54" i="10" s="1"/>
  <c r="V104" i="10"/>
  <c r="AG104" i="10" s="1"/>
  <c r="V177" i="10"/>
  <c r="J177" i="10" s="1"/>
  <c r="T148" i="10"/>
  <c r="H148" i="10" s="1"/>
  <c r="S87" i="10"/>
  <c r="G87" i="10" s="1"/>
  <c r="Z28" i="10"/>
  <c r="N28" i="10" s="1"/>
  <c r="U139" i="10"/>
  <c r="AF139" i="10" s="1"/>
  <c r="V169" i="10"/>
  <c r="J169" i="10" s="1"/>
  <c r="T23" i="10"/>
  <c r="H23" i="10" s="1"/>
  <c r="V62" i="10"/>
  <c r="J62" i="10" s="1"/>
  <c r="T54" i="10"/>
  <c r="AE54" i="10" s="1"/>
  <c r="U63" i="10"/>
  <c r="I63" i="10" s="1"/>
  <c r="T59" i="10"/>
  <c r="H59" i="10" s="1"/>
  <c r="S8" i="10"/>
  <c r="G8" i="10" s="1"/>
  <c r="Z49" i="10"/>
  <c r="N49" i="10" s="1"/>
  <c r="V56" i="10"/>
  <c r="J56" i="10" s="1"/>
  <c r="Z171" i="10"/>
  <c r="AK171" i="10" s="1"/>
  <c r="Z72" i="10"/>
  <c r="N72" i="10" s="1"/>
  <c r="Z88" i="10"/>
  <c r="N88" i="10" s="1"/>
  <c r="U171" i="10"/>
  <c r="AF171" i="10" s="1"/>
  <c r="V72" i="10"/>
  <c r="J72" i="10" s="1"/>
  <c r="V154" i="10"/>
  <c r="J154" i="10" s="1"/>
  <c r="T101" i="10"/>
  <c r="H101" i="10" s="1"/>
  <c r="S55" i="10"/>
  <c r="G55" i="10" s="1"/>
  <c r="S159" i="10"/>
  <c r="G159" i="10" s="1"/>
  <c r="T150" i="10"/>
  <c r="H150" i="10" s="1"/>
  <c r="V145" i="10"/>
  <c r="J145" i="10" s="1"/>
  <c r="S100" i="10"/>
  <c r="AD100" i="10" s="1"/>
  <c r="V28" i="10"/>
  <c r="AG28" i="10" s="1"/>
  <c r="U23" i="10"/>
  <c r="I23" i="10" s="1"/>
  <c r="S145" i="10"/>
  <c r="AD145" i="10" s="1"/>
  <c r="T116" i="10"/>
  <c r="AE116" i="10" s="1"/>
  <c r="Z154" i="10"/>
  <c r="N154" i="10" s="1"/>
  <c r="Z67" i="10"/>
  <c r="N67" i="10" s="1"/>
  <c r="T64" i="10"/>
  <c r="AE64" i="10" s="1"/>
  <c r="U167" i="10"/>
  <c r="I167" i="10" s="1"/>
  <c r="U76" i="10"/>
  <c r="AF76" i="10" s="1"/>
  <c r="M130" i="10"/>
  <c r="AJ130" i="10"/>
  <c r="AI15" i="10"/>
  <c r="L15" i="10"/>
  <c r="I155" i="10"/>
  <c r="AK170" i="10"/>
  <c r="N103" i="10"/>
  <c r="AE109" i="10"/>
  <c r="AD103" i="10"/>
  <c r="AE106" i="10"/>
  <c r="AK132" i="10"/>
  <c r="AK117" i="10"/>
  <c r="K160" i="10"/>
  <c r="AH160" i="10"/>
  <c r="M169" i="10"/>
  <c r="AJ169" i="10"/>
  <c r="L100" i="10"/>
  <c r="AI100" i="10"/>
  <c r="M88" i="10"/>
  <c r="AJ88" i="10"/>
  <c r="K22" i="10"/>
  <c r="AH22" i="10"/>
  <c r="AI80" i="10"/>
  <c r="L80" i="10"/>
  <c r="G70" i="10"/>
  <c r="L82" i="10"/>
  <c r="AI82" i="10"/>
  <c r="M159" i="10"/>
  <c r="AJ159" i="10"/>
  <c r="AG109" i="10"/>
  <c r="AG149" i="10"/>
  <c r="AH100" i="10"/>
  <c r="AK158" i="10"/>
  <c r="N62" i="10"/>
  <c r="AD116" i="10"/>
  <c r="AD170" i="10"/>
  <c r="AG81" i="10"/>
  <c r="M155" i="10"/>
  <c r="AF59" i="10"/>
  <c r="AF159" i="10"/>
  <c r="AI54" i="10"/>
  <c r="K56" i="10"/>
  <c r="AH56" i="10"/>
  <c r="L130" i="10"/>
  <c r="AI130" i="10"/>
  <c r="AH44" i="10"/>
  <c r="K44" i="10"/>
  <c r="G138" i="10"/>
  <c r="AJ103" i="10"/>
  <c r="M103" i="10"/>
  <c r="AF136" i="10"/>
  <c r="M184" i="10"/>
  <c r="AJ184" i="10"/>
  <c r="AE160" i="10"/>
  <c r="AK16" i="10"/>
  <c r="AF148" i="10"/>
  <c r="H28" i="10"/>
  <c r="AG60" i="10"/>
  <c r="AD44" i="10"/>
  <c r="AD144" i="10"/>
  <c r="H108" i="10"/>
  <c r="I150" i="10"/>
  <c r="H60" i="10"/>
  <c r="AK181" i="10"/>
  <c r="AE142" i="10"/>
  <c r="N63" i="10"/>
  <c r="J138" i="10"/>
  <c r="AD154" i="10"/>
  <c r="AK183" i="10"/>
  <c r="J84" i="10"/>
  <c r="AD35" i="10"/>
  <c r="AJ29" i="10"/>
  <c r="M67" i="10"/>
  <c r="AJ67" i="10"/>
  <c r="I117" i="10"/>
  <c r="K39" i="10"/>
  <c r="M28" i="10"/>
  <c r="AJ28" i="10"/>
  <c r="AE85" i="10"/>
  <c r="I85" i="10"/>
  <c r="N85" i="10"/>
  <c r="AD85" i="10"/>
  <c r="AG85" i="10"/>
  <c r="I151" i="10" l="1"/>
  <c r="AF72" i="10"/>
  <c r="N23" i="10"/>
  <c r="G149" i="10"/>
  <c r="AE89" i="10"/>
  <c r="N144" i="10"/>
  <c r="AD40" i="10"/>
  <c r="AF81" i="10"/>
  <c r="H143" i="10"/>
  <c r="AF108" i="10"/>
  <c r="I70" i="10"/>
  <c r="J118" i="10"/>
  <c r="G104" i="10"/>
  <c r="AK150" i="10"/>
  <c r="I169" i="10"/>
  <c r="AD171" i="10"/>
  <c r="N89" i="10"/>
  <c r="AF56" i="10"/>
  <c r="AF83" i="10"/>
  <c r="J172" i="10"/>
  <c r="AG165" i="10"/>
  <c r="AE72" i="10"/>
  <c r="AE10" i="10"/>
  <c r="AF106" i="10"/>
  <c r="AE49" i="10"/>
  <c r="I68" i="10"/>
  <c r="G155" i="10"/>
  <c r="AE15" i="10"/>
  <c r="AG27" i="10"/>
  <c r="AF39" i="10"/>
  <c r="G67" i="10"/>
  <c r="AF170" i="10"/>
  <c r="J55" i="10"/>
  <c r="H136" i="10"/>
  <c r="I15" i="10"/>
  <c r="H14" i="10"/>
  <c r="AK80" i="10"/>
  <c r="G108" i="10"/>
  <c r="G10" i="10"/>
  <c r="AF165" i="10"/>
  <c r="AG117" i="10"/>
  <c r="J183" i="10"/>
  <c r="N166" i="10"/>
  <c r="AE83" i="10"/>
  <c r="G72" i="10"/>
  <c r="I50" i="10"/>
  <c r="N33" i="10"/>
  <c r="I181" i="10"/>
  <c r="I35" i="10"/>
  <c r="AD150" i="10"/>
  <c r="J8" i="10"/>
  <c r="N56" i="10"/>
  <c r="J29" i="10"/>
  <c r="J76" i="10"/>
  <c r="G181" i="10"/>
  <c r="I160" i="10"/>
  <c r="AF104" i="10"/>
  <c r="AF172" i="10"/>
  <c r="N145" i="10"/>
  <c r="J14" i="10"/>
  <c r="AK110" i="10"/>
  <c r="AD60" i="10"/>
  <c r="H71" i="10"/>
  <c r="I82" i="10"/>
  <c r="J167" i="10"/>
  <c r="N177" i="10"/>
  <c r="I54" i="10"/>
  <c r="AD148" i="10"/>
  <c r="AG132" i="10"/>
  <c r="J70" i="10"/>
  <c r="AG177" i="10"/>
  <c r="AG166" i="10"/>
  <c r="J10" i="10"/>
  <c r="AF125" i="10"/>
  <c r="AK60" i="10"/>
  <c r="AF84" i="10"/>
  <c r="AK139" i="10"/>
  <c r="G125" i="10"/>
  <c r="AD28" i="10"/>
  <c r="AD121" i="10"/>
  <c r="AE29" i="10"/>
  <c r="AD142" i="10"/>
  <c r="N68" i="10"/>
  <c r="J142" i="10"/>
  <c r="AK47" i="10"/>
  <c r="J136" i="10"/>
  <c r="AG82" i="10"/>
  <c r="H155" i="10"/>
  <c r="G92" i="10"/>
  <c r="AF64" i="10"/>
  <c r="AE126" i="10"/>
  <c r="AE84" i="10"/>
  <c r="AD50" i="10"/>
  <c r="AD172" i="10"/>
  <c r="N87" i="10"/>
  <c r="AE55" i="10"/>
  <c r="H104" i="10"/>
  <c r="J130" i="10"/>
  <c r="N50" i="10"/>
  <c r="N165" i="10"/>
  <c r="AG59" i="10"/>
  <c r="H88" i="10"/>
  <c r="AG40" i="10"/>
  <c r="AG151" i="10"/>
  <c r="N104" i="10"/>
  <c r="AE149" i="10"/>
  <c r="AE35" i="10"/>
  <c r="AG144" i="10"/>
  <c r="N167" i="10"/>
  <c r="AE50" i="10"/>
  <c r="N148" i="10"/>
  <c r="H166" i="10"/>
  <c r="AD76" i="10"/>
  <c r="I171" i="10"/>
  <c r="J150" i="10"/>
  <c r="AG170" i="10"/>
  <c r="AF141" i="10"/>
  <c r="N156" i="10"/>
  <c r="AF166" i="10"/>
  <c r="I119" i="10"/>
  <c r="AG101" i="10"/>
  <c r="H56" i="10"/>
  <c r="AD84" i="10"/>
  <c r="H125" i="10"/>
  <c r="AD139" i="10"/>
  <c r="AK121" i="10"/>
  <c r="AF67" i="10"/>
  <c r="J67" i="10"/>
  <c r="AK130" i="10"/>
  <c r="AF183" i="10"/>
  <c r="AF88" i="10"/>
  <c r="AK125" i="10"/>
  <c r="AK142" i="10"/>
  <c r="AG23" i="10"/>
  <c r="N64" i="10"/>
  <c r="N126" i="10"/>
  <c r="AE103" i="10"/>
  <c r="J50" i="10"/>
  <c r="I33" i="10"/>
  <c r="I116" i="10"/>
  <c r="AF14" i="10"/>
  <c r="AK28" i="10"/>
  <c r="H64" i="10"/>
  <c r="AE87" i="10"/>
  <c r="AD22" i="10"/>
  <c r="AK67" i="10"/>
  <c r="AG68" i="10"/>
  <c r="AE121" i="10"/>
  <c r="I154" i="10"/>
  <c r="H11" i="10"/>
  <c r="AE150" i="10"/>
  <c r="G153" i="10"/>
  <c r="AK54" i="10"/>
  <c r="H132" i="10"/>
  <c r="AG103" i="10"/>
  <c r="AD71" i="10"/>
  <c r="G156" i="10"/>
  <c r="H81" i="10"/>
  <c r="AF53" i="10"/>
  <c r="H54" i="10"/>
  <c r="I153" i="10"/>
  <c r="N81" i="10"/>
  <c r="G126" i="10"/>
  <c r="N83" i="10"/>
  <c r="I60" i="10"/>
  <c r="H169" i="10"/>
  <c r="N44" i="10"/>
  <c r="AD89" i="10"/>
  <c r="AF103" i="10"/>
  <c r="AG154" i="10"/>
  <c r="N84" i="10"/>
  <c r="N155" i="10"/>
  <c r="AD159" i="10"/>
  <c r="AG56" i="10"/>
  <c r="AF23" i="10"/>
  <c r="AK119" i="10"/>
  <c r="J158" i="10"/>
  <c r="G100" i="10"/>
  <c r="J104" i="10"/>
  <c r="AD8" i="10"/>
  <c r="AE181" i="10"/>
  <c r="AD11" i="10"/>
  <c r="AE59" i="10"/>
  <c r="AG15" i="10"/>
  <c r="AF100" i="10"/>
  <c r="H154" i="10"/>
  <c r="AD106" i="10"/>
  <c r="J35" i="10"/>
  <c r="AK102" i="10"/>
  <c r="N118" i="10"/>
  <c r="AG92" i="10"/>
  <c r="AK71" i="10"/>
  <c r="I87" i="10"/>
  <c r="J54" i="10"/>
  <c r="J171" i="10"/>
  <c r="AE141" i="10"/>
  <c r="I28" i="10"/>
  <c r="AG100" i="10"/>
  <c r="AF143" i="10"/>
  <c r="AK101" i="10"/>
  <c r="J28" i="10"/>
  <c r="AK159" i="10"/>
  <c r="J155" i="10"/>
  <c r="H22" i="10"/>
  <c r="I22" i="10"/>
  <c r="AD177" i="10"/>
  <c r="I76" i="10"/>
  <c r="G160" i="10"/>
  <c r="AE53" i="10"/>
  <c r="AF8" i="10"/>
  <c r="J139" i="10"/>
  <c r="AD64" i="10"/>
  <c r="H177" i="10"/>
  <c r="AF63" i="10"/>
  <c r="G145" i="10"/>
  <c r="AK72" i="10"/>
  <c r="AK49" i="10"/>
  <c r="N171" i="10"/>
  <c r="AG145" i="10"/>
  <c r="J156" i="10"/>
  <c r="H116" i="10"/>
  <c r="I126" i="10"/>
  <c r="AE101" i="10"/>
  <c r="AG80" i="10"/>
  <c r="AG169" i="10"/>
  <c r="AF167" i="10"/>
  <c r="AD55" i="10"/>
  <c r="I139" i="10"/>
  <c r="AG72" i="10"/>
  <c r="AK154" i="10"/>
  <c r="AK88" i="10"/>
  <c r="N25" i="10"/>
  <c r="AK25" i="10"/>
  <c r="AD87" i="10"/>
  <c r="AG62" i="10"/>
  <c r="AE148" i="10"/>
  <c r="AE23"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<sst xmlns="http://schemas.openxmlformats.org/spreadsheetml/2006/main" count="6128" uniqueCount="784">
  <si>
    <t>APPOINTED OFFICIALS (CAP)</t>
  </si>
  <si>
    <t>Effective on February 3, 2019:</t>
  </si>
  <si>
    <t xml:space="preserve">Step Movement is allowed. </t>
  </si>
  <si>
    <t>FLSA-Exempt</t>
  </si>
  <si>
    <t>Job Code</t>
  </si>
  <si>
    <t>Salary Grade</t>
  </si>
  <si>
    <t>Tot Points</t>
  </si>
  <si>
    <t>Class Grade</t>
  </si>
  <si>
    <t>Job Title</t>
  </si>
  <si>
    <t>Step 1</t>
  </si>
  <si>
    <t>Step 2</t>
  </si>
  <si>
    <t>Step 3</t>
  </si>
  <si>
    <t>Step 4</t>
  </si>
  <si>
    <t>Step 5</t>
  </si>
  <si>
    <t>Step 6</t>
  </si>
  <si>
    <t>Step 7</t>
  </si>
  <si>
    <t>Step 8</t>
  </si>
  <si>
    <t>C00100</t>
  </si>
  <si>
    <t>17</t>
  </si>
  <si>
    <t>Access and Outreach Manager</t>
  </si>
  <si>
    <t>C00590</t>
  </si>
  <si>
    <t>116</t>
  </si>
  <si>
    <t>Assistant Chief Fire Department</t>
  </si>
  <si>
    <t>C00600</t>
  </si>
  <si>
    <t>65</t>
  </si>
  <si>
    <t>Assistant Chief of Police</t>
  </si>
  <si>
    <t>C00680</t>
  </si>
  <si>
    <t>162</t>
  </si>
  <si>
    <t>Assistant City Clerk</t>
  </si>
  <si>
    <t>C03215</t>
  </si>
  <si>
    <t>94</t>
  </si>
  <si>
    <t>C04330</t>
  </si>
  <si>
    <t>69</t>
  </si>
  <si>
    <t>Assistant City Coordinator - Finance                                 (Chief Finance Officer)</t>
  </si>
  <si>
    <t>C03340</t>
  </si>
  <si>
    <t>Assistant City Coordinator - Human Resources (Chief Human Resource Officer)</t>
  </si>
  <si>
    <t>C01690</t>
  </si>
  <si>
    <t>58</t>
  </si>
  <si>
    <t>Assistant City Coordinator - Information Services (Chief Information Officer)</t>
  </si>
  <si>
    <t>C03320</t>
  </si>
  <si>
    <t>62</t>
  </si>
  <si>
    <t>Assistant City Coordinator - Inter Governmental Relations (Director IGR)</t>
  </si>
  <si>
    <t>C00701</t>
  </si>
  <si>
    <t>132</t>
  </si>
  <si>
    <t>Assistant City Coordinator - Neighborhood &amp; Community Relations</t>
  </si>
  <si>
    <t>C04237</t>
  </si>
  <si>
    <t>61</t>
  </si>
  <si>
    <t>Assistant City Coordinator - Convention Center</t>
  </si>
  <si>
    <t>C00713</t>
  </si>
  <si>
    <t>135</t>
  </si>
  <si>
    <t>Assistant Director Civil Rights</t>
  </si>
  <si>
    <t>C00730</t>
  </si>
  <si>
    <t>32</t>
  </si>
  <si>
    <t>Assistant Director Emergency Communications &amp; Technology Bureau</t>
  </si>
  <si>
    <t>C00550</t>
  </si>
  <si>
    <t>141</t>
  </si>
  <si>
    <t>Assistant Director Purchasing</t>
  </si>
  <si>
    <t>C00860</t>
  </si>
  <si>
    <t>82</t>
  </si>
  <si>
    <t xml:space="preserve">Assistant Director Treasury </t>
  </si>
  <si>
    <t>C01457</t>
  </si>
  <si>
    <t>19A</t>
  </si>
  <si>
    <t>Business Services Manager</t>
  </si>
  <si>
    <t>C01700</t>
  </si>
  <si>
    <t>05</t>
  </si>
  <si>
    <t>Chief Appraiser</t>
  </si>
  <si>
    <t>C01720</t>
  </si>
  <si>
    <t>109</t>
  </si>
  <si>
    <t>Chief of Fire Department</t>
  </si>
  <si>
    <t>C01730</t>
  </si>
  <si>
    <t>71</t>
  </si>
  <si>
    <t>Chief of Police</t>
  </si>
  <si>
    <t>52920C</t>
  </si>
  <si>
    <t>182</t>
  </si>
  <si>
    <t>Chief of Staff MPD</t>
  </si>
  <si>
    <t>C01740</t>
  </si>
  <si>
    <t>140</t>
  </si>
  <si>
    <t>Chief Resiliency Officer</t>
  </si>
  <si>
    <t>C01830</t>
  </si>
  <si>
    <t>125</t>
  </si>
  <si>
    <t>City Assessor</t>
  </si>
  <si>
    <t>C01840</t>
  </si>
  <si>
    <t>70</t>
  </si>
  <si>
    <t>City Attorney</t>
  </si>
  <si>
    <t>C01851</t>
  </si>
  <si>
    <t>155</t>
  </si>
  <si>
    <t xml:space="preserve">City Clerk </t>
  </si>
  <si>
    <t>C01860</t>
  </si>
  <si>
    <t>73</t>
  </si>
  <si>
    <t>City Coordinator</t>
  </si>
  <si>
    <t>C02250</t>
  </si>
  <si>
    <t>67</t>
  </si>
  <si>
    <t>Commissioner of Health</t>
  </si>
  <si>
    <t>C02600</t>
  </si>
  <si>
    <t>122</t>
  </si>
  <si>
    <t>Controller</t>
  </si>
  <si>
    <t>C03045</t>
  </si>
  <si>
    <t>Deputy Chief Finance Officer</t>
  </si>
  <si>
    <t>C03000</t>
  </si>
  <si>
    <t>63</t>
  </si>
  <si>
    <t>Deputy City Attorney Civil Division</t>
  </si>
  <si>
    <t>C03010</t>
  </si>
  <si>
    <t>Deputy City Attorney Criminal Division</t>
  </si>
  <si>
    <t>C03015</t>
  </si>
  <si>
    <t xml:space="preserve">Deputy City Coordinator </t>
  </si>
  <si>
    <t>C03016</t>
  </si>
  <si>
    <t>12</t>
  </si>
  <si>
    <t>Deputy Commissioner of Health</t>
  </si>
  <si>
    <t>C03024</t>
  </si>
  <si>
    <t>04</t>
  </si>
  <si>
    <t>Deputy Director Business Information Services Information Security</t>
  </si>
  <si>
    <t>C03023</t>
  </si>
  <si>
    <t>03</t>
  </si>
  <si>
    <t>Deputy Director Communications</t>
  </si>
  <si>
    <t>C52250</t>
  </si>
  <si>
    <t>88</t>
  </si>
  <si>
    <t>Deputy Director Community Planning and Economic Development</t>
  </si>
  <si>
    <t>C03026</t>
  </si>
  <si>
    <t>Deputy Director Information Technology</t>
  </si>
  <si>
    <t>C03028</t>
  </si>
  <si>
    <t>43</t>
  </si>
  <si>
    <t>Deputy Director Inter Governmental Relations</t>
  </si>
  <si>
    <t>C03036</t>
  </si>
  <si>
    <t>80</t>
  </si>
  <si>
    <t>Deputy Director Neighborhood and Community Relations</t>
  </si>
  <si>
    <t>C03040</t>
  </si>
  <si>
    <t>74</t>
  </si>
  <si>
    <t>Deputy Director Public Works</t>
  </si>
  <si>
    <t>59219C</t>
  </si>
  <si>
    <t>142</t>
  </si>
  <si>
    <t>Deputy Director PW Business Administration</t>
  </si>
  <si>
    <t>C03129</t>
  </si>
  <si>
    <t>134</t>
  </si>
  <si>
    <t>Director Accounting and Financial Reporting</t>
  </si>
  <si>
    <t>C03046</t>
  </si>
  <si>
    <t>130</t>
  </si>
  <si>
    <t>Director Admininistration Convention Center</t>
  </si>
  <si>
    <t>C03018</t>
  </si>
  <si>
    <t>115</t>
  </si>
  <si>
    <t>Director Administrative &amp; Community Engagement</t>
  </si>
  <si>
    <t>C03019</t>
  </si>
  <si>
    <t>Director Animal Care and Control</t>
  </si>
  <si>
    <t>C03170</t>
  </si>
  <si>
    <t>55</t>
  </si>
  <si>
    <t>Director Assessments</t>
  </si>
  <si>
    <t>C03300</t>
  </si>
  <si>
    <t>06</t>
  </si>
  <si>
    <t>Director BIS Business Development/ Deputy Chief Information Officer</t>
  </si>
  <si>
    <t>C03180</t>
  </si>
  <si>
    <t>108</t>
  </si>
  <si>
    <t>Director Budget</t>
  </si>
  <si>
    <t>C03051</t>
  </si>
  <si>
    <t>99</t>
  </si>
  <si>
    <t>Director Business Admininstration PW</t>
  </si>
  <si>
    <t>C03185</t>
  </si>
  <si>
    <t>39</t>
  </si>
  <si>
    <t>Director Capital &amp; Debt Management</t>
  </si>
  <si>
    <t>C03200</t>
  </si>
  <si>
    <t>104</t>
  </si>
  <si>
    <t>Director Civil Rights</t>
  </si>
  <si>
    <t>C03194</t>
  </si>
  <si>
    <t>24</t>
  </si>
  <si>
    <t xml:space="preserve">Director Complaint Investigation (Civil Rights) </t>
  </si>
  <si>
    <t>C03572</t>
  </si>
  <si>
    <t>38</t>
  </si>
  <si>
    <t>Director Contract Compliance</t>
  </si>
  <si>
    <t>C03196</t>
  </si>
  <si>
    <t>147</t>
  </si>
  <si>
    <t>Director CPED Operations &amp; Innovation</t>
  </si>
  <si>
    <t>C03217</t>
  </si>
  <si>
    <t>112</t>
  </si>
  <si>
    <t>Director Development Finance</t>
  </si>
  <si>
    <t>C03216</t>
  </si>
  <si>
    <t>103</t>
  </si>
  <si>
    <t>Director Development Services</t>
  </si>
  <si>
    <t>C52270</t>
  </si>
  <si>
    <t>113</t>
  </si>
  <si>
    <t>Director Economic Policy &amp; Development</t>
  </si>
  <si>
    <t>C03225</t>
  </si>
  <si>
    <t>41</t>
  </si>
  <si>
    <t>Director Emergency Management</t>
  </si>
  <si>
    <t>C03250</t>
  </si>
  <si>
    <t>75</t>
  </si>
  <si>
    <t>Director Environmental Health</t>
  </si>
  <si>
    <t>C03255</t>
  </si>
  <si>
    <t>Director Environmental Programs</t>
  </si>
  <si>
    <t>C03265</t>
  </si>
  <si>
    <t>49</t>
  </si>
  <si>
    <t>Director Event Services</t>
  </si>
  <si>
    <t>C03267</t>
  </si>
  <si>
    <t>Director Facility Services</t>
  </si>
  <si>
    <t>C09890</t>
  </si>
  <si>
    <t>92</t>
  </si>
  <si>
    <t>Director Fleet Services</t>
  </si>
  <si>
    <t>C52280</t>
  </si>
  <si>
    <t>Director Housing &amp; Policy Development</t>
  </si>
  <si>
    <t>C03030</t>
  </si>
  <si>
    <t>105</t>
  </si>
  <si>
    <t>Director Housing Inspection Services</t>
  </si>
  <si>
    <t>C03341</t>
  </si>
  <si>
    <t>11</t>
  </si>
  <si>
    <t>Director Human Resources Business Operations</t>
  </si>
  <si>
    <t>C03342</t>
  </si>
  <si>
    <t>Director Human Resources Business Partnerships</t>
  </si>
  <si>
    <t>C03345</t>
  </si>
  <si>
    <t>79</t>
  </si>
  <si>
    <t>Director Information Technology</t>
  </si>
  <si>
    <t>C03348</t>
  </si>
  <si>
    <t>51</t>
  </si>
  <si>
    <t>Director Innovation Delivery Team</t>
  </si>
  <si>
    <t>C03355</t>
  </si>
  <si>
    <t>127</t>
  </si>
  <si>
    <t>Director Internal Audit</t>
  </si>
  <si>
    <t>C03360</t>
  </si>
  <si>
    <t>Director Labor Relations</t>
  </si>
  <si>
    <t>C03343</t>
  </si>
  <si>
    <t>77</t>
  </si>
  <si>
    <t>Director Learning &amp; Development Solutions</t>
  </si>
  <si>
    <t>C03377</t>
  </si>
  <si>
    <t>151</t>
  </si>
  <si>
    <t>Director Long Range Planning</t>
  </si>
  <si>
    <t>C03379</t>
  </si>
  <si>
    <t>200</t>
  </si>
  <si>
    <t>Director Major Real Estate Projects</t>
  </si>
  <si>
    <t>C03380</t>
  </si>
  <si>
    <t>57</t>
  </si>
  <si>
    <t>Director Minneapolis Emergency Communications Center</t>
  </si>
  <si>
    <t>C03396</t>
  </si>
  <si>
    <t>Director MFD Finance &amp; Logistics</t>
  </si>
  <si>
    <t>C00710</t>
  </si>
  <si>
    <t>Director Minneapolis 311</t>
  </si>
  <si>
    <t>C03574</t>
  </si>
  <si>
    <t xml:space="preserve">Director MPD Crime Lab </t>
  </si>
  <si>
    <t>C03397</t>
  </si>
  <si>
    <t>Director MPD Financial Operations</t>
  </si>
  <si>
    <t>C03406</t>
  </si>
  <si>
    <t>26</t>
  </si>
  <si>
    <t>Director Office of Immigrant and Refugee Affairs</t>
  </si>
  <si>
    <t>52914C</t>
  </si>
  <si>
    <t>Director Office of Violence Prevention</t>
  </si>
  <si>
    <t>C03029</t>
  </si>
  <si>
    <t>Director Operations and Business Improvement</t>
  </si>
  <si>
    <t>C03034</t>
  </si>
  <si>
    <t>Director Parking Management &amp; Traffic Control</t>
  </si>
  <si>
    <t>C03462</t>
  </si>
  <si>
    <t>84</t>
  </si>
  <si>
    <t>Director Planning &amp; Administration</t>
  </si>
  <si>
    <t>C03463</t>
  </si>
  <si>
    <t>153</t>
  </si>
  <si>
    <t>Director Police Conduct Review (Civil Rights)</t>
  </si>
  <si>
    <t>C03464</t>
  </si>
  <si>
    <t>181</t>
  </si>
  <si>
    <t>Director Policy and Community Programs</t>
  </si>
  <si>
    <t>C03310</t>
  </si>
  <si>
    <t>Director Property Services</t>
  </si>
  <si>
    <t>C03466</t>
  </si>
  <si>
    <t>Director Pub Health Initiatives</t>
  </si>
  <si>
    <t>C01870</t>
  </si>
  <si>
    <t>72</t>
  </si>
  <si>
    <t xml:space="preserve">Director Public Works </t>
  </si>
  <si>
    <t>C03490</t>
  </si>
  <si>
    <t>Director Purchasing</t>
  </si>
  <si>
    <t>C00700</t>
  </si>
  <si>
    <t>Director Regulatory Services</t>
  </si>
  <si>
    <t>C03494</t>
  </si>
  <si>
    <t>Director Research &amp; Program Development</t>
  </si>
  <si>
    <t>C03495</t>
  </si>
  <si>
    <t>Director Risk &amp; Claims Management</t>
  </si>
  <si>
    <t>C03510</t>
  </si>
  <si>
    <t>Director Solid Waste</t>
  </si>
  <si>
    <t>C03525</t>
  </si>
  <si>
    <t>Director Strategic Employment</t>
  </si>
  <si>
    <t>59214C</t>
  </si>
  <si>
    <t>Director Strategic Initiatives</t>
  </si>
  <si>
    <t>59213C</t>
  </si>
  <si>
    <t>Director Strategic Management</t>
  </si>
  <si>
    <t>C52283</t>
  </si>
  <si>
    <t>64</t>
  </si>
  <si>
    <t>Director Strategic Partnerships</t>
  </si>
  <si>
    <t>C03505</t>
  </si>
  <si>
    <t>Director Surface Water &amp; Sewers</t>
  </si>
  <si>
    <t>C03532</t>
  </si>
  <si>
    <t>Director Total Compensation</t>
  </si>
  <si>
    <t>C03535</t>
  </si>
  <si>
    <t>97</t>
  </si>
  <si>
    <t>Director Traffic Services</t>
  </si>
  <si>
    <t>C03536</t>
  </si>
  <si>
    <t>Director Transportation Maintenance &amp; Repair</t>
  </si>
  <si>
    <t>C03240</t>
  </si>
  <si>
    <t>Director Transportation Planning &amp; Engineering Services</t>
  </si>
  <si>
    <t>C03533</t>
  </si>
  <si>
    <t>Director Transportation Planning &amp; Programming</t>
  </si>
  <si>
    <t>C03537</t>
  </si>
  <si>
    <t>Director Treasury</t>
  </si>
  <si>
    <t>C03540</t>
  </si>
  <si>
    <t>Director Water Treatment and Distribution</t>
  </si>
  <si>
    <t>C08320</t>
  </si>
  <si>
    <t>Event Operations Manager</t>
  </si>
  <si>
    <t>C04233</t>
  </si>
  <si>
    <t>Event Services Manager</t>
  </si>
  <si>
    <t>C03219</t>
  </si>
  <si>
    <t>180</t>
  </si>
  <si>
    <t>Executive Director CPED</t>
  </si>
  <si>
    <t>C04298</t>
  </si>
  <si>
    <t>Facility Operations Manager</t>
  </si>
  <si>
    <t>C06710</t>
  </si>
  <si>
    <t>111</t>
  </si>
  <si>
    <t>Finance Manager City</t>
  </si>
  <si>
    <t>C05290</t>
  </si>
  <si>
    <t>35</t>
  </si>
  <si>
    <t>Government Relations Representative</t>
  </si>
  <si>
    <t>C05350</t>
  </si>
  <si>
    <t>Guest Services Manager</t>
  </si>
  <si>
    <t>C05424</t>
  </si>
  <si>
    <t>30A</t>
  </si>
  <si>
    <t>HR Principal Consultant</t>
  </si>
  <si>
    <t>C05893</t>
  </si>
  <si>
    <t>Labor Relations Coordinator</t>
  </si>
  <si>
    <t>C06550</t>
  </si>
  <si>
    <t>Manager Administration and Personnel Public Works</t>
  </si>
  <si>
    <t>C06545</t>
  </si>
  <si>
    <t xml:space="preserve">Manager Assessment Services </t>
  </si>
  <si>
    <t>C06705</t>
  </si>
  <si>
    <t>139</t>
  </si>
  <si>
    <t>Manager Benefits Administration</t>
  </si>
  <si>
    <t>C03182</t>
  </si>
  <si>
    <t>Manager Budget Information &amp; Analysis</t>
  </si>
  <si>
    <t>C06709</t>
  </si>
  <si>
    <t>Manager Convention Center</t>
  </si>
  <si>
    <t>C06685</t>
  </si>
  <si>
    <t>Manager Field Support</t>
  </si>
  <si>
    <t>C06740</t>
  </si>
  <si>
    <t>160</t>
  </si>
  <si>
    <t>Manager Homelessness Initiatives</t>
  </si>
  <si>
    <t>C06725</t>
  </si>
  <si>
    <t>138</t>
  </si>
  <si>
    <t>Manager Public Works Finance</t>
  </si>
  <si>
    <t>C06387</t>
  </si>
  <si>
    <t>96</t>
  </si>
  <si>
    <t xml:space="preserve">Managing Attorney Civil </t>
  </si>
  <si>
    <t>C08100</t>
  </si>
  <si>
    <t>Police Commander</t>
  </si>
  <si>
    <t>C08110</t>
  </si>
  <si>
    <t>Police Deputy Chief Administrative Services</t>
  </si>
  <si>
    <t>C08120</t>
  </si>
  <si>
    <t>Police Deputy Chief Investigation</t>
  </si>
  <si>
    <t>C08130</t>
  </si>
  <si>
    <t>Police Deputy Chief of Operations</t>
  </si>
  <si>
    <t>C08140</t>
  </si>
  <si>
    <t>Police Inspector</t>
  </si>
  <si>
    <t>C09171</t>
  </si>
  <si>
    <t>48</t>
  </si>
  <si>
    <t>Senior Government Relations Representative</t>
  </si>
  <si>
    <t>C09177</t>
  </si>
  <si>
    <t>100</t>
  </si>
  <si>
    <t>Senior Manager Transit Oriented Development CPED</t>
  </si>
  <si>
    <t>C09900</t>
  </si>
  <si>
    <t>85</t>
  </si>
  <si>
    <t>Supervising Attorney Criminal</t>
  </si>
  <si>
    <t>Assistant City Coordinator - Communications</t>
  </si>
  <si>
    <t>52907C</t>
  </si>
  <si>
    <t>52910C</t>
  </si>
  <si>
    <t>Director Public Information</t>
  </si>
  <si>
    <t>Added back Dir Operations and Engagement</t>
  </si>
  <si>
    <t>Added back Director Public Information</t>
  </si>
  <si>
    <t>Brenda</t>
  </si>
  <si>
    <t>Director Operations and Engagement</t>
  </si>
  <si>
    <t>Was</t>
  </si>
  <si>
    <t>Step 91</t>
  </si>
  <si>
    <t>Corrected GSC to $175,621; was $175,672.20</t>
  </si>
  <si>
    <t>2019 Salary Cap Limit = $175,621 Except for Jobs with Approved Waivers</t>
  </si>
  <si>
    <t>Corrected GSC (step 98) for Deputy Director Community Planning and Economic Development (C52250) from $175,672.20 to $175,621. Incumbent on step 3 so no retro implications.</t>
  </si>
  <si>
    <t>Corrected GSC for Deputy Director Public Works (C03040) from $175,672.20 to $175,621. Incumbent on step 2 so no retro implications.</t>
  </si>
  <si>
    <t>Corrected Chief of Staff MPD (52920C)- 2019 ATB wasn't applied to these steps</t>
  </si>
  <si>
    <t>Corrected Assistant City Clerk (C00680) - 2019 ATB wasn't applied to these steps</t>
  </si>
  <si>
    <t>Corrected Director BIS BD Deputy CIO (C03300) - 2019 ATB wasn't applied to these steps</t>
  </si>
  <si>
    <t>Corrected CAP 06 to $176,270</t>
  </si>
  <si>
    <t>Add Director Labor Standards</t>
  </si>
  <si>
    <t>Director Labor Standards</t>
  </si>
  <si>
    <t>52941C</t>
  </si>
  <si>
    <t>Added Dir Investments &amp; Debt Management</t>
  </si>
  <si>
    <t>C03332</t>
  </si>
  <si>
    <t>Director Investments and Debt Management</t>
  </si>
  <si>
    <t>Removed Director Investments Capital and Debt Management</t>
  </si>
  <si>
    <t>C00765</t>
  </si>
  <si>
    <t>Assistant Director Water Treatment and Distribution</t>
  </si>
  <si>
    <t>Added Assistant Director Water Treatment and Distribution</t>
  </si>
  <si>
    <t>2020 Salary Cap Limit = $178,782 Except for Jobs with Approved Waivers</t>
  </si>
  <si>
    <t>Waiver Rate</t>
  </si>
  <si>
    <t>Verified new hourly rates * 2080 &gt;= annual rates</t>
  </si>
  <si>
    <t>Created Feb 2020 tab w/2020 rates</t>
  </si>
  <si>
    <t>Wage Incr %</t>
  </si>
  <si>
    <t>Sal Cap Incr %</t>
  </si>
  <si>
    <t>Total Points</t>
  </si>
  <si>
    <t>Corrected rates for Assistant Director Water Treatment &amp; Distribution</t>
  </si>
  <si>
    <t>11B</t>
  </si>
  <si>
    <t>Manager Investments and Debt Management</t>
  </si>
  <si>
    <t>C03014</t>
  </si>
  <si>
    <t>Deputy City Coordinator - Engagement</t>
  </si>
  <si>
    <t>Director Civil Rights Equity</t>
  </si>
  <si>
    <t>Added Deputy City Coordinator - Engagement</t>
  </si>
  <si>
    <t>Added Manager Investments &amp; Debt Management</t>
  </si>
  <si>
    <t>Updated Director, MEC pts, grade, range, etc</t>
  </si>
  <si>
    <t>Updated title of JC C00713 to Director Civil Rights Equity</t>
  </si>
  <si>
    <t>Director HR Business Operations</t>
  </si>
  <si>
    <t>Director HR Business Partnerships</t>
  </si>
  <si>
    <t>C05450</t>
  </si>
  <si>
    <t>HR Manager I</t>
  </si>
  <si>
    <t>C05451</t>
  </si>
  <si>
    <t>HR Manager II</t>
  </si>
  <si>
    <t>HR Principal Labor Relations Representative</t>
  </si>
  <si>
    <t>Director HR Labor Relations</t>
  </si>
  <si>
    <t>Director HR Learning &amp; Development Sol</t>
  </si>
  <si>
    <t>Director HR Total Compensation</t>
  </si>
  <si>
    <t>Corrected salry schedule, salalry grade, class grade and points for Director MECC</t>
  </si>
  <si>
    <t>Corrected salry schedule, salalry grade,and points for Director BIS Business Development/ Deputy Chief Information Officer</t>
  </si>
  <si>
    <t>Corrected Class Grade for Assistant Director Water Treatment and Distribution to 15</t>
  </si>
  <si>
    <t>Added salary grade 149 to HR Manager I</t>
  </si>
  <si>
    <t>C03017</t>
  </si>
  <si>
    <t>08</t>
  </si>
  <si>
    <t>Added Deputy Director Fire Inspection Services</t>
  </si>
  <si>
    <t>Deputy Director Fire Inspection Services</t>
  </si>
  <si>
    <t>Director Inter Governmental Relations</t>
  </si>
  <si>
    <t>2021 Salary Cap Limit = $180,927
except for jobs with approved waivers</t>
  </si>
  <si>
    <t>Service Center Director</t>
  </si>
  <si>
    <t>Added Race &amp; Equity Director</t>
  </si>
  <si>
    <t>Added Service Center Director</t>
  </si>
  <si>
    <t>Race &amp; Equity Director</t>
  </si>
  <si>
    <t>59405C</t>
  </si>
  <si>
    <t>C06711</t>
  </si>
  <si>
    <t>Added Director HR Internal Workforce Investigations</t>
  </si>
  <si>
    <t>Director HR Internal Workforce Investigations</t>
  </si>
  <si>
    <t>C06712</t>
  </si>
  <si>
    <t>Added Inspection Services Director</t>
  </si>
  <si>
    <t>Removed Director Housing Inspection Services</t>
  </si>
  <si>
    <t>Inspection Services Director</t>
  </si>
  <si>
    <t>Animal Care &amp; Control Director</t>
  </si>
  <si>
    <t>013</t>
  </si>
  <si>
    <t>59410C</t>
  </si>
  <si>
    <t>Date of Change</t>
  </si>
  <si>
    <t>Changed by</t>
  </si>
  <si>
    <t>Action</t>
  </si>
  <si>
    <t>Date Submitted</t>
  </si>
  <si>
    <t>183</t>
  </si>
  <si>
    <t>2022 Salary Cap Limit = $192,144
except for jobs with approved waivers</t>
  </si>
  <si>
    <r>
      <t xml:space="preserve">Effective on February 2, 2020 </t>
    </r>
    <r>
      <rPr>
        <i/>
        <sz val="12"/>
        <rFont val="Calibri"/>
        <family val="2"/>
      </rPr>
      <t>(2.4% increase)</t>
    </r>
  </si>
  <si>
    <t>Updated governor's salary cap</t>
  </si>
  <si>
    <t>FLSA</t>
  </si>
  <si>
    <t>E</t>
  </si>
  <si>
    <t>IncrPerc2021</t>
  </si>
  <si>
    <t>IncrPerc2022</t>
  </si>
  <si>
    <t>Effective on April 29, 2021</t>
  </si>
  <si>
    <t>Effective on January 2, 2022</t>
  </si>
  <si>
    <t>Step movement is allowed</t>
  </si>
  <si>
    <t>Increase of 2.5%</t>
  </si>
  <si>
    <t>Increase of 1.5%</t>
  </si>
  <si>
    <t>Class
Grade</t>
  </si>
  <si>
    <t>Salary
Grade</t>
  </si>
  <si>
    <t>Total
Points</t>
  </si>
  <si>
    <t>Salar
Grade</t>
  </si>
  <si>
    <t>Job
Code</t>
  </si>
  <si>
    <t>Assistant City Coordinator - Finance (Chief Finance Officer)</t>
  </si>
  <si>
    <t>Director BIS Business Development/Deputy Chief Information Officer</t>
  </si>
  <si>
    <t>Compensation Calculations</t>
  </si>
  <si>
    <t xml:space="preserve">Payroll </t>
  </si>
  <si>
    <t>Payroll</t>
  </si>
  <si>
    <t>145</t>
  </si>
  <si>
    <t>152</t>
  </si>
  <si>
    <t>144</t>
  </si>
  <si>
    <t>143</t>
  </si>
  <si>
    <t>156</t>
  </si>
  <si>
    <t>161</t>
  </si>
  <si>
    <t>149</t>
  </si>
  <si>
    <t>2022 Salary Cap</t>
  </si>
  <si>
    <t>2021 Salary Cap</t>
  </si>
  <si>
    <t>IncrCap20</t>
  </si>
  <si>
    <t>52953C</t>
  </si>
  <si>
    <t>C03460</t>
  </si>
  <si>
    <t>Director Planning</t>
  </si>
  <si>
    <t>Added Director Planning (CPED) as a result of reactivation</t>
  </si>
  <si>
    <t>C01457 Business Services Manager</t>
  </si>
  <si>
    <t>C05350 Guest Services Manager</t>
  </si>
  <si>
    <t>C04298 Facility Operations Manager</t>
  </si>
  <si>
    <t>C04233 Event Services Manager</t>
  </si>
  <si>
    <t>C08320 Event Operations Manager</t>
  </si>
  <si>
    <t>Jobs to inactivate - these jobs were rolled into Manager Convention Center in 2014</t>
  </si>
  <si>
    <t xml:space="preserve">Corrected salary scheduling for Director Planning </t>
  </si>
  <si>
    <t>Arts &amp; Cultural Affairs Director</t>
  </si>
  <si>
    <t>59426C</t>
  </si>
  <si>
    <t>157</t>
  </si>
  <si>
    <t>Added Arts &amp; Cultural Affairs Director</t>
  </si>
  <si>
    <t>59429C</t>
  </si>
  <si>
    <t>Assistant City Coordinator - Neighborhood &amp; Community Relations Dir (New)</t>
  </si>
  <si>
    <t>Added new NCR Director (new)</t>
  </si>
  <si>
    <t>Last updated July 14, 2022</t>
  </si>
  <si>
    <t>Community Safety Commissioner</t>
  </si>
  <si>
    <t>53030C</t>
  </si>
  <si>
    <t>Added Community Safety Commissioner</t>
  </si>
  <si>
    <t>Added City Operations Officer</t>
  </si>
  <si>
    <t>City Operations Officer</t>
  </si>
  <si>
    <t>53031C</t>
  </si>
  <si>
    <t>192</t>
  </si>
  <si>
    <t>Public Safety Information Director</t>
  </si>
  <si>
    <t>Updated Public Safety Information Director</t>
  </si>
  <si>
    <t>Updated Director, HR Labor Relations salary schedule</t>
  </si>
  <si>
    <t>Data From</t>
  </si>
  <si>
    <t>IncrPerc2023</t>
  </si>
  <si>
    <t>Data2022</t>
  </si>
  <si>
    <t>Update</t>
  </si>
  <si>
    <t>Y</t>
  </si>
  <si>
    <t>Neighborhood Safety Director</t>
  </si>
  <si>
    <t>53034C</t>
  </si>
  <si>
    <t>Community Safety Chief of Staff</t>
  </si>
  <si>
    <t>59437C</t>
  </si>
  <si>
    <t>=102.5% x 100.75%</t>
  </si>
  <si>
    <t>HRIS/Payroll</t>
  </si>
  <si>
    <t>Effective on January 1, 2023</t>
  </si>
  <si>
    <t>Increase of 2.50%; Internal Equity Adjust 0.75%</t>
  </si>
  <si>
    <t>311 Service Center Director</t>
  </si>
  <si>
    <t>53035C</t>
  </si>
  <si>
    <t>71A</t>
  </si>
  <si>
    <t>City Auditor</t>
  </si>
  <si>
    <t>59436C</t>
  </si>
  <si>
    <t>Deputy Commissioner of Health - Sustainability, Environment &amp; Healthy Homes</t>
  </si>
  <si>
    <t>Director Information Technology Services</t>
  </si>
  <si>
    <t>53037C</t>
  </si>
  <si>
    <t>Managing Attorney - Implementation</t>
  </si>
  <si>
    <t>Added Managing Attorney - Implementation</t>
  </si>
  <si>
    <t>Need to adjust job titles per new Charter</t>
  </si>
  <si>
    <t>REIB Deputy Director</t>
  </si>
  <si>
    <t>Workforce Director - Health</t>
  </si>
  <si>
    <t>Added REIB Director</t>
  </si>
  <si>
    <t>Police Chief of Staff (civilian)</t>
  </si>
  <si>
    <t>59439C</t>
  </si>
  <si>
    <t>59440C</t>
  </si>
  <si>
    <t>Added Police Chief of Staff - this is a civilian position</t>
  </si>
  <si>
    <t>Added Workforce Director - Health</t>
  </si>
  <si>
    <t>Director Partnership &amp; Outreach</t>
  </si>
  <si>
    <t>Added Director Partnership &amp; Outreach - needs job code &amp; salary grade</t>
  </si>
  <si>
    <t>Deputy City Operations Officer</t>
  </si>
  <si>
    <t>53041C</t>
  </si>
  <si>
    <t>Added Deputy City Operations Officer</t>
  </si>
  <si>
    <t>Director Racial Equity Inclusion &amp; Belonging</t>
  </si>
  <si>
    <t>Added Director Racial Equity Inclusion &amp; Belonging</t>
  </si>
  <si>
    <t>Deleted Race &amp; Equity Director</t>
  </si>
  <si>
    <t>Added Director Health Operations</t>
  </si>
  <si>
    <t>53042C</t>
  </si>
  <si>
    <t>Director Health Operations</t>
  </si>
  <si>
    <t>59450C</t>
  </si>
  <si>
    <t>Deputy Director Elections &amp; Voting Services</t>
  </si>
  <si>
    <t>Added Deputy Director Elections &amp; Voting Services</t>
  </si>
  <si>
    <t>59453C</t>
  </si>
  <si>
    <t>Director Performance Management &amp; Innovation</t>
  </si>
  <si>
    <t>Marie</t>
  </si>
  <si>
    <t>Added Director Performance Mgmt &amp; Innovation</t>
  </si>
  <si>
    <t>59444C</t>
  </si>
  <si>
    <t>Erick</t>
  </si>
  <si>
    <t>Added Director Payroll</t>
  </si>
  <si>
    <t>Chief Human Resources Officer</t>
  </si>
  <si>
    <t>Updated salary schedules</t>
  </si>
  <si>
    <t>C03343 Dir HR Learning &amp; Development</t>
  </si>
  <si>
    <t>C06712 Dir HR Internal Workforce Investigations</t>
  </si>
  <si>
    <t>C05450 HR Manager I</t>
  </si>
  <si>
    <t>C03360 Dir HR Labor Relations</t>
  </si>
  <si>
    <t>C03341 Dir HR Business Ops</t>
  </si>
  <si>
    <t>C05893 HR Principal Labor Relations Rep</t>
  </si>
  <si>
    <t>C05451 HR Manager II</t>
  </si>
  <si>
    <t>C03342 Dir HR Business Partnerships</t>
  </si>
  <si>
    <t>C03532 Dir HR Total Compensation</t>
  </si>
  <si>
    <t>C03340 Chief Human Resources Officer</t>
  </si>
  <si>
    <t>59457C</t>
  </si>
  <si>
    <t>Updated salary schedules For Assistant Chief of Police, Chief of Staff MPD, Police Commander, Police Deputy Chief Admin Services, Police Deputy Chief Investigation, Police Deputy Chief of Operations and Police Inspector</t>
  </si>
  <si>
    <t>Updated name for 52910C from Director of Public Information - Public Safety. To Communications Director - Community Safety and salary schedule</t>
  </si>
  <si>
    <t>Communications Director - Community Safety</t>
  </si>
  <si>
    <t>Corrected salary schedule for Community Safety commissioner (was not updaet to 2023 schedule)</t>
  </si>
  <si>
    <t>59442C</t>
  </si>
  <si>
    <t>59455C</t>
  </si>
  <si>
    <t>Policy Reform &amp; Implementation Senior Advisor</t>
  </si>
  <si>
    <t>Assistant Police Chief</t>
  </si>
  <si>
    <t>Chief Financial Officer</t>
  </si>
  <si>
    <t>Chief Information Officer</t>
  </si>
  <si>
    <t>Deputy Director IT Information Security</t>
  </si>
  <si>
    <t>Deputy City Attorney - Civil Division</t>
  </si>
  <si>
    <t>Deputy City Attorney - Criminal Division</t>
  </si>
  <si>
    <t>Deputy Director Chief Information Officer</t>
  </si>
  <si>
    <t>Deputy Health Commissioner</t>
  </si>
  <si>
    <t>Deputy Operations Officer</t>
  </si>
  <si>
    <t>Director Admininistration - Convention Center</t>
  </si>
  <si>
    <t>Director Arts &amp; Cultural Affairs</t>
  </si>
  <si>
    <t>Director Business Admininstration Public Works</t>
  </si>
  <si>
    <t xml:space="preserve">Director Complaint Investigation - Civil Rights </t>
  </si>
  <si>
    <t>Director HR Learning &amp; Development Solutions</t>
  </si>
  <si>
    <t>Director Neighborhood &amp; Community Relations</t>
  </si>
  <si>
    <t>Director Neighborhood Safety</t>
  </si>
  <si>
    <t>Director of CPED</t>
  </si>
  <si>
    <t>Deputy Director Public Works Business Administration</t>
  </si>
  <si>
    <t>Finance Manager</t>
  </si>
  <si>
    <t>Fire Chief</t>
  </si>
  <si>
    <t>General Manager Minneapolis Convention Center</t>
  </si>
  <si>
    <t xml:space="preserve">Managing Attorney - Civil </t>
  </si>
  <si>
    <t>Payroll Director</t>
  </si>
  <si>
    <t>Police Chief</t>
  </si>
  <si>
    <t>Police Deputy Chief Investigations</t>
  </si>
  <si>
    <t>Supervising Attorney - Criminal</t>
  </si>
  <si>
    <t>Deleted Deputy City Coordinator - Engagement</t>
  </si>
  <si>
    <t>x</t>
  </si>
  <si>
    <t>Director Public Health Initiatives</t>
  </si>
  <si>
    <t>Updated schedule/sal plan for Director Public Health Initiatives</t>
  </si>
  <si>
    <t>Corrected Community Safety Commissioner Step 1</t>
  </si>
  <si>
    <t>53054C</t>
  </si>
  <si>
    <t>Deputy Police Chief</t>
  </si>
  <si>
    <t>Added Deputy Police Chief</t>
  </si>
  <si>
    <t>Director Community Safety Design &amp; Implementation</t>
  </si>
  <si>
    <t>53058C</t>
  </si>
  <si>
    <t>Added Director Community Safety Design &amp; Implementation</t>
  </si>
  <si>
    <t>Deputy Director Performance Management &amp; Innovation</t>
  </si>
  <si>
    <t>59466C</t>
  </si>
  <si>
    <t>Added Deputy Director Performance Management &amp; Innovation</t>
  </si>
  <si>
    <t>Director Health Policy and Community Programs</t>
  </si>
  <si>
    <t>Revised points, sal grade and schedule for Director Health Policy &amp; Community Programs</t>
  </si>
  <si>
    <t>Effective on December 31, 2023</t>
  </si>
  <si>
    <t>General Increase of 4.50%</t>
  </si>
  <si>
    <t>Data2023</t>
  </si>
  <si>
    <t>IncrPercDec2023</t>
  </si>
  <si>
    <t>Last updated January 16, 2024</t>
  </si>
  <si>
    <t>Added Deputy City Attorney 53074C</t>
  </si>
  <si>
    <t>53074C</t>
  </si>
  <si>
    <t>Deputy City Attorney</t>
  </si>
  <si>
    <t>Removed Deputy City Attorney - Civil C03000</t>
  </si>
  <si>
    <t>Removed Deputy City Attorney - Criminal C03010</t>
  </si>
  <si>
    <t>53068C</t>
  </si>
  <si>
    <t>Director Climate Equity Action</t>
  </si>
  <si>
    <t>53069C</t>
  </si>
  <si>
    <t>Director Office of Community Safety Administration</t>
  </si>
  <si>
    <t>Added Director Office of Community Safety Administration 53069C</t>
  </si>
  <si>
    <t>Removed Director of Partnerships &amp; Outreach 59457C</t>
  </si>
  <si>
    <t>53070C</t>
  </si>
  <si>
    <t>Director Oversight &amp; Evaluation</t>
  </si>
  <si>
    <t>Added Director Oversight &amp; Evaluation 53070C</t>
  </si>
  <si>
    <t>53067C</t>
  </si>
  <si>
    <t>Director Policy &amp; Research</t>
  </si>
  <si>
    <t>Removed Managing Attorney Civil C06387</t>
  </si>
  <si>
    <t>Added Managing Attorney-Implementation 53037C</t>
  </si>
  <si>
    <t>Added Managing Attorney 53073C</t>
  </si>
  <si>
    <t xml:space="preserve">Managing Attorney </t>
  </si>
  <si>
    <t>53073C</t>
  </si>
  <si>
    <t>Added Director Climate Equity Action 53068C</t>
  </si>
  <si>
    <t>Added Director Policy &amp; Research 53067C</t>
  </si>
  <si>
    <t>Check Deputy Director Fire Inspection Services salary schedule - lower than calculator</t>
  </si>
  <si>
    <t>Senior Manager Banking, Inestments, and Debt</t>
  </si>
  <si>
    <t>Director MPD Training</t>
  </si>
  <si>
    <t>53076C</t>
  </si>
  <si>
    <t>Added Director MPD Training</t>
  </si>
  <si>
    <t>Director HR Business Partner Solutions</t>
  </si>
  <si>
    <t>Updated Dir HR Business Partner Solutions</t>
  </si>
  <si>
    <t>Updated Civil Rights Director - new points, grade, &amp; salary schedule</t>
  </si>
  <si>
    <t>Added Senior Manager Banking, Investments, and Debt</t>
  </si>
  <si>
    <t>Deputy Director Neighborhood Safety</t>
  </si>
  <si>
    <t>Added Associate Director Neighborhood Safety - pending job code</t>
  </si>
  <si>
    <t>Associate Director Neighborhood Safety</t>
  </si>
  <si>
    <t>Updated City Clerk - new points, grade, &amp; salary schedule</t>
  </si>
  <si>
    <t>53081C</t>
  </si>
  <si>
    <t>Added Deputy Director Neighborhood Safety</t>
  </si>
  <si>
    <t>53082C</t>
  </si>
  <si>
    <t>Deputy Commissioner Public Health Initiatives and Operations</t>
  </si>
  <si>
    <t>Updated City Attorney - pending new salary grade</t>
  </si>
  <si>
    <t>Added Deputy Commissioner Public Health Initiatives and Operations</t>
  </si>
  <si>
    <t>Director Strategic Initiatives - CPED</t>
  </si>
  <si>
    <t>Updated title of Director Strategic Initiatives to Director Strategic Initiatives - CPED</t>
  </si>
  <si>
    <t>Director Strategic Partnerships - CPED</t>
  </si>
  <si>
    <t>Director Communications</t>
  </si>
  <si>
    <t>Director Police Conduct Review</t>
  </si>
  <si>
    <t>Updated Director Police Conduct Review</t>
  </si>
  <si>
    <t>59490C</t>
  </si>
  <si>
    <t>59491C</t>
  </si>
  <si>
    <t>Updated Director Purchasing to Director Procurement &amp; changed points/pay</t>
  </si>
  <si>
    <t>Director Procurment</t>
  </si>
  <si>
    <t>Managing Attorney - Labor and Employment</t>
  </si>
  <si>
    <t>59494C</t>
  </si>
  <si>
    <t>Added Managing Attorney - Labor &amp; Employment</t>
  </si>
  <si>
    <t>06520C</t>
  </si>
  <si>
    <t>Director Administration - City Attorney's Office</t>
  </si>
  <si>
    <t>Director Administration - Convention Center</t>
  </si>
  <si>
    <t>59499C</t>
  </si>
  <si>
    <t>Deputy Director Civil Rights</t>
  </si>
  <si>
    <t>Deputy Director Records Management &amp; Data</t>
  </si>
  <si>
    <t>59501C</t>
  </si>
  <si>
    <t>Director Civil Rights Complaint Investigations</t>
  </si>
  <si>
    <t>Chief Assistant City Clerk</t>
  </si>
  <si>
    <t>53090C</t>
  </si>
  <si>
    <t>Director Administration - City Clerk's Office</t>
  </si>
  <si>
    <t>53091C</t>
  </si>
  <si>
    <t>Deputy Commissioner Community Safety</t>
  </si>
  <si>
    <t>59504C</t>
  </si>
  <si>
    <t>Director NCR</t>
  </si>
  <si>
    <t>170</t>
  </si>
  <si>
    <t>208</t>
  </si>
  <si>
    <t>184</t>
  </si>
  <si>
    <t>203</t>
  </si>
  <si>
    <t>159</t>
  </si>
  <si>
    <t>202</t>
  </si>
  <si>
    <t>164</t>
  </si>
  <si>
    <t>191</t>
  </si>
  <si>
    <t>197</t>
  </si>
  <si>
    <t>172</t>
  </si>
  <si>
    <t>207</t>
  </si>
  <si>
    <t>158</t>
  </si>
  <si>
    <t>173</t>
  </si>
  <si>
    <t>171</t>
  </si>
  <si>
    <t>206</t>
  </si>
  <si>
    <t>205</t>
  </si>
  <si>
    <t>209</t>
  </si>
  <si>
    <t>201</t>
  </si>
  <si>
    <t>210</t>
  </si>
  <si>
    <t>194</t>
  </si>
  <si>
    <t>179</t>
  </si>
  <si>
    <t>175</t>
  </si>
  <si>
    <t>165</t>
  </si>
  <si>
    <t>174</t>
  </si>
  <si>
    <t>198</t>
  </si>
  <si>
    <t>163</t>
  </si>
  <si>
    <t>189</t>
  </si>
  <si>
    <t>195</t>
  </si>
  <si>
    <t>188</t>
  </si>
  <si>
    <t>101</t>
  </si>
  <si>
    <t>193</t>
  </si>
  <si>
    <t>177</t>
  </si>
  <si>
    <t>176</t>
  </si>
  <si>
    <t>196</t>
  </si>
  <si>
    <t>204</t>
  </si>
  <si>
    <t>168</t>
  </si>
  <si>
    <t>167</t>
  </si>
  <si>
    <t>199</t>
  </si>
  <si>
    <t>169</t>
  </si>
  <si>
    <t>General Increase of 2.50%</t>
  </si>
  <si>
    <t>Effective on December 29, 2024</t>
  </si>
  <si>
    <t>IncrPercDec2024</t>
  </si>
  <si>
    <t>Data2024</t>
  </si>
  <si>
    <t>inactivate</t>
  </si>
  <si>
    <t>Effective 12/29/2024</t>
  </si>
  <si>
    <t>Associate Director Contract Compliance</t>
  </si>
  <si>
    <t>Associate Director Labor Standards Enforcement</t>
  </si>
  <si>
    <t>Bureau Chief (Civilian)</t>
  </si>
  <si>
    <t>59505C</t>
  </si>
  <si>
    <t>213</t>
  </si>
  <si>
    <t>211</t>
  </si>
  <si>
    <t>212</t>
  </si>
  <si>
    <t>Last updated January 27, 2025</t>
  </si>
  <si>
    <t>214</t>
  </si>
  <si>
    <t>Director Talent Acquisition</t>
  </si>
  <si>
    <t>53096C</t>
  </si>
  <si>
    <t>Last Updated 1/27/2025</t>
  </si>
  <si>
    <t xml:space="preserve">Director Pollice Crime Lab </t>
  </si>
  <si>
    <t>Director Police Financial Operations</t>
  </si>
  <si>
    <t>Director Police Training</t>
  </si>
  <si>
    <t>Changed job title for Director MPD Training to Director Police Training</t>
  </si>
  <si>
    <t>Changed job title for Director MPD Financial Operations to Director Police Financial Operations</t>
  </si>
  <si>
    <t>Changed job title for Director MPD Crime Lab to Director Police Crime Lab</t>
  </si>
  <si>
    <t>53101C</t>
  </si>
  <si>
    <t>Added Director Environmenta Programs</t>
  </si>
  <si>
    <t>Assoc Director Police Conduct Review</t>
  </si>
  <si>
    <t>Manager Budget</t>
  </si>
  <si>
    <t>Director Legislative Research and Oversight</t>
  </si>
  <si>
    <t>59514C</t>
  </si>
  <si>
    <t>Assistant Director Labor Relations</t>
  </si>
  <si>
    <t>53106C</t>
  </si>
  <si>
    <t>Deputy Director 311 Service Center</t>
  </si>
  <si>
    <t>53113C</t>
  </si>
  <si>
    <t>Data2025</t>
  </si>
  <si>
    <t>Effective on January 4, 2026</t>
  </si>
  <si>
    <t>53119C</t>
  </si>
  <si>
    <t>Associate Director Police Conduct Review</t>
  </si>
  <si>
    <t>Director Traffic &amp; Parking Services</t>
  </si>
  <si>
    <t>Director Police Health &amp; Wellness</t>
  </si>
  <si>
    <t>59526C</t>
  </si>
  <si>
    <t>Added Director Police Health &amp; Wellness</t>
  </si>
  <si>
    <t>Changed title/pay/sal grade/class grade for Director Traffic &amp; Parking Services</t>
  </si>
  <si>
    <t>TBD</t>
  </si>
  <si>
    <t>Updated sal grade/points/schedule for Director Major Real Estate Projects</t>
  </si>
  <si>
    <t>Updated sal grade/points/schedule for Fire Chief</t>
  </si>
  <si>
    <t>May 2026?</t>
  </si>
  <si>
    <t>Director Special Review &amp; Advisory Serices</t>
  </si>
  <si>
    <t>Updated sal grade/points/schedule for Director Environmental Health</t>
  </si>
  <si>
    <t>Last updated August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</si>
</sst>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6" formatCode="&quot;$&quot;#,##0_);[Red]\(&quot;$&quot;#,##0\)"/>
    <numFmt numFmtId="43" formatCode="_(* #,##0.00_);_(* \(#,##0.00\);_(* &quot;-&quot;??_);_(@_)"/>
    <numFmt numFmtId="164" formatCode="&quot;$&quot;#,##0"/>
    <numFmt numFmtId="165" formatCode="&quot;$&quot;#,##0.00"/>
    <numFmt numFmtId="166" formatCode="&quot;$&quot;#,##0.000"/>
    <numFmt numFmtId="167" formatCode="0.0%"/>
    <numFmt numFmtId="168" formatCode="&quot;$&quot;#,##0.0000"/>
  </numFmts>
  <fonts count="27">
    <font>
      <sz val="11"/>
      <color theme="1"/>
      <name val="Calibri"/>
      <family val="2"/>
      <scheme val="minor"/>
    </font>
    <font>
      <sz val="11"/>
      <color theme="1"/>
      <name val="Calibri"/>
      <family val="2"/>
    </font>
    <font>
      <sz val="10"/>
      <name val="Arial Unicode MS"/>
      <family val="2"/>
    </font>
    <font>
      <sz val="14"/>
      <name val="Calibri"/>
      <family val="2"/>
    </font>
    <font>
      <sz val="11"/>
      <color rgb="FF000000"/>
      <name val="Calibri"/>
      <family val="2"/>
      <scheme val="minor"/>
    </font>
    <font>
      <sz val="11"/>
      <color rgb="FF000000"/>
      <name val="Calibri"/>
      <family val="2"/>
    </font>
    <font>
      <sz val="10"/>
      <name val="Calibri"/>
      <family val="2"/>
    </font>
    <font>
      <b/>
      <sz val="12"/>
      <name val="Calibri"/>
      <family val="2"/>
    </font>
    <font>
      <sz val="10"/>
      <color rgb="FF000000"/>
      <name val="Calibri"/>
      <family val="2"/>
    </font>
    <font>
      <b/>
      <sz val="9"/>
      <name val="Calibri"/>
      <family val="2"/>
    </font>
    <font>
      <b/>
      <sz val="9"/>
      <color rgb="FF000000"/>
      <name val="Calibri"/>
      <family val="2"/>
    </font>
    <font>
      <sz val="12"/>
      <name val="Calibri"/>
      <family val="2"/>
    </font>
    <font>
      <sz val="10"/>
      <name val="Calibri"/>
      <family val="2"/>
      <scheme val="minor"/>
    </font>
    <font>
      <b/>
      <sz val="11"/>
      <name val="Calibri"/>
      <family val="2"/>
      <scheme val="minor"/>
    </font>
    <font>
      <sz val="11"/>
      <color indexed="8"/>
      <name val="Calibri"/>
      <family val="2"/>
      <scheme val="minor"/>
    </font>
    <font>
      <sz val="11"/>
      <color theme="0"/>
      <name val="Calibri"/>
      <family val="2"/>
    </font>
    <font>
      <sz val="10"/>
      <color theme="0"/>
      <name val="Calibri"/>
      <family val="2"/>
    </font>
    <font>
      <sz val="11"/>
      <color theme="1"/>
      <name val="Calibri"/>
      <family val="2"/>
      <scheme val="minor"/>
    </font>
    <font>
      <i/>
      <sz val="12"/>
      <name val="Calibri"/>
      <family val="2"/>
    </font>
    <font>
      <sz val="11"/>
      <name val="Calibri"/>
      <family val="2"/>
    </font>
    <font>
      <b/>
      <sz val="11"/>
      <name val="Calibri"/>
      <family val="2"/>
    </font>
    <font>
      <i/>
      <sz val="11"/>
      <name val="Calibri"/>
      <family val="2"/>
    </font>
    <font>
      <b/>
      <sz val="11"/>
      <color rgb="FF000000"/>
      <name val="Calibri"/>
      <family val="2"/>
    </font>
    <font>
      <sz val="11"/>
      <name val="Calibri"/>
      <family val="2"/>
      <scheme val="minor"/>
    </font>
    <font>
      <sz val="10"/>
      <name val="Arial"/>
      <family val="2"/>
    </font>
    <font>
      <sz val="8"/>
      <color rgb="FF000000"/>
      <name val="Calibri"/>
      <family val="2"/>
    </font>
    <font>
      <sz val="8"/>
      <name val="Calibri"/>
      <family val="2"/>
    </font>
  </fonts>
  <fills count="17">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rgb="FF92D050"/>
        <bgColor indexed="64"/>
      </patternFill>
    </fill>
    <fill>
      <patternFill patternType="solid">
        <fgColor theme="8"/>
        <bgColor indexed="64"/>
      </patternFill>
    </fill>
    <fill>
      <patternFill patternType="solid">
        <fgColor rgb="FFAA72D4"/>
        <bgColor indexed="64"/>
      </patternFill>
    </fill>
    <fill>
      <patternFill patternType="solid">
        <fgColor theme="9" tint="0.39997558519241921"/>
        <bgColor indexed="64"/>
      </patternFill>
    </fill>
    <fill>
      <patternFill patternType="solid">
        <fgColor rgb="FFBC8FDD"/>
        <bgColor indexed="64"/>
      </patternFill>
    </fill>
    <fill>
      <patternFill patternType="solid">
        <fgColor rgb="FFD3A5ED"/>
        <bgColor indexed="64"/>
      </patternFill>
    </fill>
    <fill>
      <patternFill patternType="solid">
        <fgColor rgb="FFFFC000"/>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5"/>
        <bgColor indexed="64"/>
      </patternFill>
    </fill>
    <fill>
      <patternFill patternType="solid">
        <fgColor theme="5" tint="0.79998168889431442"/>
        <bgColor indexed="64"/>
      </patternFill>
    </fill>
    <fill>
      <patternFill patternType="solid">
        <fgColor theme="8" tint="0.39997558519241921"/>
        <bgColor indexed="64"/>
      </patternFill>
    </fill>
  </fills>
  <borders count="2">
    <border>
      <left/>
      <right/>
      <top/>
      <bottom/>
      <diagonal/>
    </border>
    <border>
      <left/>
      <right/>
      <top/>
      <bottom style="thin">
        <color indexed="64"/>
      </bottom>
      <diagonal/>
    </border>
  </borders>
  <cellStyleXfs count="8">
    <xf numFmtId="0" fontId="0" fillId="0" borderId="0"/>
    <xf numFmtId="0" fontId="2" fillId="0" borderId="0"/>
    <xf numFmtId="0" fontId="4" fillId="0" borderId="0"/>
    <xf numFmtId="0" fontId="14" fillId="0" borderId="0"/>
    <xf numFmtId="9" fontId="17" fillId="0" borderId="0" applyFont="0" applyFill="0" applyBorder="0" applyAlignment="0" applyProtection="0"/>
    <xf numFmtId="43" fontId="17" fillId="0" borderId="0" applyFont="0" applyFill="0" applyBorder="0" applyAlignment="0" applyProtection="0"/>
    <xf numFmtId="0" fontId="14" fillId="0" borderId="0"/>
    <xf numFmtId="0" fontId="24" fillId="0" borderId="0"/>
  </cellStyleXfs>
  <cellXfs count="221">
    <xf numFmtId="0" fontId="0" fillId="0" borderId="0" xfId="0"/>
    <xf numFmtId="0" fontId="3" fillId="0" borderId="0" xfId="1" applyFont="1" applyAlignment="1" applyProtection="1">
      <alignment horizontal="center"/>
      <protection hidden="1"/>
    </xf>
    <xf numFmtId="3" fontId="3" fillId="0" borderId="0" xfId="1" applyNumberFormat="1" applyFont="1" applyAlignment="1" applyProtection="1">
      <alignment horizontal="center" wrapText="1"/>
      <protection hidden="1"/>
    </xf>
    <xf numFmtId="0" fontId="5" fillId="0" borderId="0" xfId="0" applyFont="1"/>
    <xf numFmtId="0" fontId="3" fillId="0" borderId="0" xfId="1" applyFont="1" applyAlignment="1" applyProtection="1">
      <alignment wrapText="1"/>
      <protection hidden="1"/>
    </xf>
    <xf numFmtId="0" fontId="6" fillId="0" borderId="0" xfId="1" applyFont="1" applyAlignment="1" applyProtection="1">
      <alignment horizontal="center"/>
      <protection hidden="1"/>
    </xf>
    <xf numFmtId="0" fontId="5" fillId="0" borderId="0" xfId="2" applyFont="1" applyAlignment="1">
      <alignment horizontal="center"/>
    </xf>
    <xf numFmtId="0" fontId="5" fillId="0" borderId="0" xfId="0" applyFont="1" applyAlignment="1">
      <alignment horizontal="center"/>
    </xf>
    <xf numFmtId="49" fontId="6" fillId="0" borderId="0" xfId="1" applyNumberFormat="1" applyFont="1" applyAlignment="1" applyProtection="1">
      <alignment wrapText="1"/>
      <protection hidden="1"/>
    </xf>
    <xf numFmtId="3" fontId="6" fillId="0" borderId="0" xfId="1" applyNumberFormat="1" applyFont="1" applyAlignment="1" applyProtection="1">
      <alignment horizontal="left" wrapText="1"/>
      <protection hidden="1"/>
    </xf>
    <xf numFmtId="0" fontId="6" fillId="0" borderId="0" xfId="1" applyFont="1" applyAlignment="1" applyProtection="1">
      <alignment wrapText="1"/>
      <protection hidden="1"/>
    </xf>
    <xf numFmtId="49" fontId="6" fillId="0" borderId="0" xfId="1" applyNumberFormat="1" applyFont="1" applyAlignment="1">
      <alignment wrapText="1"/>
    </xf>
    <xf numFmtId="0" fontId="5" fillId="0" borderId="0" xfId="0" applyFont="1" applyAlignment="1">
      <alignment wrapText="1"/>
    </xf>
    <xf numFmtId="49" fontId="6" fillId="0" borderId="0" xfId="1" applyNumberFormat="1" applyFont="1" applyAlignment="1" applyProtection="1">
      <alignment horizontal="left" wrapText="1"/>
      <protection hidden="1"/>
    </xf>
    <xf numFmtId="0" fontId="6" fillId="0" borderId="0" xfId="1" applyFont="1" applyAlignment="1" applyProtection="1">
      <alignment horizontal="left" wrapText="1"/>
      <protection hidden="1"/>
    </xf>
    <xf numFmtId="49" fontId="6" fillId="0" borderId="0" xfId="1" applyNumberFormat="1" applyFont="1" applyAlignment="1">
      <alignment horizontal="left" wrapText="1"/>
    </xf>
    <xf numFmtId="0" fontId="5" fillId="0" borderId="0" xfId="2" applyFont="1" applyAlignment="1">
      <alignment wrapText="1"/>
    </xf>
    <xf numFmtId="0" fontId="5" fillId="0" borderId="0" xfId="0" applyFont="1" applyAlignment="1">
      <alignment horizontal="left" wrapText="1"/>
    </xf>
    <xf numFmtId="0" fontId="8" fillId="0" borderId="0" xfId="2" applyFont="1"/>
    <xf numFmtId="164" fontId="8" fillId="0" borderId="0" xfId="0" applyNumberFormat="1" applyFont="1"/>
    <xf numFmtId="164" fontId="8" fillId="0" borderId="0" xfId="0" applyNumberFormat="1" applyFont="1" applyAlignment="1">
      <alignment horizontal="center"/>
    </xf>
    <xf numFmtId="0" fontId="8" fillId="0" borderId="0" xfId="0" applyFont="1" applyAlignment="1">
      <alignment horizontal="center"/>
    </xf>
    <xf numFmtId="0" fontId="8" fillId="0" borderId="0" xfId="0" applyFont="1"/>
    <xf numFmtId="0" fontId="9" fillId="0" borderId="0" xfId="1" applyFont="1" applyAlignment="1" applyProtection="1">
      <alignment wrapText="1"/>
      <protection hidden="1"/>
    </xf>
    <xf numFmtId="3" fontId="9" fillId="0" borderId="0" xfId="1" applyNumberFormat="1" applyFont="1" applyAlignment="1" applyProtection="1">
      <alignment horizontal="center" textRotation="90" wrapText="1"/>
      <protection hidden="1"/>
    </xf>
    <xf numFmtId="3" fontId="9" fillId="0" borderId="0" xfId="1" applyNumberFormat="1" applyFont="1" applyAlignment="1" applyProtection="1">
      <alignment wrapText="1"/>
      <protection hidden="1"/>
    </xf>
    <xf numFmtId="0" fontId="9" fillId="0" borderId="0" xfId="1" applyFont="1" applyAlignment="1" applyProtection="1">
      <alignment horizontal="center" wrapText="1"/>
      <protection hidden="1"/>
    </xf>
    <xf numFmtId="164" fontId="10" fillId="0" borderId="0" xfId="1" applyNumberFormat="1" applyFont="1" applyAlignment="1" applyProtection="1">
      <alignment wrapText="1"/>
      <protection hidden="1"/>
    </xf>
    <xf numFmtId="0" fontId="8" fillId="0" borderId="0" xfId="0" applyFont="1" applyAlignment="1">
      <alignment wrapText="1"/>
    </xf>
    <xf numFmtId="0" fontId="8" fillId="0" borderId="0" xfId="0" applyFont="1" applyAlignment="1">
      <alignment horizontal="left" wrapText="1"/>
    </xf>
    <xf numFmtId="0" fontId="7" fillId="0" borderId="0" xfId="1" applyFont="1" applyAlignment="1" applyProtection="1">
      <alignment horizontal="left"/>
      <protection hidden="1"/>
    </xf>
    <xf numFmtId="0" fontId="11" fillId="0" borderId="0" xfId="1" applyFont="1" applyAlignment="1" applyProtection="1">
      <alignment horizontal="left"/>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Alignment="1" applyProtection="1">
      <alignment wrapText="1"/>
      <protection hidden="1"/>
    </xf>
    <xf numFmtId="14" fontId="0" fillId="0" borderId="0" xfId="0" applyNumberFormat="1"/>
    <xf numFmtId="0" fontId="13" fillId="0" borderId="0" xfId="1" applyFont="1" applyAlignment="1" applyProtection="1">
      <alignment horizontal="center" wrapText="1"/>
      <protection hidden="1"/>
    </xf>
    <xf numFmtId="164" fontId="0" fillId="0" borderId="0" xfId="0" applyNumberFormat="1"/>
    <xf numFmtId="164" fontId="4" fillId="0" borderId="0" xfId="0" applyNumberFormat="1" applyFont="1"/>
    <xf numFmtId="165" fontId="0" fillId="0" borderId="0" xfId="0" applyNumberFormat="1"/>
    <xf numFmtId="0" fontId="0" fillId="0" borderId="0" xfId="0" applyAlignment="1">
      <alignment wrapText="1"/>
    </xf>
    <xf numFmtId="0" fontId="8" fillId="0" borderId="0" xfId="2" applyFont="1" applyProtection="1">
      <protection hidden="1"/>
    </xf>
    <xf numFmtId="0" fontId="16" fillId="0" borderId="0" xfId="2" applyFont="1" applyProtection="1">
      <protection hidden="1"/>
    </xf>
    <xf numFmtId="10" fontId="15" fillId="0" borderId="0" xfId="0" applyNumberFormat="1" applyFont="1" applyProtection="1">
      <protection hidden="1"/>
    </xf>
    <xf numFmtId="0" fontId="5" fillId="0" borderId="0" xfId="0" applyFont="1" applyProtection="1">
      <protection hidden="1"/>
    </xf>
    <xf numFmtId="0" fontId="5" fillId="0" borderId="0" xfId="2" applyFont="1" applyAlignment="1" applyProtection="1">
      <alignment horizontal="center"/>
      <protection hidden="1"/>
    </xf>
    <xf numFmtId="0" fontId="5" fillId="0" borderId="0" xfId="2" applyFont="1" applyAlignment="1" applyProtection="1">
      <alignment wrapText="1"/>
      <protection hidden="1"/>
    </xf>
    <xf numFmtId="0" fontId="8" fillId="0" borderId="0" xfId="0" applyFont="1" applyProtection="1">
      <protection hidden="1"/>
    </xf>
    <xf numFmtId="0" fontId="8" fillId="0" borderId="0" xfId="0" applyFont="1" applyAlignment="1" applyProtection="1">
      <alignment horizontal="center"/>
      <protection hidden="1"/>
    </xf>
    <xf numFmtId="164" fontId="8" fillId="0" borderId="0" xfId="0" applyNumberFormat="1" applyFont="1" applyProtection="1">
      <protection hidden="1"/>
    </xf>
    <xf numFmtId="164" fontId="8" fillId="0" borderId="0" xfId="0" applyNumberFormat="1" applyFont="1" applyAlignment="1" applyProtection="1">
      <alignment horizontal="center"/>
      <protection hidden="1"/>
    </xf>
    <xf numFmtId="166" fontId="5" fillId="0" borderId="0" xfId="0" applyNumberFormat="1" applyFont="1" applyProtection="1">
      <protection hidden="1"/>
    </xf>
    <xf numFmtId="165" fontId="5" fillId="0" borderId="0" xfId="0" applyNumberFormat="1" applyFont="1" applyProtection="1">
      <protection hidden="1"/>
    </xf>
    <xf numFmtId="164" fontId="8" fillId="0" borderId="0" xfId="0" applyNumberFormat="1" applyFont="1" applyAlignment="1" applyProtection="1">
      <alignment horizontal="right"/>
      <protection hidden="1"/>
    </xf>
    <xf numFmtId="0" fontId="5" fillId="0" borderId="0" xfId="0" applyFont="1" applyAlignment="1" applyProtection="1">
      <alignment horizontal="center"/>
      <protection hidden="1"/>
    </xf>
    <xf numFmtId="0" fontId="5" fillId="0" borderId="0" xfId="0" applyFont="1" applyAlignment="1" applyProtection="1">
      <alignment horizontal="left" wrapText="1"/>
      <protection hidden="1"/>
    </xf>
    <xf numFmtId="0" fontId="5" fillId="0" borderId="0" xfId="0" applyFont="1" applyAlignment="1" applyProtection="1">
      <alignment wrapText="1"/>
      <protection hidden="1"/>
    </xf>
    <xf numFmtId="164" fontId="10" fillId="0" borderId="0" xfId="1" applyNumberFormat="1" applyFont="1" applyAlignment="1" applyProtection="1">
      <alignment horizontal="center" wrapText="1"/>
      <protection hidden="1"/>
    </xf>
    <xf numFmtId="166" fontId="5" fillId="2" borderId="0" xfId="0" applyNumberFormat="1" applyFont="1" applyFill="1" applyProtection="1">
      <protection hidden="1"/>
    </xf>
    <xf numFmtId="0" fontId="5" fillId="2" borderId="0" xfId="0" applyFont="1" applyFill="1" applyProtection="1">
      <protection hidden="1"/>
    </xf>
    <xf numFmtId="165" fontId="5" fillId="2" borderId="0" xfId="0" applyNumberFormat="1" applyFont="1" applyFill="1" applyProtection="1">
      <protection hidden="1"/>
    </xf>
    <xf numFmtId="164" fontId="5" fillId="0" borderId="0" xfId="0" applyNumberFormat="1" applyFont="1" applyProtection="1">
      <protection hidden="1"/>
    </xf>
    <xf numFmtId="0" fontId="8" fillId="0" borderId="0" xfId="0" applyFont="1" applyAlignment="1" applyProtection="1">
      <alignment vertical="top"/>
      <protection hidden="1"/>
    </xf>
    <xf numFmtId="0" fontId="8" fillId="0" borderId="0" xfId="0" applyFont="1" applyAlignment="1" applyProtection="1">
      <alignment horizontal="center" vertical="top"/>
      <protection hidden="1"/>
    </xf>
    <xf numFmtId="49" fontId="6" fillId="0" borderId="0" xfId="1" applyNumberFormat="1" applyFont="1" applyAlignment="1" applyProtection="1">
      <alignment vertical="top" wrapText="1"/>
      <protection hidden="1"/>
    </xf>
    <xf numFmtId="164" fontId="8" fillId="0" borderId="0" xfId="0" applyNumberFormat="1" applyFont="1" applyAlignment="1" applyProtection="1">
      <alignment vertical="top"/>
      <protection hidden="1"/>
    </xf>
    <xf numFmtId="3" fontId="6" fillId="0" borderId="0" xfId="1" applyNumberFormat="1" applyFont="1" applyAlignment="1" applyProtection="1">
      <alignment horizontal="left" vertical="top" wrapText="1"/>
      <protection hidden="1"/>
    </xf>
    <xf numFmtId="0" fontId="6" fillId="0" borderId="0" xfId="1" applyFont="1" applyAlignment="1" applyProtection="1">
      <alignment vertical="top" wrapText="1"/>
      <protection hidden="1"/>
    </xf>
    <xf numFmtId="0" fontId="8" fillId="0" borderId="0" xfId="0" applyFont="1" applyAlignment="1" applyProtection="1">
      <alignment vertical="top" wrapText="1"/>
      <protection hidden="1"/>
    </xf>
    <xf numFmtId="49" fontId="6" fillId="0" borderId="0" xfId="1" applyNumberFormat="1" applyFont="1" applyAlignment="1" applyProtection="1">
      <alignment horizontal="left" vertical="top" wrapText="1"/>
      <protection hidden="1"/>
    </xf>
    <xf numFmtId="0" fontId="12" fillId="0" borderId="0" xfId="1" applyFont="1" applyAlignment="1" applyProtection="1">
      <alignment vertical="top"/>
      <protection hidden="1"/>
    </xf>
    <xf numFmtId="0" fontId="12" fillId="0" borderId="0" xfId="1" applyFont="1" applyAlignment="1" applyProtection="1">
      <alignment horizontal="center" vertical="top"/>
      <protection hidden="1"/>
    </xf>
    <xf numFmtId="0" fontId="12" fillId="0" borderId="0" xfId="1" applyFont="1" applyAlignment="1" applyProtection="1">
      <alignment vertical="top" wrapText="1"/>
      <protection hidden="1"/>
    </xf>
    <xf numFmtId="0" fontId="8" fillId="0" borderId="0" xfId="0" applyFont="1" applyAlignment="1" applyProtection="1">
      <alignment horizontal="left" vertical="top" wrapText="1"/>
      <protection hidden="1"/>
    </xf>
    <xf numFmtId="0" fontId="6" fillId="0" borderId="0" xfId="1" applyFont="1" applyAlignment="1" applyProtection="1">
      <alignment horizontal="left" vertical="top" wrapText="1"/>
      <protection hidden="1"/>
    </xf>
    <xf numFmtId="49" fontId="8" fillId="0" borderId="0" xfId="0" applyNumberFormat="1" applyFont="1" applyAlignment="1" applyProtection="1">
      <alignment horizontal="center" vertical="top"/>
      <protection hidden="1"/>
    </xf>
    <xf numFmtId="167" fontId="5" fillId="0" borderId="0" xfId="4" applyNumberFormat="1" applyFont="1" applyFill="1" applyBorder="1" applyProtection="1">
      <protection hidden="1"/>
    </xf>
    <xf numFmtId="164" fontId="8" fillId="0" borderId="0" xfId="0" applyNumberFormat="1" applyFont="1" applyAlignment="1" applyProtection="1">
      <alignment horizontal="center" vertical="top"/>
      <protection hidden="1"/>
    </xf>
    <xf numFmtId="164" fontId="8" fillId="0" borderId="0" xfId="3" applyNumberFormat="1" applyFont="1" applyAlignment="1">
      <alignment vertical="top"/>
    </xf>
    <xf numFmtId="10" fontId="15" fillId="0" borderId="0" xfId="0" applyNumberFormat="1" applyFont="1" applyAlignment="1" applyProtection="1">
      <alignment horizontal="center"/>
      <protection hidden="1"/>
    </xf>
    <xf numFmtId="0" fontId="8" fillId="0" borderId="0" xfId="2" applyFont="1" applyAlignment="1" applyProtection="1">
      <alignment horizontal="center"/>
      <protection hidden="1"/>
    </xf>
    <xf numFmtId="3" fontId="9" fillId="0" borderId="0" xfId="1" applyNumberFormat="1" applyFont="1" applyAlignment="1" applyProtection="1">
      <alignment horizontal="center" wrapText="1"/>
      <protection hidden="1"/>
    </xf>
    <xf numFmtId="0" fontId="8" fillId="0" borderId="0" xfId="1" applyFont="1" applyAlignment="1" applyProtection="1">
      <alignment horizontal="center" vertical="top"/>
      <protection hidden="1"/>
    </xf>
    <xf numFmtId="164" fontId="5" fillId="0" borderId="0" xfId="0" applyNumberFormat="1" applyFont="1" applyAlignment="1" applyProtection="1">
      <alignment horizontal="center"/>
      <protection hidden="1"/>
    </xf>
    <xf numFmtId="10" fontId="19" fillId="0" borderId="0" xfId="0" applyNumberFormat="1" applyFont="1" applyAlignment="1" applyProtection="1">
      <alignment horizontal="center"/>
      <protection hidden="1"/>
    </xf>
    <xf numFmtId="0" fontId="5" fillId="0" borderId="0" xfId="0" applyFont="1" applyAlignment="1" applyProtection="1">
      <alignment vertical="top"/>
      <protection hidden="1"/>
    </xf>
    <xf numFmtId="0" fontId="5" fillId="0" borderId="0" xfId="0" applyFont="1" applyAlignment="1" applyProtection="1">
      <alignment horizontal="center" vertical="top"/>
      <protection hidden="1"/>
    </xf>
    <xf numFmtId="164" fontId="5" fillId="0" borderId="0" xfId="0" applyNumberFormat="1" applyFont="1" applyAlignment="1" applyProtection="1">
      <alignment horizontal="center" vertical="top"/>
      <protection hidden="1"/>
    </xf>
    <xf numFmtId="0" fontId="20" fillId="0" borderId="0" xfId="1" applyFont="1" applyAlignment="1" applyProtection="1">
      <alignment horizontal="left"/>
      <protection hidden="1"/>
    </xf>
    <xf numFmtId="0" fontId="19" fillId="0" borderId="0" xfId="1" applyFont="1" applyAlignment="1" applyProtection="1">
      <alignment horizontal="center"/>
      <protection hidden="1"/>
    </xf>
    <xf numFmtId="0" fontId="5" fillId="0" borderId="0" xfId="2" applyFont="1" applyProtection="1">
      <protection hidden="1"/>
    </xf>
    <xf numFmtId="0" fontId="15" fillId="0" borderId="0" xfId="2" applyFont="1" applyProtection="1">
      <protection hidden="1"/>
    </xf>
    <xf numFmtId="0" fontId="19" fillId="0" borderId="0" xfId="1" applyFont="1" applyAlignment="1" applyProtection="1">
      <alignment horizontal="left"/>
      <protection hidden="1"/>
    </xf>
    <xf numFmtId="164" fontId="5" fillId="0" borderId="0" xfId="0" applyNumberFormat="1" applyFont="1" applyAlignment="1" applyProtection="1">
      <alignment vertical="top"/>
      <protection hidden="1"/>
    </xf>
    <xf numFmtId="49" fontId="5" fillId="0" borderId="0" xfId="0" applyNumberFormat="1" applyFont="1" applyAlignment="1" applyProtection="1">
      <alignment horizontal="center" vertical="top"/>
      <protection hidden="1"/>
    </xf>
    <xf numFmtId="164" fontId="5" fillId="0" borderId="0" xfId="0" applyNumberFormat="1" applyFont="1" applyAlignment="1" applyProtection="1">
      <alignment horizontal="right"/>
      <protection hidden="1"/>
    </xf>
    <xf numFmtId="0" fontId="23" fillId="0" borderId="0" xfId="1" applyFont="1" applyAlignment="1" applyProtection="1">
      <alignment vertical="top"/>
      <protection hidden="1"/>
    </xf>
    <xf numFmtId="0" fontId="23" fillId="0" borderId="0" xfId="1" applyFont="1" applyAlignment="1" applyProtection="1">
      <alignment horizontal="center" vertical="top"/>
      <protection hidden="1"/>
    </xf>
    <xf numFmtId="0" fontId="5" fillId="0" borderId="0" xfId="1" applyFont="1" applyAlignment="1" applyProtection="1">
      <alignment horizontal="center" vertical="top"/>
      <protection hidden="1"/>
    </xf>
    <xf numFmtId="164" fontId="5" fillId="0" borderId="0" xfId="0" applyNumberFormat="1" applyFont="1" applyAlignment="1" applyProtection="1">
      <alignment horizontal="right" vertical="top"/>
      <protection hidden="1"/>
    </xf>
    <xf numFmtId="0" fontId="5" fillId="3" borderId="0" xfId="0" applyFont="1" applyFill="1" applyAlignment="1" applyProtection="1">
      <alignment vertical="top"/>
      <protection hidden="1"/>
    </xf>
    <xf numFmtId="10" fontId="5" fillId="3" borderId="0" xfId="0" applyNumberFormat="1" applyFont="1" applyFill="1" applyAlignment="1" applyProtection="1">
      <alignment horizontal="center" vertical="top"/>
      <protection hidden="1"/>
    </xf>
    <xf numFmtId="0" fontId="5" fillId="3" borderId="0" xfId="0" applyFont="1" applyFill="1" applyAlignment="1" applyProtection="1">
      <alignment horizontal="center" vertical="top"/>
      <protection hidden="1"/>
    </xf>
    <xf numFmtId="49" fontId="5" fillId="3" borderId="0" xfId="0" applyNumberFormat="1" applyFont="1" applyFill="1" applyAlignment="1" applyProtection="1">
      <alignment vertical="top"/>
      <protection hidden="1"/>
    </xf>
    <xf numFmtId="164" fontId="5" fillId="3" borderId="0" xfId="0" applyNumberFormat="1" applyFont="1" applyFill="1" applyAlignment="1" applyProtection="1">
      <alignment horizontal="center" vertical="top"/>
      <protection hidden="1"/>
    </xf>
    <xf numFmtId="0" fontId="21" fillId="0" borderId="0" xfId="1" applyFont="1" applyAlignment="1" applyProtection="1">
      <alignment horizontal="left"/>
      <protection hidden="1"/>
    </xf>
    <xf numFmtId="164" fontId="15" fillId="0" borderId="0" xfId="0" applyNumberFormat="1" applyFont="1" applyAlignment="1" applyProtection="1">
      <alignment vertical="top"/>
      <protection hidden="1"/>
    </xf>
    <xf numFmtId="0" fontId="5" fillId="4" borderId="0" xfId="0" applyFont="1" applyFill="1" applyProtection="1">
      <protection hidden="1"/>
    </xf>
    <xf numFmtId="49" fontId="5" fillId="4" borderId="0" xfId="0" applyNumberFormat="1" applyFont="1" applyFill="1" applyProtection="1">
      <protection hidden="1"/>
    </xf>
    <xf numFmtId="0" fontId="5" fillId="4" borderId="0" xfId="0" applyFont="1" applyFill="1" applyAlignment="1" applyProtection="1">
      <alignment horizontal="center"/>
      <protection hidden="1"/>
    </xf>
    <xf numFmtId="166" fontId="5" fillId="4" borderId="0" xfId="0" applyNumberFormat="1" applyFont="1" applyFill="1" applyAlignment="1" applyProtection="1">
      <alignment horizontal="center"/>
      <protection hidden="1"/>
    </xf>
    <xf numFmtId="3" fontId="19" fillId="0" borderId="0" xfId="1" applyNumberFormat="1" applyFont="1" applyAlignment="1" applyProtection="1">
      <alignment horizontal="center"/>
      <protection hidden="1"/>
    </xf>
    <xf numFmtId="0" fontId="19" fillId="0" borderId="0" xfId="1" applyFont="1" applyProtection="1">
      <protection hidden="1"/>
    </xf>
    <xf numFmtId="49" fontId="19" fillId="0" borderId="0" xfId="1" applyNumberFormat="1" applyFont="1" applyAlignment="1" applyProtection="1">
      <alignment vertical="top"/>
      <protection hidden="1"/>
    </xf>
    <xf numFmtId="3" fontId="19" fillId="0" borderId="0" xfId="1" applyNumberFormat="1" applyFont="1" applyAlignment="1" applyProtection="1">
      <alignment horizontal="left" vertical="top"/>
      <protection hidden="1"/>
    </xf>
    <xf numFmtId="0" fontId="19" fillId="0" borderId="0" xfId="1" applyFont="1" applyAlignment="1" applyProtection="1">
      <alignment vertical="top"/>
      <protection hidden="1"/>
    </xf>
    <xf numFmtId="49" fontId="19" fillId="0" borderId="0" xfId="1" applyNumberFormat="1" applyFont="1" applyAlignment="1" applyProtection="1">
      <alignment horizontal="left" vertical="top"/>
      <protection hidden="1"/>
    </xf>
    <xf numFmtId="0" fontId="5" fillId="0" borderId="0" xfId="0" applyFont="1" applyAlignment="1" applyProtection="1">
      <alignment horizontal="left" vertical="top"/>
      <protection hidden="1"/>
    </xf>
    <xf numFmtId="0" fontId="19" fillId="0" borderId="0" xfId="1" applyFont="1" applyAlignment="1" applyProtection="1">
      <alignment horizontal="left" vertical="top"/>
      <protection hidden="1"/>
    </xf>
    <xf numFmtId="0" fontId="5" fillId="0" borderId="0" xfId="0" applyFont="1" applyAlignment="1" applyProtection="1">
      <alignment horizontal="left"/>
      <protection hidden="1"/>
    </xf>
    <xf numFmtId="0" fontId="20" fillId="0" borderId="1" xfId="1" applyFont="1" applyBorder="1" applyAlignment="1" applyProtection="1">
      <alignment wrapText="1"/>
      <protection hidden="1"/>
    </xf>
    <xf numFmtId="3" fontId="20" fillId="0" borderId="1" xfId="1" applyNumberFormat="1" applyFont="1" applyBorder="1" applyAlignment="1" applyProtection="1">
      <alignment horizontal="center" wrapText="1"/>
      <protection hidden="1"/>
    </xf>
    <xf numFmtId="3" fontId="20" fillId="0" borderId="1" xfId="1" applyNumberFormat="1" applyFont="1" applyBorder="1" applyProtection="1">
      <protection hidden="1"/>
    </xf>
    <xf numFmtId="0" fontId="20" fillId="0" borderId="1" xfId="1" applyFont="1" applyBorder="1" applyAlignment="1" applyProtection="1">
      <alignment horizontal="center" wrapText="1"/>
      <protection hidden="1"/>
    </xf>
    <xf numFmtId="164" fontId="22" fillId="0" borderId="1" xfId="1" applyNumberFormat="1" applyFont="1" applyBorder="1" applyAlignment="1" applyProtection="1">
      <alignment horizontal="center" wrapText="1"/>
      <protection hidden="1"/>
    </xf>
    <xf numFmtId="0" fontId="20" fillId="3" borderId="1" xfId="1" applyFont="1" applyFill="1" applyBorder="1" applyAlignment="1" applyProtection="1">
      <alignment wrapText="1"/>
      <protection hidden="1"/>
    </xf>
    <xf numFmtId="3" fontId="20" fillId="3" borderId="1" xfId="1" applyNumberFormat="1" applyFont="1" applyFill="1" applyBorder="1" applyAlignment="1" applyProtection="1">
      <alignment horizontal="center" textRotation="90" wrapText="1"/>
      <protection hidden="1"/>
    </xf>
    <xf numFmtId="3" fontId="20" fillId="3" borderId="1" xfId="1" applyNumberFormat="1" applyFont="1" applyFill="1" applyBorder="1" applyAlignment="1" applyProtection="1">
      <alignment wrapText="1"/>
      <protection hidden="1"/>
    </xf>
    <xf numFmtId="0" fontId="20" fillId="3" borderId="1" xfId="1" applyFont="1" applyFill="1" applyBorder="1" applyAlignment="1" applyProtection="1">
      <alignment horizontal="center" wrapText="1"/>
      <protection hidden="1"/>
    </xf>
    <xf numFmtId="3" fontId="20" fillId="4" borderId="1" xfId="1" applyNumberFormat="1" applyFont="1" applyFill="1" applyBorder="1" applyAlignment="1" applyProtection="1">
      <alignment horizontal="center" wrapText="1"/>
      <protection hidden="1"/>
    </xf>
    <xf numFmtId="0" fontId="22" fillId="4" borderId="1" xfId="0" applyFont="1" applyFill="1" applyBorder="1" applyAlignment="1" applyProtection="1">
      <alignment horizontal="center" wrapText="1"/>
      <protection hidden="1"/>
    </xf>
    <xf numFmtId="0" fontId="22" fillId="4" borderId="1" xfId="0" applyFont="1" applyFill="1" applyBorder="1" applyAlignment="1" applyProtection="1">
      <alignment wrapText="1"/>
      <protection hidden="1"/>
    </xf>
    <xf numFmtId="0" fontId="20" fillId="4" borderId="1" xfId="1" applyFont="1" applyFill="1" applyBorder="1" applyAlignment="1" applyProtection="1">
      <alignment horizontal="center" wrapText="1"/>
      <protection hidden="1"/>
    </xf>
    <xf numFmtId="164" fontId="22" fillId="0" borderId="1" xfId="1" applyNumberFormat="1" applyFont="1" applyBorder="1" applyAlignment="1" applyProtection="1">
      <alignment wrapText="1"/>
      <protection hidden="1"/>
    </xf>
    <xf numFmtId="164" fontId="19" fillId="0" borderId="0" xfId="0" applyNumberFormat="1" applyFont="1" applyAlignment="1" applyProtection="1">
      <alignment vertical="top"/>
      <protection hidden="1"/>
    </xf>
    <xf numFmtId="166" fontId="5" fillId="5" borderId="0" xfId="0" applyNumberFormat="1" applyFont="1" applyFill="1" applyAlignment="1" applyProtection="1">
      <alignment horizontal="center"/>
      <protection hidden="1"/>
    </xf>
    <xf numFmtId="49" fontId="5" fillId="4" borderId="0" xfId="0" applyNumberFormat="1" applyFont="1" applyFill="1" applyAlignment="1" applyProtection="1">
      <alignment horizontal="center"/>
      <protection hidden="1"/>
    </xf>
    <xf numFmtId="49" fontId="22" fillId="4" borderId="1" xfId="0" applyNumberFormat="1" applyFont="1" applyFill="1" applyBorder="1" applyAlignment="1" applyProtection="1">
      <alignment horizontal="center" wrapText="1"/>
      <protection hidden="1"/>
    </xf>
    <xf numFmtId="49" fontId="19" fillId="0" borderId="0" xfId="1" applyNumberFormat="1" applyFont="1" applyAlignment="1" applyProtection="1">
      <alignment horizontal="center"/>
      <protection hidden="1"/>
    </xf>
    <xf numFmtId="49" fontId="5" fillId="0" borderId="0" xfId="2" applyNumberFormat="1" applyFont="1" applyAlignment="1" applyProtection="1">
      <alignment horizontal="center"/>
      <protection hidden="1"/>
    </xf>
    <xf numFmtId="49" fontId="20" fillId="0" borderId="1" xfId="1" applyNumberFormat="1" applyFont="1" applyBorder="1" applyAlignment="1" applyProtection="1">
      <alignment horizontal="center" wrapText="1"/>
      <protection hidden="1"/>
    </xf>
    <xf numFmtId="49" fontId="23" fillId="0" borderId="0" xfId="1" applyNumberFormat="1" applyFont="1" applyAlignment="1" applyProtection="1">
      <alignment horizontal="center" vertical="top"/>
      <protection hidden="1"/>
    </xf>
    <xf numFmtId="49" fontId="5" fillId="0" borderId="0" xfId="0" applyNumberFormat="1" applyFont="1" applyAlignment="1" applyProtection="1">
      <alignment horizontal="center"/>
      <protection hidden="1"/>
    </xf>
    <xf numFmtId="164" fontId="8" fillId="6" borderId="0" xfId="0" applyNumberFormat="1" applyFont="1" applyFill="1" applyAlignment="1" applyProtection="1">
      <alignment vertical="top"/>
      <protection hidden="1"/>
    </xf>
    <xf numFmtId="166" fontId="5" fillId="4" borderId="0" xfId="0" applyNumberFormat="1" applyFont="1" applyFill="1" applyProtection="1">
      <protection hidden="1"/>
    </xf>
    <xf numFmtId="166" fontId="22" fillId="4" borderId="1" xfId="0" applyNumberFormat="1" applyFont="1" applyFill="1" applyBorder="1" applyProtection="1">
      <protection hidden="1"/>
    </xf>
    <xf numFmtId="166" fontId="5" fillId="4" borderId="1" xfId="0" applyNumberFormat="1" applyFont="1" applyFill="1" applyBorder="1" applyProtection="1">
      <protection hidden="1"/>
    </xf>
    <xf numFmtId="0" fontId="19" fillId="0" borderId="0" xfId="2" applyFont="1" applyProtection="1">
      <protection hidden="1"/>
    </xf>
    <xf numFmtId="0" fontId="19" fillId="0" borderId="0" xfId="0" applyFont="1" applyProtection="1">
      <protection hidden="1"/>
    </xf>
    <xf numFmtId="164" fontId="19" fillId="0" borderId="0" xfId="0" applyNumberFormat="1" applyFont="1" applyProtection="1">
      <protection hidden="1"/>
    </xf>
    <xf numFmtId="166" fontId="5" fillId="5" borderId="0" xfId="0" applyNumberFormat="1" applyFont="1" applyFill="1" applyProtection="1">
      <protection hidden="1"/>
    </xf>
    <xf numFmtId="168" fontId="5" fillId="0" borderId="0" xfId="0" applyNumberFormat="1" applyFont="1" applyAlignment="1" applyProtection="1">
      <alignment horizontal="center" vertical="top"/>
      <protection hidden="1"/>
    </xf>
    <xf numFmtId="10" fontId="19" fillId="3" borderId="0" xfId="0" applyNumberFormat="1" applyFont="1" applyFill="1" applyAlignment="1" applyProtection="1">
      <alignment horizontal="center"/>
      <protection hidden="1"/>
    </xf>
    <xf numFmtId="0" fontId="0" fillId="0" borderId="0" xfId="0" applyAlignment="1">
      <alignment horizontal="left" vertical="center" indent="1"/>
    </xf>
    <xf numFmtId="0" fontId="0" fillId="0" borderId="0" xfId="0" applyAlignment="1">
      <alignment horizontal="left" vertical="center"/>
    </xf>
    <xf numFmtId="0" fontId="5" fillId="3" borderId="0" xfId="0" quotePrefix="1" applyFont="1" applyFill="1" applyAlignment="1" applyProtection="1">
      <alignment horizontal="left" vertical="top" indent="1"/>
      <protection hidden="1"/>
    </xf>
    <xf numFmtId="0" fontId="22" fillId="0" borderId="0" xfId="2" applyFont="1" applyAlignment="1" applyProtection="1">
      <alignment horizontal="center"/>
      <protection hidden="1"/>
    </xf>
    <xf numFmtId="0" fontId="5" fillId="7" borderId="0" xfId="0" applyFont="1" applyFill="1" applyProtection="1">
      <protection hidden="1"/>
    </xf>
    <xf numFmtId="3" fontId="20" fillId="7" borderId="1" xfId="1" applyNumberFormat="1" applyFont="1" applyFill="1" applyBorder="1" applyAlignment="1" applyProtection="1">
      <alignment horizontal="center" wrapText="1"/>
      <protection hidden="1"/>
    </xf>
    <xf numFmtId="0" fontId="22" fillId="7" borderId="1" xfId="0" applyFont="1" applyFill="1" applyBorder="1" applyAlignment="1" applyProtection="1">
      <alignment wrapText="1"/>
      <protection hidden="1"/>
    </xf>
    <xf numFmtId="0" fontId="22" fillId="7" borderId="1" xfId="0" applyFont="1" applyFill="1" applyBorder="1" applyAlignment="1" applyProtection="1">
      <alignment horizontal="center" wrapText="1"/>
      <protection hidden="1"/>
    </xf>
    <xf numFmtId="0" fontId="20" fillId="7" borderId="1" xfId="1" applyFont="1" applyFill="1" applyBorder="1" applyAlignment="1" applyProtection="1">
      <alignment horizontal="center" wrapText="1"/>
      <protection hidden="1"/>
    </xf>
    <xf numFmtId="0" fontId="5" fillId="7" borderId="0" xfId="0" applyFont="1" applyFill="1" applyAlignment="1" applyProtection="1">
      <alignment horizontal="center"/>
      <protection hidden="1"/>
    </xf>
    <xf numFmtId="49" fontId="5" fillId="7" borderId="0" xfId="0" applyNumberFormat="1" applyFont="1" applyFill="1" applyProtection="1">
      <protection hidden="1"/>
    </xf>
    <xf numFmtId="166" fontId="5" fillId="7" borderId="0" xfId="0" applyNumberFormat="1" applyFont="1" applyFill="1" applyAlignment="1" applyProtection="1">
      <alignment horizontal="center"/>
      <protection hidden="1"/>
    </xf>
    <xf numFmtId="0" fontId="19" fillId="0" borderId="0" xfId="1" applyFont="1" applyAlignment="1" applyProtection="1">
      <alignment wrapText="1"/>
      <protection hidden="1"/>
    </xf>
    <xf numFmtId="3" fontId="19" fillId="0" borderId="0" xfId="1" applyNumberFormat="1" applyFont="1" applyAlignment="1" applyProtection="1">
      <alignment horizontal="center" wrapText="1"/>
      <protection hidden="1"/>
    </xf>
    <xf numFmtId="3" fontId="19" fillId="0" borderId="0" xfId="1" applyNumberFormat="1" applyFont="1" applyProtection="1">
      <protection hidden="1"/>
    </xf>
    <xf numFmtId="164" fontId="5" fillId="0" borderId="0" xfId="1" applyNumberFormat="1" applyFont="1" applyAlignment="1" applyProtection="1">
      <alignment wrapText="1"/>
      <protection hidden="1"/>
    </xf>
    <xf numFmtId="164" fontId="5" fillId="0" borderId="0" xfId="1" applyNumberFormat="1" applyFont="1" applyAlignment="1" applyProtection="1">
      <alignment horizontal="center" wrapText="1"/>
      <protection hidden="1"/>
    </xf>
    <xf numFmtId="3" fontId="19" fillId="4" borderId="0" xfId="1" applyNumberFormat="1" applyFont="1" applyFill="1" applyAlignment="1" applyProtection="1">
      <alignment horizontal="center" wrapText="1"/>
      <protection hidden="1"/>
    </xf>
    <xf numFmtId="0" fontId="5" fillId="4" borderId="0" xfId="0" applyFont="1" applyFill="1" applyAlignment="1" applyProtection="1">
      <alignment horizontal="center" wrapText="1"/>
      <protection hidden="1"/>
    </xf>
    <xf numFmtId="0" fontId="5" fillId="4" borderId="0" xfId="0" applyFont="1" applyFill="1" applyAlignment="1" applyProtection="1">
      <alignment wrapText="1"/>
      <protection hidden="1"/>
    </xf>
    <xf numFmtId="0" fontId="19" fillId="4" borderId="0" xfId="1" applyFont="1" applyFill="1" applyAlignment="1" applyProtection="1">
      <alignment horizontal="center" wrapText="1"/>
      <protection hidden="1"/>
    </xf>
    <xf numFmtId="0" fontId="4" fillId="0" borderId="0" xfId="0" applyFont="1"/>
    <xf numFmtId="164" fontId="5" fillId="8" borderId="0" xfId="0" applyNumberFormat="1" applyFont="1" applyFill="1" applyAlignment="1" applyProtection="1">
      <alignment horizontal="center" vertical="top"/>
      <protection hidden="1"/>
    </xf>
    <xf numFmtId="6" fontId="5" fillId="8" borderId="0" xfId="0" applyNumberFormat="1" applyFont="1" applyFill="1" applyAlignment="1" applyProtection="1">
      <alignment vertical="top"/>
      <protection hidden="1"/>
    </xf>
    <xf numFmtId="164" fontId="5" fillId="9" borderId="0" xfId="0" applyNumberFormat="1" applyFont="1" applyFill="1" applyAlignment="1" applyProtection="1">
      <alignment horizontal="center" vertical="top"/>
      <protection hidden="1"/>
    </xf>
    <xf numFmtId="164" fontId="19" fillId="2" borderId="0" xfId="0" applyNumberFormat="1" applyFont="1" applyFill="1" applyAlignment="1" applyProtection="1">
      <alignment vertical="top"/>
      <protection hidden="1"/>
    </xf>
    <xf numFmtId="0" fontId="0" fillId="0" borderId="0" xfId="0" applyAlignment="1">
      <alignment horizontal="left" vertical="center" wrapText="1"/>
    </xf>
    <xf numFmtId="0" fontId="5" fillId="10" borderId="0" xfId="0" applyFont="1" applyFill="1" applyAlignment="1" applyProtection="1">
      <alignment horizontal="center" vertical="top"/>
      <protection hidden="1"/>
    </xf>
    <xf numFmtId="0" fontId="5" fillId="10" borderId="0" xfId="0" applyFont="1" applyFill="1" applyAlignment="1" applyProtection="1">
      <alignment vertical="top"/>
      <protection hidden="1"/>
    </xf>
    <xf numFmtId="49" fontId="5" fillId="10" borderId="0" xfId="0" applyNumberFormat="1" applyFont="1" applyFill="1" applyAlignment="1" applyProtection="1">
      <alignment vertical="top"/>
      <protection hidden="1"/>
    </xf>
    <xf numFmtId="164" fontId="1" fillId="0" borderId="0" xfId="0" applyNumberFormat="1" applyFont="1" applyAlignment="1" applyProtection="1">
      <alignment vertical="top"/>
      <protection hidden="1"/>
    </xf>
    <xf numFmtId="164" fontId="23" fillId="11" borderId="0" xfId="0" applyNumberFormat="1" applyFont="1" applyFill="1" applyAlignment="1" applyProtection="1">
      <alignment horizontal="center"/>
      <protection hidden="1"/>
    </xf>
    <xf numFmtId="0" fontId="5" fillId="11" borderId="0" xfId="0" applyFont="1" applyFill="1" applyAlignment="1" applyProtection="1">
      <alignment horizontal="center" vertical="center"/>
      <protection hidden="1"/>
    </xf>
    <xf numFmtId="164" fontId="23" fillId="11" borderId="0" xfId="0" applyNumberFormat="1" applyFont="1" applyFill="1" applyAlignment="1" applyProtection="1">
      <alignment horizontal="center" vertical="center"/>
      <protection hidden="1"/>
    </xf>
    <xf numFmtId="6" fontId="5" fillId="11" borderId="0" xfId="0" applyNumberFormat="1" applyFont="1" applyFill="1" applyAlignment="1">
      <alignment horizontal="center" vertical="center" wrapText="1"/>
    </xf>
    <xf numFmtId="6" fontId="4" fillId="0" borderId="0" xfId="0" applyNumberFormat="1" applyFont="1" applyAlignment="1">
      <alignment horizontal="center" vertical="center" wrapText="1"/>
    </xf>
    <xf numFmtId="164" fontId="5" fillId="12" borderId="0" xfId="0" applyNumberFormat="1" applyFont="1" applyFill="1" applyAlignment="1" applyProtection="1">
      <alignment horizontal="center" vertical="top"/>
      <protection hidden="1"/>
    </xf>
    <xf numFmtId="164" fontId="5" fillId="11" borderId="0" xfId="0" applyNumberFormat="1" applyFont="1" applyFill="1" applyAlignment="1" applyProtection="1">
      <alignment horizontal="center" vertical="top"/>
      <protection hidden="1"/>
    </xf>
    <xf numFmtId="164" fontId="5" fillId="2" borderId="0" xfId="0" applyNumberFormat="1" applyFont="1" applyFill="1" applyAlignment="1" applyProtection="1">
      <alignment horizontal="center" vertical="top"/>
      <protection hidden="1"/>
    </xf>
    <xf numFmtId="164" fontId="0" fillId="0" borderId="0" xfId="0" applyNumberFormat="1" applyAlignment="1">
      <alignment horizontal="center"/>
    </xf>
    <xf numFmtId="164" fontId="0" fillId="2" borderId="0" xfId="0" applyNumberFormat="1" applyFill="1" applyAlignment="1">
      <alignment horizontal="center"/>
    </xf>
    <xf numFmtId="0" fontId="5" fillId="13" borderId="0" xfId="0" applyFont="1" applyFill="1" applyAlignment="1" applyProtection="1">
      <alignment vertical="top"/>
      <protection hidden="1"/>
    </xf>
    <xf numFmtId="0" fontId="5" fillId="13" borderId="0" xfId="0" applyFont="1" applyFill="1" applyAlignment="1" applyProtection="1">
      <alignment horizontal="center" vertical="top"/>
      <protection hidden="1"/>
    </xf>
    <xf numFmtId="49" fontId="19" fillId="13" borderId="0" xfId="1" applyNumberFormat="1" applyFont="1" applyFill="1" applyAlignment="1" applyProtection="1">
      <alignment vertical="top"/>
      <protection hidden="1"/>
    </xf>
    <xf numFmtId="164" fontId="19" fillId="13" borderId="0" xfId="0" applyNumberFormat="1" applyFont="1" applyFill="1" applyAlignment="1" applyProtection="1">
      <alignment vertical="top"/>
      <protection hidden="1"/>
    </xf>
    <xf numFmtId="49" fontId="5" fillId="13" borderId="0" xfId="0" applyNumberFormat="1" applyFont="1" applyFill="1" applyAlignment="1" applyProtection="1">
      <alignment vertical="top"/>
      <protection hidden="1"/>
    </xf>
    <xf numFmtId="164" fontId="5" fillId="13" borderId="0" xfId="0" applyNumberFormat="1" applyFont="1" applyFill="1" applyAlignment="1" applyProtection="1">
      <alignment horizontal="center" vertical="top"/>
      <protection hidden="1"/>
    </xf>
    <xf numFmtId="0" fontId="5" fillId="13" borderId="0" xfId="0" applyFont="1" applyFill="1" applyAlignment="1" applyProtection="1">
      <alignment horizontal="center"/>
      <protection hidden="1"/>
    </xf>
    <xf numFmtId="49" fontId="5" fillId="13" borderId="0" xfId="0" applyNumberFormat="1" applyFont="1" applyFill="1" applyProtection="1">
      <protection hidden="1"/>
    </xf>
    <xf numFmtId="166" fontId="5" fillId="13" borderId="0" xfId="0" applyNumberFormat="1" applyFont="1" applyFill="1" applyAlignment="1" applyProtection="1">
      <alignment horizontal="center"/>
      <protection hidden="1"/>
    </xf>
    <xf numFmtId="0" fontId="5" fillId="13" borderId="0" xfId="0" applyFont="1" applyFill="1" applyProtection="1">
      <protection hidden="1"/>
    </xf>
    <xf numFmtId="166" fontId="5" fillId="3" borderId="0" xfId="0" applyNumberFormat="1" applyFont="1" applyFill="1" applyAlignment="1" applyProtection="1">
      <alignment horizontal="center"/>
      <protection hidden="1"/>
    </xf>
    <xf numFmtId="49" fontId="19" fillId="0" borderId="0" xfId="1" applyNumberFormat="1" applyFont="1" applyAlignment="1" applyProtection="1">
      <alignment horizontal="center" wrapText="1"/>
      <protection hidden="1"/>
    </xf>
    <xf numFmtId="0" fontId="22" fillId="3" borderId="1" xfId="0" applyFont="1" applyFill="1" applyBorder="1" applyAlignment="1" applyProtection="1">
      <alignment horizontal="center" wrapText="1"/>
      <protection hidden="1"/>
    </xf>
    <xf numFmtId="164" fontId="5" fillId="14" borderId="0" xfId="0" applyNumberFormat="1" applyFont="1" applyFill="1" applyAlignment="1" applyProtection="1">
      <alignment horizontal="center" vertical="top"/>
      <protection hidden="1"/>
    </xf>
    <xf numFmtId="165" fontId="5" fillId="7" borderId="0" xfId="0" applyNumberFormat="1" applyFont="1" applyFill="1" applyProtection="1">
      <protection hidden="1"/>
    </xf>
    <xf numFmtId="0" fontId="25" fillId="0" borderId="0" xfId="0" applyFont="1" applyProtection="1">
      <protection hidden="1"/>
    </xf>
    <xf numFmtId="164" fontId="26" fillId="0" borderId="0" xfId="0" applyNumberFormat="1" applyFont="1" applyProtection="1">
      <protection hidden="1"/>
    </xf>
    <xf numFmtId="164" fontId="5" fillId="5" borderId="0" xfId="0" applyNumberFormat="1" applyFont="1" applyFill="1" applyAlignment="1" applyProtection="1">
      <alignment horizontal="center" vertical="top"/>
      <protection hidden="1"/>
    </xf>
    <xf numFmtId="165" fontId="19" fillId="0" borderId="0" xfId="2" applyNumberFormat="1" applyFont="1" applyProtection="1">
      <protection hidden="1"/>
    </xf>
    <xf numFmtId="166" fontId="5" fillId="15" borderId="0" xfId="0" applyNumberFormat="1" applyFont="1" applyFill="1" applyAlignment="1" applyProtection="1">
      <alignment horizontal="center"/>
      <protection hidden="1"/>
    </xf>
    <xf numFmtId="164" fontId="5" fillId="15" borderId="0" xfId="0" applyNumberFormat="1" applyFont="1" applyFill="1" applyAlignment="1" applyProtection="1">
      <alignment horizontal="center" vertical="top"/>
      <protection hidden="1"/>
    </xf>
    <xf numFmtId="166" fontId="5" fillId="12" borderId="0" xfId="0" applyNumberFormat="1" applyFont="1" applyFill="1" applyAlignment="1" applyProtection="1">
      <alignment horizontal="center"/>
      <protection hidden="1"/>
    </xf>
    <xf numFmtId="164" fontId="5" fillId="16" borderId="0" xfId="0" applyNumberFormat="1" applyFont="1" applyFill="1" applyAlignment="1" applyProtection="1">
      <alignment horizontal="center" vertical="top"/>
      <protection hidden="1"/>
    </xf>
    <xf numFmtId="14" fontId="0" fillId="0" borderId="0" xfId="0" applyNumberFormat="1" applyAlignment="1">
      <alignment horizontal="left" vertical="top"/>
    </xf>
    <xf numFmtId="0" fontId="0" fillId="0" borderId="0" xfId="0" applyAlignment="1">
      <alignment horizontal="left" vertical="center" wrapText="1"/>
    </xf>
    <xf numFmtId="0" fontId="0" fillId="0" borderId="0" xfId="0" applyAlignment="1">
      <alignment horizontal="left" vertical="top"/>
    </xf>
    <xf numFmtId="0" fontId="0" fillId="0" borderId="0" xfId="0" applyAlignment="1">
      <alignment horizontal="center" vertical="top"/>
    </xf>
  </cellXfs>
  <cellStyles count="8">
    <cellStyle name="Comma 2" xfId="5" xr:uid="{289B82BA-7003-46C9-82B6-57665CB56DD5}"/>
    <cellStyle name="Normal" xfId="0" builtinId="0"/>
    <cellStyle name="Normal 2" xfId="1" xr:uid="{00000000-0005-0000-0000-000001000000}"/>
    <cellStyle name="Normal 2 2" xfId="6" xr:uid="{F1E367F2-0020-49EC-8785-3B9D45469F0F}"/>
    <cellStyle name="Normal 3" xfId="2" xr:uid="{00000000-0005-0000-0000-000002000000}"/>
    <cellStyle name="Normal 3 2" xfId="7" xr:uid="{57C93160-9476-48E1-ADCC-C09AAAC27364}"/>
    <cellStyle name="Normal 4" xfId="3" xr:uid="{0397049D-1E38-4DC4-B9AB-2B76A99128A8}"/>
    <cellStyle name="Percent" xfId="4"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961256E5-18EC-4883-84AF-4185624DB999}"/>
  </tableStyles>
  <colors>
    <mruColors>
      <color rgb="FFBC8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32</xdr:col>
      <xdr:colOff>0</xdr:colOff>
      <xdr:row>2</xdr:row>
      <xdr:rowOff>0</xdr:rowOff>
    </xdr:from>
    <xdr:to>
      <xdr:col>36</xdr:col>
      <xdr:colOff>476250</xdr:colOff>
      <xdr:row>5</xdr:row>
      <xdr:rowOff>85726</xdr:rowOff>
    </xdr:to>
    <xdr:sp macro="" textlink="">
      <xdr:nvSpPr>
        <xdr:cNvPr id="2" name="TextBox 1">
          <a:extLst>
            <a:ext uri="{FF2B5EF4-FFF2-40B4-BE49-F238E27FC236}">
              <a16:creationId xmlns:a16="http://schemas.microsoft.com/office/drawing/2014/main" id="{723BC361-040E-4E59-BFEA-1B4FDDA37526}"/>
            </a:ext>
          </a:extLst>
        </xdr:cNvPr>
        <xdr:cNvSpPr txBox="1"/>
      </xdr:nvSpPr>
      <xdr:spPr>
        <a:xfrm>
          <a:off x="32708850" y="381000"/>
          <a:ext cx="2495550" cy="847726"/>
        </a:xfrm>
        <a:prstGeom prst="rect">
          <a:avLst/>
        </a:prstGeom>
        <a:solidFill>
          <a:schemeClr val="accent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Removed rates above the governor's salary cap and assigned salary cap amount to the step</a:t>
          </a:r>
          <a:r>
            <a:rPr lang="en-US" sz="1100" baseline="0"/>
            <a:t> below those removed rates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0</xdr:colOff>
      <xdr:row>1</xdr:row>
      <xdr:rowOff>0</xdr:rowOff>
    </xdr:from>
    <xdr:to>
      <xdr:col>38</xdr:col>
      <xdr:colOff>133350</xdr:colOff>
      <xdr:row>4</xdr:row>
      <xdr:rowOff>85726</xdr:rowOff>
    </xdr:to>
    <xdr:sp macro="" textlink="">
      <xdr:nvSpPr>
        <xdr:cNvPr id="2" name="TextBox 1">
          <a:extLst>
            <a:ext uri="{FF2B5EF4-FFF2-40B4-BE49-F238E27FC236}">
              <a16:creationId xmlns:a16="http://schemas.microsoft.com/office/drawing/2014/main" id="{51C755BD-F030-4F37-8E3E-62E8CB0C50E6}"/>
            </a:ext>
          </a:extLst>
        </xdr:cNvPr>
        <xdr:cNvSpPr txBox="1"/>
      </xdr:nvSpPr>
      <xdr:spPr>
        <a:xfrm>
          <a:off x="31118175" y="190500"/>
          <a:ext cx="2495550" cy="847726"/>
        </a:xfrm>
        <a:prstGeom prst="rect">
          <a:avLst/>
        </a:prstGeom>
        <a:solidFill>
          <a:schemeClr val="accent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Removed rates above the governor's salary cap and assigned salary cap amount to the step</a:t>
          </a:r>
          <a:r>
            <a:rPr lang="en-US" sz="1100" baseline="0"/>
            <a:t> below those removed rates</a:t>
          </a:r>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44"/>
  <sheetViews>
    <sheetView zoomScaleNormal="100" workbookViewId="0">
      <pane xSplit="13" ySplit="6" topLeftCell="N52" activePane="bottomRight" state="frozen"/>
      <selection pane="topRight"/>
      <selection pane="bottomLeft"/>
      <selection pane="bottomRight"/>
    </sheetView>
  </sheetViews>
  <sheetFormatPr defaultColWidth="8.81640625" defaultRowHeight="14.5"/>
  <cols>
    <col min="1" max="1" width="7.1796875" style="3" customWidth="1"/>
    <col min="2" max="2" width="4.81640625" style="7" customWidth="1"/>
    <col min="3" max="3" width="4.54296875" style="7" customWidth="1"/>
    <col min="4" max="4" width="3.81640625" style="7" customWidth="1"/>
    <col min="5" max="5" width="32.1796875" style="12" customWidth="1"/>
    <col min="6" max="13" width="8.1796875" style="19" customWidth="1"/>
    <col min="14" max="14" width="10.81640625" style="19" customWidth="1"/>
    <col min="15" max="16384" width="8.81640625" style="3"/>
  </cols>
  <sheetData>
    <row r="1" spans="1:14" ht="18.5">
      <c r="A1" s="30" t="s">
        <v>0</v>
      </c>
      <c r="B1" s="1"/>
      <c r="C1" s="1"/>
      <c r="D1" s="1"/>
      <c r="E1" s="2"/>
      <c r="F1" s="18"/>
      <c r="G1" s="18"/>
      <c r="H1" s="18"/>
      <c r="I1" s="18"/>
      <c r="J1" s="18"/>
      <c r="K1" s="18"/>
      <c r="L1" s="18"/>
      <c r="M1" s="18"/>
      <c r="N1" s="18"/>
    </row>
    <row r="2" spans="1:14" ht="18.5">
      <c r="A2" s="30" t="s">
        <v>1</v>
      </c>
      <c r="B2" s="1"/>
      <c r="C2" s="1"/>
      <c r="D2" s="1"/>
      <c r="E2" s="4"/>
      <c r="F2" s="18"/>
      <c r="G2" s="18"/>
      <c r="H2" s="18"/>
      <c r="I2" s="18"/>
      <c r="J2" s="18"/>
      <c r="K2" s="18"/>
      <c r="L2" s="18"/>
      <c r="M2" s="18"/>
      <c r="N2" s="18"/>
    </row>
    <row r="3" spans="1:14" ht="18.5">
      <c r="A3" s="31" t="s">
        <v>2</v>
      </c>
      <c r="B3" s="1"/>
      <c r="C3" s="1"/>
      <c r="D3" s="1"/>
      <c r="E3" s="4"/>
      <c r="F3" s="18"/>
      <c r="G3" s="18"/>
      <c r="H3" s="18"/>
      <c r="I3" s="18"/>
      <c r="J3" s="18"/>
      <c r="K3" s="18"/>
      <c r="L3" s="18"/>
      <c r="M3" s="18"/>
      <c r="N3" s="18"/>
    </row>
    <row r="4" spans="1:14" ht="18.5">
      <c r="A4" s="31" t="s">
        <v>3</v>
      </c>
      <c r="B4" s="1"/>
      <c r="C4" s="1"/>
      <c r="D4" s="1"/>
      <c r="E4" s="4"/>
      <c r="F4" s="18"/>
      <c r="G4" s="18"/>
      <c r="H4" s="18"/>
      <c r="I4" s="18"/>
      <c r="J4" s="18"/>
      <c r="K4" s="18"/>
      <c r="L4" s="18"/>
      <c r="M4" s="18"/>
      <c r="N4" s="18"/>
    </row>
    <row r="5" spans="1:14">
      <c r="A5" s="5"/>
      <c r="B5" s="6"/>
      <c r="C5" s="6"/>
      <c r="D5" s="6"/>
      <c r="E5" s="16"/>
      <c r="F5" s="18"/>
      <c r="G5" s="18"/>
      <c r="H5" s="18"/>
      <c r="I5" s="18"/>
      <c r="J5" s="18"/>
      <c r="K5" s="18"/>
      <c r="L5" s="18"/>
      <c r="M5" s="18"/>
      <c r="N5" s="18"/>
    </row>
    <row r="6" spans="1:14" ht="84.5">
      <c r="A6" s="23" t="s">
        <v>4</v>
      </c>
      <c r="B6" s="24" t="s">
        <v>5</v>
      </c>
      <c r="C6" s="24" t="s">
        <v>6</v>
      </c>
      <c r="D6" s="24" t="s">
        <v>7</v>
      </c>
      <c r="E6" s="25" t="s">
        <v>8</v>
      </c>
      <c r="F6" s="26" t="s">
        <v>9</v>
      </c>
      <c r="G6" s="26" t="s">
        <v>10</v>
      </c>
      <c r="H6" s="26" t="s">
        <v>11</v>
      </c>
      <c r="I6" s="26" t="s">
        <v>12</v>
      </c>
      <c r="J6" s="26" t="s">
        <v>13</v>
      </c>
      <c r="K6" s="26" t="s">
        <v>14</v>
      </c>
      <c r="L6" s="26" t="s">
        <v>15</v>
      </c>
      <c r="M6" s="26" t="s">
        <v>16</v>
      </c>
      <c r="N6" s="27" t="s">
        <v>370</v>
      </c>
    </row>
    <row r="7" spans="1:14">
      <c r="A7" s="22" t="s">
        <v>17</v>
      </c>
      <c r="B7" s="21" t="s">
        <v>18</v>
      </c>
      <c r="C7" s="21">
        <v>495</v>
      </c>
      <c r="D7" s="21">
        <v>10</v>
      </c>
      <c r="E7" s="8" t="s">
        <v>19</v>
      </c>
      <c r="F7" s="19">
        <v>93425.279999999999</v>
      </c>
      <c r="G7" s="19">
        <v>98342.399999999994</v>
      </c>
      <c r="H7" s="19">
        <v>100310.08</v>
      </c>
      <c r="I7" s="19">
        <v>102315.2</v>
      </c>
      <c r="J7" s="19">
        <v>104364</v>
      </c>
      <c r="K7" s="19">
        <v>106450.24000000001</v>
      </c>
      <c r="L7" s="19">
        <v>108578.08</v>
      </c>
      <c r="M7" s="19">
        <v>110751.67999999999</v>
      </c>
      <c r="N7" s="20"/>
    </row>
    <row r="8" spans="1:14">
      <c r="A8" s="22" t="s">
        <v>20</v>
      </c>
      <c r="B8" s="21" t="s">
        <v>21</v>
      </c>
      <c r="C8" s="21">
        <v>695</v>
      </c>
      <c r="D8" s="21">
        <v>15</v>
      </c>
      <c r="E8" s="8" t="s">
        <v>22</v>
      </c>
      <c r="F8" s="19">
        <v>132184</v>
      </c>
      <c r="G8" s="19">
        <v>139139.51999999999</v>
      </c>
      <c r="H8" s="19">
        <v>141922.56</v>
      </c>
      <c r="I8" s="19">
        <v>144761.76</v>
      </c>
      <c r="J8" s="19">
        <v>147657.12</v>
      </c>
      <c r="K8" s="19">
        <v>150610.72</v>
      </c>
      <c r="L8" s="19">
        <v>153622.56</v>
      </c>
      <c r="M8" s="19">
        <v>156694.72</v>
      </c>
      <c r="N8" s="20"/>
    </row>
    <row r="9" spans="1:14">
      <c r="A9" s="22" t="s">
        <v>23</v>
      </c>
      <c r="B9" s="21" t="s">
        <v>24</v>
      </c>
      <c r="C9" s="21">
        <v>763</v>
      </c>
      <c r="D9" s="21">
        <v>16</v>
      </c>
      <c r="E9" s="8" t="s">
        <v>25</v>
      </c>
      <c r="F9" s="19">
        <v>145360.79999999999</v>
      </c>
      <c r="G9" s="19">
        <v>153011.04</v>
      </c>
      <c r="H9" s="19">
        <v>156072.79999999999</v>
      </c>
      <c r="I9" s="19">
        <v>159192.79999999999</v>
      </c>
      <c r="J9" s="19">
        <v>162377.28</v>
      </c>
      <c r="K9" s="19">
        <v>165624.16</v>
      </c>
      <c r="L9" s="19">
        <v>168937.60000000001</v>
      </c>
      <c r="M9" s="19">
        <v>172315.51999999999</v>
      </c>
      <c r="N9" s="20"/>
    </row>
    <row r="10" spans="1:14">
      <c r="A10" s="22" t="s">
        <v>26</v>
      </c>
      <c r="B10" s="21" t="s">
        <v>27</v>
      </c>
      <c r="C10" s="21">
        <v>578</v>
      </c>
      <c r="D10" s="21">
        <v>12</v>
      </c>
      <c r="E10" s="8" t="s">
        <v>28</v>
      </c>
      <c r="F10" s="19">
        <v>109510.44633646526</v>
      </c>
      <c r="G10" s="19">
        <v>115274.1540383845</v>
      </c>
      <c r="H10" s="19">
        <v>117579.63711915219</v>
      </c>
      <c r="I10" s="19">
        <v>119931.22986153523</v>
      </c>
      <c r="J10" s="19">
        <v>122329.85445876594</v>
      </c>
      <c r="K10" s="19">
        <v>124776.45154794127</v>
      </c>
      <c r="L10" s="19">
        <v>127271.9805789001</v>
      </c>
      <c r="M10" s="19">
        <v>129817.42019047811</v>
      </c>
      <c r="N10" s="20"/>
    </row>
    <row r="11" spans="1:14" ht="26.5">
      <c r="A11" s="22" t="s">
        <v>29</v>
      </c>
      <c r="B11" s="21" t="s">
        <v>30</v>
      </c>
      <c r="C11" s="21">
        <v>655</v>
      </c>
      <c r="D11" s="21">
        <v>14</v>
      </c>
      <c r="E11" s="8" t="s">
        <v>359</v>
      </c>
      <c r="F11" s="19">
        <v>124431.84</v>
      </c>
      <c r="G11" s="19">
        <v>130981.75999999999</v>
      </c>
      <c r="H11" s="19">
        <v>133600.48000000001</v>
      </c>
      <c r="I11" s="19">
        <v>136273.28</v>
      </c>
      <c r="J11" s="19">
        <v>138998.07999999999</v>
      </c>
      <c r="K11" s="19">
        <v>141779.04</v>
      </c>
      <c r="L11" s="19">
        <v>144614.07999999999</v>
      </c>
      <c r="M11" s="19">
        <v>147505.28</v>
      </c>
      <c r="N11" s="20"/>
    </row>
    <row r="12" spans="1:14" ht="26.5">
      <c r="A12" s="22" t="s">
        <v>31</v>
      </c>
      <c r="B12" s="21" t="s">
        <v>32</v>
      </c>
      <c r="C12" s="21">
        <v>833</v>
      </c>
      <c r="D12" s="21">
        <v>18</v>
      </c>
      <c r="E12" s="8" t="s">
        <v>33</v>
      </c>
      <c r="F12" s="19">
        <v>158926.56</v>
      </c>
      <c r="G12" s="19">
        <v>167290.23999999999</v>
      </c>
      <c r="H12" s="19">
        <v>170636.96</v>
      </c>
      <c r="I12" s="19">
        <v>174048.16</v>
      </c>
      <c r="J12" s="19">
        <v>177530.08</v>
      </c>
      <c r="K12" s="19">
        <v>181080.64</v>
      </c>
      <c r="L12" s="19">
        <v>184701.92</v>
      </c>
      <c r="M12" s="19">
        <v>188396</v>
      </c>
      <c r="N12" s="20">
        <v>193417.49999999997</v>
      </c>
    </row>
    <row r="13" spans="1:14" ht="39.5">
      <c r="A13" s="22" t="s">
        <v>34</v>
      </c>
      <c r="B13" s="21" t="s">
        <v>24</v>
      </c>
      <c r="C13" s="21">
        <v>763</v>
      </c>
      <c r="D13" s="21">
        <v>16</v>
      </c>
      <c r="E13" s="8" t="s">
        <v>35</v>
      </c>
      <c r="F13" s="19">
        <v>145360.79999999999</v>
      </c>
      <c r="G13" s="19">
        <v>153011.04</v>
      </c>
      <c r="H13" s="19">
        <v>156072.79999999999</v>
      </c>
      <c r="I13" s="19">
        <v>159192.79999999999</v>
      </c>
      <c r="J13" s="19">
        <v>162377.28</v>
      </c>
      <c r="K13" s="19">
        <v>165624.16</v>
      </c>
      <c r="L13" s="19">
        <v>168937.60000000001</v>
      </c>
      <c r="M13" s="19">
        <v>172315.51999999999</v>
      </c>
      <c r="N13" s="20"/>
    </row>
    <row r="14" spans="1:14" ht="26.5">
      <c r="A14" s="22" t="s">
        <v>36</v>
      </c>
      <c r="B14" s="21" t="s">
        <v>37</v>
      </c>
      <c r="C14" s="21">
        <v>775</v>
      </c>
      <c r="D14" s="21">
        <v>17</v>
      </c>
      <c r="E14" s="8" t="s">
        <v>38</v>
      </c>
      <c r="F14" s="19">
        <v>161975.84</v>
      </c>
      <c r="G14" s="19">
        <v>170501.76000000001</v>
      </c>
      <c r="H14" s="19">
        <v>173910.88</v>
      </c>
      <c r="I14" s="19">
        <v>177388.64</v>
      </c>
      <c r="J14" s="19">
        <v>180937.12</v>
      </c>
      <c r="K14" s="19">
        <v>184556.32</v>
      </c>
      <c r="L14" s="19">
        <v>188246.24</v>
      </c>
      <c r="M14" s="19">
        <v>192011.04</v>
      </c>
      <c r="N14" s="20">
        <v>193417.49999999997</v>
      </c>
    </row>
    <row r="15" spans="1:14" ht="26.5">
      <c r="A15" s="22" t="s">
        <v>39</v>
      </c>
      <c r="B15" s="21" t="s">
        <v>40</v>
      </c>
      <c r="C15" s="21">
        <v>733</v>
      </c>
      <c r="D15" s="21">
        <v>16</v>
      </c>
      <c r="E15" s="8" t="s">
        <v>41</v>
      </c>
      <c r="F15" s="19">
        <v>139547.20000000001</v>
      </c>
      <c r="G15" s="19">
        <v>146891.68</v>
      </c>
      <c r="H15" s="19">
        <v>149830.72</v>
      </c>
      <c r="I15" s="19">
        <v>152825.92000000001</v>
      </c>
      <c r="J15" s="19">
        <v>155883.51999999999</v>
      </c>
      <c r="K15" s="19">
        <v>158999.35999999999</v>
      </c>
      <c r="L15" s="19">
        <v>162179.68</v>
      </c>
      <c r="M15" s="19">
        <v>165424.48000000001</v>
      </c>
      <c r="N15" s="20"/>
    </row>
    <row r="16" spans="1:14" ht="26.5">
      <c r="A16" s="22" t="s">
        <v>42</v>
      </c>
      <c r="B16" s="21" t="s">
        <v>43</v>
      </c>
      <c r="C16" s="21">
        <v>735</v>
      </c>
      <c r="D16" s="21">
        <v>16</v>
      </c>
      <c r="E16" s="8" t="s">
        <v>44</v>
      </c>
      <c r="F16" s="19">
        <v>139934.07999999999</v>
      </c>
      <c r="G16" s="19">
        <v>147299.35999999999</v>
      </c>
      <c r="H16" s="19">
        <v>150246.72</v>
      </c>
      <c r="I16" s="19">
        <v>153250.23999999999</v>
      </c>
      <c r="J16" s="19">
        <v>156316.16</v>
      </c>
      <c r="K16" s="19">
        <v>159442.4</v>
      </c>
      <c r="L16" s="19">
        <v>162631.04000000001</v>
      </c>
      <c r="M16" s="19">
        <v>165882.07999999999</v>
      </c>
      <c r="N16" s="20"/>
    </row>
    <row r="17" spans="1:14" ht="26.5">
      <c r="A17" s="22" t="s">
        <v>45</v>
      </c>
      <c r="B17" s="21" t="s">
        <v>46</v>
      </c>
      <c r="C17" s="21">
        <v>738</v>
      </c>
      <c r="D17" s="21">
        <v>16</v>
      </c>
      <c r="E17" s="8" t="s">
        <v>47</v>
      </c>
      <c r="F17" s="19">
        <v>181758.72</v>
      </c>
      <c r="G17" s="19">
        <v>191324.64</v>
      </c>
      <c r="H17" s="19">
        <v>195149.76</v>
      </c>
      <c r="I17" s="19">
        <v>199053.92</v>
      </c>
      <c r="J17" s="19">
        <v>203035.04</v>
      </c>
      <c r="K17" s="19">
        <v>207095.2</v>
      </c>
      <c r="L17" s="19">
        <v>211236.48000000001</v>
      </c>
      <c r="M17" s="19">
        <v>215463.04000000001</v>
      </c>
      <c r="N17" s="20">
        <v>188189.99999999997</v>
      </c>
    </row>
    <row r="18" spans="1:14">
      <c r="A18" s="22" t="s">
        <v>48</v>
      </c>
      <c r="B18" s="21" t="s">
        <v>49</v>
      </c>
      <c r="C18" s="21">
        <v>483</v>
      </c>
      <c r="D18" s="21">
        <v>10</v>
      </c>
      <c r="E18" s="8" t="s">
        <v>50</v>
      </c>
      <c r="F18" s="19">
        <v>91101.92</v>
      </c>
      <c r="G18" s="19">
        <v>95896.320000000007</v>
      </c>
      <c r="H18" s="19">
        <v>97812</v>
      </c>
      <c r="I18" s="19">
        <v>99769.279999999999</v>
      </c>
      <c r="J18" s="19">
        <v>101764</v>
      </c>
      <c r="K18" s="19">
        <v>103800.32000000001</v>
      </c>
      <c r="L18" s="19">
        <v>105876.16</v>
      </c>
      <c r="M18" s="19">
        <v>107993.60000000001</v>
      </c>
      <c r="N18" s="20"/>
    </row>
    <row r="19" spans="1:14" ht="26.5">
      <c r="A19" s="22" t="s">
        <v>51</v>
      </c>
      <c r="B19" s="21" t="s">
        <v>52</v>
      </c>
      <c r="C19" s="21">
        <v>578</v>
      </c>
      <c r="D19" s="21">
        <v>12</v>
      </c>
      <c r="E19" s="8" t="s">
        <v>53</v>
      </c>
      <c r="F19" s="19">
        <v>109509.92</v>
      </c>
      <c r="G19" s="19">
        <v>115273.60000000001</v>
      </c>
      <c r="H19" s="19">
        <v>117580.32</v>
      </c>
      <c r="I19" s="19">
        <v>119930.72</v>
      </c>
      <c r="J19" s="19">
        <v>122331.04</v>
      </c>
      <c r="K19" s="19">
        <v>124775.03999999999</v>
      </c>
      <c r="L19" s="19">
        <v>127271.03999999999</v>
      </c>
      <c r="M19" s="19">
        <v>129816.96000000001</v>
      </c>
      <c r="N19" s="20"/>
    </row>
    <row r="20" spans="1:14">
      <c r="A20" s="22" t="s">
        <v>54</v>
      </c>
      <c r="B20" s="21" t="s">
        <v>55</v>
      </c>
      <c r="C20" s="21">
        <v>535</v>
      </c>
      <c r="D20" s="21">
        <v>11</v>
      </c>
      <c r="E20" s="8" t="s">
        <v>56</v>
      </c>
      <c r="F20" s="19">
        <v>101177.44</v>
      </c>
      <c r="G20" s="19">
        <v>106502.24</v>
      </c>
      <c r="H20" s="19">
        <v>108632.16</v>
      </c>
      <c r="I20" s="19">
        <v>110805.75999999999</v>
      </c>
      <c r="J20" s="19">
        <v>113023.03999999999</v>
      </c>
      <c r="K20" s="19">
        <v>115281.92</v>
      </c>
      <c r="L20" s="19">
        <v>117588.64</v>
      </c>
      <c r="M20" s="19">
        <v>119939.04</v>
      </c>
      <c r="N20" s="20"/>
    </row>
    <row r="21" spans="1:14">
      <c r="A21" s="22" t="s">
        <v>57</v>
      </c>
      <c r="B21" s="21" t="s">
        <v>58</v>
      </c>
      <c r="C21" s="21">
        <v>553</v>
      </c>
      <c r="D21" s="21">
        <v>12</v>
      </c>
      <c r="E21" s="9" t="s">
        <v>59</v>
      </c>
      <c r="F21" s="19">
        <v>104665.60000000001</v>
      </c>
      <c r="G21" s="19">
        <v>110175.52</v>
      </c>
      <c r="H21" s="19">
        <v>112378.24000000001</v>
      </c>
      <c r="I21" s="19">
        <v>114626.72</v>
      </c>
      <c r="J21" s="19">
        <v>116918.88</v>
      </c>
      <c r="K21" s="19">
        <v>119256.8</v>
      </c>
      <c r="L21" s="19">
        <v>121642.56</v>
      </c>
      <c r="M21" s="19">
        <v>124074.08</v>
      </c>
      <c r="N21" s="20"/>
    </row>
    <row r="22" spans="1:14" ht="26.5">
      <c r="A22" s="22" t="s">
        <v>384</v>
      </c>
      <c r="B22" s="21">
        <v>140</v>
      </c>
      <c r="C22" s="21">
        <v>683</v>
      </c>
      <c r="D22" s="21">
        <v>13</v>
      </c>
      <c r="E22" s="9" t="s">
        <v>385</v>
      </c>
      <c r="F22" s="19">
        <v>129857.94373873816</v>
      </c>
      <c r="G22" s="19">
        <v>136692.5723565665</v>
      </c>
      <c r="H22" s="19">
        <v>139426.42380369783</v>
      </c>
      <c r="I22" s="19">
        <v>142214.95227977179</v>
      </c>
      <c r="J22" s="19">
        <v>145059.25132536722</v>
      </c>
      <c r="K22" s="19">
        <v>147960.43635187458</v>
      </c>
      <c r="L22" s="19">
        <v>150919.64507891209</v>
      </c>
      <c r="M22" s="19">
        <v>153938.03798049034</v>
      </c>
      <c r="N22" s="20"/>
    </row>
    <row r="23" spans="1:14">
      <c r="A23" s="22" t="s">
        <v>60</v>
      </c>
      <c r="B23" s="21" t="s">
        <v>61</v>
      </c>
      <c r="C23" s="21">
        <v>468</v>
      </c>
      <c r="D23" s="21">
        <v>10</v>
      </c>
      <c r="E23" s="8" t="s">
        <v>62</v>
      </c>
      <c r="F23" s="19">
        <v>88194.08</v>
      </c>
      <c r="G23" s="19">
        <v>92836.64</v>
      </c>
      <c r="H23" s="19">
        <v>94692</v>
      </c>
      <c r="I23" s="19">
        <v>96586.880000000005</v>
      </c>
      <c r="J23" s="19">
        <v>98517.119999999995</v>
      </c>
      <c r="K23" s="19">
        <v>100488.96000000001</v>
      </c>
      <c r="L23" s="19">
        <v>102498.24000000001</v>
      </c>
      <c r="M23" s="19">
        <v>104547.04</v>
      </c>
      <c r="N23" s="20"/>
    </row>
    <row r="24" spans="1:14">
      <c r="A24" s="22" t="s">
        <v>63</v>
      </c>
      <c r="B24" s="21" t="s">
        <v>64</v>
      </c>
      <c r="C24" s="21">
        <v>546</v>
      </c>
      <c r="D24" s="21">
        <v>12</v>
      </c>
      <c r="E24" s="10" t="s">
        <v>65</v>
      </c>
      <c r="F24" s="19">
        <v>103309.44</v>
      </c>
      <c r="G24" s="19">
        <v>108746.56</v>
      </c>
      <c r="H24" s="19">
        <v>110922.24000000001</v>
      </c>
      <c r="I24" s="19">
        <v>113139.52</v>
      </c>
      <c r="J24" s="19">
        <v>115402.56</v>
      </c>
      <c r="K24" s="19">
        <v>117711.36</v>
      </c>
      <c r="L24" s="19">
        <v>120065.92</v>
      </c>
      <c r="M24" s="19">
        <v>122466.24000000001</v>
      </c>
      <c r="N24" s="20"/>
    </row>
    <row r="25" spans="1:14">
      <c r="A25" s="22" t="s">
        <v>66</v>
      </c>
      <c r="B25" s="21" t="s">
        <v>67</v>
      </c>
      <c r="C25" s="21">
        <v>768</v>
      </c>
      <c r="D25" s="21">
        <v>17</v>
      </c>
      <c r="E25" s="8" t="s">
        <v>68</v>
      </c>
      <c r="F25" s="19">
        <v>146330.07999999999</v>
      </c>
      <c r="G25" s="19">
        <v>154030.24</v>
      </c>
      <c r="H25" s="19">
        <v>157112.79999999999</v>
      </c>
      <c r="I25" s="19">
        <v>160253.6</v>
      </c>
      <c r="J25" s="19">
        <v>163458.88</v>
      </c>
      <c r="K25" s="19">
        <v>166728.64000000001</v>
      </c>
      <c r="L25" s="19">
        <v>170062.88</v>
      </c>
      <c r="M25" s="19">
        <v>173463.67999999999</v>
      </c>
      <c r="N25" s="20"/>
    </row>
    <row r="26" spans="1:14">
      <c r="A26" s="22" t="s">
        <v>69</v>
      </c>
      <c r="B26" s="21" t="s">
        <v>70</v>
      </c>
      <c r="C26" s="21">
        <v>848</v>
      </c>
      <c r="D26" s="21">
        <v>18</v>
      </c>
      <c r="E26" s="8" t="s">
        <v>71</v>
      </c>
      <c r="F26" s="19">
        <v>171541.76000000001</v>
      </c>
      <c r="G26" s="19">
        <v>180571.04</v>
      </c>
      <c r="H26" s="19">
        <v>184181.92</v>
      </c>
      <c r="I26" s="19">
        <v>187865.60000000001</v>
      </c>
      <c r="J26" s="19">
        <v>191622.08</v>
      </c>
      <c r="K26" s="19">
        <v>195455.52</v>
      </c>
      <c r="L26" s="19">
        <v>199363.84</v>
      </c>
      <c r="M26" s="19">
        <v>203351.2</v>
      </c>
      <c r="N26" s="20">
        <v>209099.99999999997</v>
      </c>
    </row>
    <row r="27" spans="1:14">
      <c r="A27" s="22" t="s">
        <v>72</v>
      </c>
      <c r="B27" s="21" t="s">
        <v>73</v>
      </c>
      <c r="C27" s="21">
        <v>705</v>
      </c>
      <c r="D27" s="21">
        <v>15</v>
      </c>
      <c r="E27" s="11" t="s">
        <v>74</v>
      </c>
      <c r="F27" s="19">
        <v>134121.22890873818</v>
      </c>
      <c r="G27" s="19">
        <v>141180.2409565665</v>
      </c>
      <c r="H27" s="19">
        <v>144003.84577569785</v>
      </c>
      <c r="I27" s="19">
        <v>146883.9226912118</v>
      </c>
      <c r="J27" s="19">
        <v>149821.60114503605</v>
      </c>
      <c r="K27" s="19">
        <v>152818.03316793678</v>
      </c>
      <c r="L27" s="19">
        <v>155874.39383129551</v>
      </c>
      <c r="M27" s="19">
        <v>158991.88170792142</v>
      </c>
      <c r="N27" s="20"/>
    </row>
    <row r="28" spans="1:14">
      <c r="A28" s="22" t="s">
        <v>75</v>
      </c>
      <c r="B28" s="21" t="s">
        <v>76</v>
      </c>
      <c r="C28" s="21">
        <v>620</v>
      </c>
      <c r="D28" s="21">
        <v>13</v>
      </c>
      <c r="E28" s="8" t="s">
        <v>77</v>
      </c>
      <c r="F28" s="19">
        <v>117648.96000000001</v>
      </c>
      <c r="G28" s="19">
        <v>123841.12</v>
      </c>
      <c r="H28" s="19">
        <v>126318.39999999999</v>
      </c>
      <c r="I28" s="19">
        <v>128845.6</v>
      </c>
      <c r="J28" s="19">
        <v>131422.72</v>
      </c>
      <c r="K28" s="19">
        <v>134049.76</v>
      </c>
      <c r="L28" s="19">
        <v>136730.88</v>
      </c>
      <c r="M28" s="19">
        <v>139466.07999999999</v>
      </c>
      <c r="N28" s="20"/>
    </row>
    <row r="29" spans="1:14">
      <c r="A29" s="22" t="s">
        <v>78</v>
      </c>
      <c r="B29" s="21" t="s">
        <v>79</v>
      </c>
      <c r="C29" s="21">
        <v>715</v>
      </c>
      <c r="D29" s="21">
        <v>15</v>
      </c>
      <c r="E29" s="28" t="s">
        <v>80</v>
      </c>
      <c r="F29" s="19">
        <v>136059.04</v>
      </c>
      <c r="G29" s="19">
        <v>143220.48000000001</v>
      </c>
      <c r="H29" s="19">
        <v>146084.64000000001</v>
      </c>
      <c r="I29" s="19">
        <v>149007.04000000001</v>
      </c>
      <c r="J29" s="19">
        <v>151985.60000000001</v>
      </c>
      <c r="K29" s="19">
        <v>155026.56</v>
      </c>
      <c r="L29" s="19">
        <v>158127.84</v>
      </c>
      <c r="M29" s="19">
        <v>161289.44</v>
      </c>
      <c r="N29" s="20"/>
    </row>
    <row r="30" spans="1:14">
      <c r="A30" s="22" t="s">
        <v>81</v>
      </c>
      <c r="B30" s="21" t="s">
        <v>82</v>
      </c>
      <c r="C30" s="21">
        <v>845</v>
      </c>
      <c r="D30" s="21">
        <v>18</v>
      </c>
      <c r="E30" s="28" t="s">
        <v>83</v>
      </c>
      <c r="F30" s="19">
        <v>161252</v>
      </c>
      <c r="G30" s="19">
        <v>169738.4</v>
      </c>
      <c r="H30" s="19">
        <v>173132.96</v>
      </c>
      <c r="I30" s="19">
        <v>176596.16</v>
      </c>
      <c r="J30" s="19">
        <v>180128</v>
      </c>
      <c r="K30" s="19">
        <v>183730.56</v>
      </c>
      <c r="L30" s="19">
        <v>187405.92</v>
      </c>
      <c r="M30" s="19">
        <v>191152</v>
      </c>
      <c r="N30" s="20">
        <v>198644.99999999997</v>
      </c>
    </row>
    <row r="31" spans="1:14">
      <c r="A31" s="22" t="s">
        <v>84</v>
      </c>
      <c r="B31" s="21" t="s">
        <v>85</v>
      </c>
      <c r="C31" s="21">
        <v>640</v>
      </c>
      <c r="D31" s="21">
        <v>14</v>
      </c>
      <c r="E31" s="28" t="s">
        <v>86</v>
      </c>
      <c r="F31" s="19">
        <v>121524</v>
      </c>
      <c r="G31" s="19">
        <v>127920</v>
      </c>
      <c r="H31" s="19">
        <v>130480.48</v>
      </c>
      <c r="I31" s="19">
        <v>133088.79999999999</v>
      </c>
      <c r="J31" s="19">
        <v>135751.20000000001</v>
      </c>
      <c r="K31" s="19">
        <v>138465.60000000001</v>
      </c>
      <c r="L31" s="19">
        <v>141234.07999999999</v>
      </c>
      <c r="M31" s="19">
        <v>144060.79999999999</v>
      </c>
      <c r="N31" s="20"/>
    </row>
    <row r="32" spans="1:14">
      <c r="A32" s="22" t="s">
        <v>87</v>
      </c>
      <c r="B32" s="21" t="s">
        <v>88</v>
      </c>
      <c r="C32" s="21">
        <v>895</v>
      </c>
      <c r="D32" s="21">
        <v>19</v>
      </c>
      <c r="E32" s="28" t="s">
        <v>89</v>
      </c>
      <c r="F32" s="19">
        <v>170940.64</v>
      </c>
      <c r="G32" s="19">
        <v>179936.64000000001</v>
      </c>
      <c r="H32" s="19">
        <v>183535.04</v>
      </c>
      <c r="I32" s="19">
        <v>187206.24</v>
      </c>
      <c r="J32" s="19">
        <v>190950.24</v>
      </c>
      <c r="K32" s="19">
        <v>194769.12</v>
      </c>
      <c r="L32" s="19">
        <v>198664.95999999999</v>
      </c>
      <c r="M32" s="19">
        <v>202639.84</v>
      </c>
      <c r="N32" s="20">
        <v>209099.99999999997</v>
      </c>
    </row>
    <row r="33" spans="1:14">
      <c r="A33" s="22" t="s">
        <v>90</v>
      </c>
      <c r="B33" s="21" t="s">
        <v>91</v>
      </c>
      <c r="C33" s="21">
        <v>770</v>
      </c>
      <c r="D33" s="21">
        <v>17</v>
      </c>
      <c r="E33" s="28" t="s">
        <v>92</v>
      </c>
      <c r="F33" s="19">
        <v>146716.96</v>
      </c>
      <c r="G33" s="19">
        <v>154440</v>
      </c>
      <c r="H33" s="19">
        <v>157528.79999999999</v>
      </c>
      <c r="I33" s="19">
        <v>160680</v>
      </c>
      <c r="J33" s="19">
        <v>163891.51999999999</v>
      </c>
      <c r="K33" s="19">
        <v>167169.60000000001</v>
      </c>
      <c r="L33" s="19">
        <v>170512.16</v>
      </c>
      <c r="M33" s="19">
        <v>173923.36</v>
      </c>
      <c r="N33" s="20"/>
    </row>
    <row r="34" spans="1:14">
      <c r="A34" s="22" t="s">
        <v>93</v>
      </c>
      <c r="B34" s="21" t="s">
        <v>94</v>
      </c>
      <c r="C34" s="21">
        <v>645</v>
      </c>
      <c r="D34" s="21">
        <v>14</v>
      </c>
      <c r="E34" s="28" t="s">
        <v>95</v>
      </c>
      <c r="F34" s="19">
        <v>122493.28</v>
      </c>
      <c r="G34" s="19">
        <v>128941.28</v>
      </c>
      <c r="H34" s="19">
        <v>131520.48000000001</v>
      </c>
      <c r="I34" s="19">
        <v>134149.6</v>
      </c>
      <c r="J34" s="19">
        <v>136832.79999999999</v>
      </c>
      <c r="K34" s="19">
        <v>139570.07999999999</v>
      </c>
      <c r="L34" s="19">
        <v>142361.44</v>
      </c>
      <c r="M34" s="19">
        <v>145208.95999999999</v>
      </c>
      <c r="N34" s="20"/>
    </row>
    <row r="35" spans="1:14">
      <c r="A35" s="22" t="s">
        <v>96</v>
      </c>
      <c r="B35" s="21" t="s">
        <v>79</v>
      </c>
      <c r="C35" s="21">
        <v>715</v>
      </c>
      <c r="D35" s="21">
        <v>15</v>
      </c>
      <c r="E35" s="28" t="s">
        <v>97</v>
      </c>
      <c r="F35" s="19">
        <v>136059.04</v>
      </c>
      <c r="G35" s="19">
        <v>143220.48000000001</v>
      </c>
      <c r="H35" s="19">
        <v>146084.64000000001</v>
      </c>
      <c r="I35" s="19">
        <v>149007.04000000001</v>
      </c>
      <c r="J35" s="19">
        <v>151985.60000000001</v>
      </c>
      <c r="K35" s="19">
        <v>155026.56</v>
      </c>
      <c r="L35" s="19">
        <v>158127.84</v>
      </c>
      <c r="M35" s="19">
        <v>161289.44</v>
      </c>
      <c r="N35" s="20"/>
    </row>
    <row r="36" spans="1:14">
      <c r="A36" s="22" t="s">
        <v>98</v>
      </c>
      <c r="B36" s="21" t="s">
        <v>99</v>
      </c>
      <c r="C36" s="21">
        <v>740</v>
      </c>
      <c r="D36" s="21">
        <v>16</v>
      </c>
      <c r="E36" s="8" t="s">
        <v>100</v>
      </c>
      <c r="F36" s="19">
        <v>140709.92000000001</v>
      </c>
      <c r="G36" s="19">
        <v>148116.79999999999</v>
      </c>
      <c r="H36" s="19">
        <v>151078.72</v>
      </c>
      <c r="I36" s="19">
        <v>154100.96</v>
      </c>
      <c r="J36" s="19">
        <v>157181.44</v>
      </c>
      <c r="K36" s="19">
        <v>160324.32</v>
      </c>
      <c r="L36" s="19">
        <v>163531.68</v>
      </c>
      <c r="M36" s="19">
        <v>166801.44</v>
      </c>
      <c r="N36" s="20"/>
    </row>
    <row r="37" spans="1:14">
      <c r="A37" s="22" t="s">
        <v>101</v>
      </c>
      <c r="B37" s="21" t="s">
        <v>99</v>
      </c>
      <c r="C37" s="21">
        <v>740</v>
      </c>
      <c r="D37" s="21">
        <v>16</v>
      </c>
      <c r="E37" s="8" t="s">
        <v>102</v>
      </c>
      <c r="F37" s="19">
        <v>140709.92000000001</v>
      </c>
      <c r="G37" s="19">
        <v>148116.79999999999</v>
      </c>
      <c r="H37" s="19">
        <v>151078.72</v>
      </c>
      <c r="I37" s="19">
        <v>154100.96</v>
      </c>
      <c r="J37" s="19">
        <v>157181.44</v>
      </c>
      <c r="K37" s="19">
        <v>160324.32</v>
      </c>
      <c r="L37" s="19">
        <v>163531.68</v>
      </c>
      <c r="M37" s="19">
        <v>166801.44</v>
      </c>
      <c r="N37" s="20"/>
    </row>
    <row r="38" spans="1:14">
      <c r="A38" s="22" t="s">
        <v>103</v>
      </c>
      <c r="B38" s="21" t="s">
        <v>91</v>
      </c>
      <c r="C38" s="21">
        <v>770</v>
      </c>
      <c r="D38" s="21">
        <v>17</v>
      </c>
      <c r="E38" s="8" t="s">
        <v>104</v>
      </c>
      <c r="F38" s="19">
        <v>146716.96</v>
      </c>
      <c r="G38" s="19">
        <v>154440</v>
      </c>
      <c r="H38" s="19">
        <v>157528.79999999999</v>
      </c>
      <c r="I38" s="19">
        <v>160680</v>
      </c>
      <c r="J38" s="19">
        <v>163891.51999999999</v>
      </c>
      <c r="K38" s="19">
        <v>167169.60000000001</v>
      </c>
      <c r="L38" s="19">
        <v>170512.16</v>
      </c>
      <c r="M38" s="19">
        <v>173923.36</v>
      </c>
      <c r="N38" s="20"/>
    </row>
    <row r="39" spans="1:14">
      <c r="A39" s="22" t="s">
        <v>105</v>
      </c>
      <c r="B39" s="21" t="s">
        <v>106</v>
      </c>
      <c r="C39" s="21">
        <v>590</v>
      </c>
      <c r="D39" s="21">
        <v>13</v>
      </c>
      <c r="E39" s="8" t="s">
        <v>107</v>
      </c>
      <c r="F39" s="19">
        <v>111835.36</v>
      </c>
      <c r="G39" s="19">
        <v>117721.76</v>
      </c>
      <c r="H39" s="19">
        <v>120076.32</v>
      </c>
      <c r="I39" s="19">
        <v>122478.72</v>
      </c>
      <c r="J39" s="19">
        <v>124926.88</v>
      </c>
      <c r="K39" s="19">
        <v>127427.04</v>
      </c>
      <c r="L39" s="19">
        <v>129975.03999999999</v>
      </c>
      <c r="M39" s="19">
        <v>132575.04000000001</v>
      </c>
      <c r="N39" s="20"/>
    </row>
    <row r="40" spans="1:14" ht="26.5">
      <c r="A40" s="22" t="s">
        <v>108</v>
      </c>
      <c r="B40" s="21" t="s">
        <v>109</v>
      </c>
      <c r="C40" s="21">
        <v>590</v>
      </c>
      <c r="D40" s="21">
        <v>13</v>
      </c>
      <c r="E40" s="8" t="s">
        <v>110</v>
      </c>
      <c r="F40" s="19">
        <v>127709.92</v>
      </c>
      <c r="G40" s="19">
        <v>134432.48000000001</v>
      </c>
      <c r="H40" s="19">
        <v>137121.92000000001</v>
      </c>
      <c r="I40" s="19">
        <v>139863.35999999999</v>
      </c>
      <c r="J40" s="19">
        <v>142660.96</v>
      </c>
      <c r="K40" s="19">
        <v>145514.72</v>
      </c>
      <c r="L40" s="19">
        <v>148424.64000000001</v>
      </c>
      <c r="M40" s="19">
        <v>151392.79999999999</v>
      </c>
      <c r="N40" s="20"/>
    </row>
    <row r="41" spans="1:14">
      <c r="A41" s="22" t="s">
        <v>111</v>
      </c>
      <c r="B41" s="21" t="s">
        <v>112</v>
      </c>
      <c r="C41" s="21">
        <v>550</v>
      </c>
      <c r="D41" s="21">
        <v>12</v>
      </c>
      <c r="E41" s="8" t="s">
        <v>113</v>
      </c>
      <c r="F41" s="19">
        <v>104083.2</v>
      </c>
      <c r="G41" s="19">
        <v>109564</v>
      </c>
      <c r="H41" s="19">
        <v>111754.24000000001</v>
      </c>
      <c r="I41" s="19">
        <v>113988.16</v>
      </c>
      <c r="J41" s="19">
        <v>116269.92</v>
      </c>
      <c r="K41" s="19">
        <v>118593.28</v>
      </c>
      <c r="L41" s="19">
        <v>120966.56</v>
      </c>
      <c r="M41" s="19">
        <v>123385.60000000001</v>
      </c>
      <c r="N41" s="20"/>
    </row>
    <row r="42" spans="1:14" ht="26.5">
      <c r="A42" s="22" t="s">
        <v>114</v>
      </c>
      <c r="B42" s="21" t="s">
        <v>115</v>
      </c>
      <c r="C42" s="21">
        <v>793</v>
      </c>
      <c r="D42" s="21">
        <v>17</v>
      </c>
      <c r="E42" s="8" t="s">
        <v>116</v>
      </c>
      <c r="F42" s="19">
        <v>151174.39999999999</v>
      </c>
      <c r="G42" s="19">
        <v>159130.4</v>
      </c>
      <c r="H42" s="19">
        <v>162314.88</v>
      </c>
      <c r="I42" s="19">
        <v>165559.67999999999</v>
      </c>
      <c r="J42" s="19">
        <v>168871.04000000001</v>
      </c>
      <c r="K42" s="19">
        <v>172248.95999999999</v>
      </c>
      <c r="L42" s="19">
        <v>175693.44</v>
      </c>
      <c r="M42" s="19">
        <v>179206.56</v>
      </c>
      <c r="N42" s="20">
        <v>175621</v>
      </c>
    </row>
    <row r="43" spans="1:14">
      <c r="A43" s="22" t="s">
        <v>117</v>
      </c>
      <c r="B43" s="21" t="s">
        <v>109</v>
      </c>
      <c r="C43" s="21">
        <v>603</v>
      </c>
      <c r="D43" s="21">
        <v>13</v>
      </c>
      <c r="E43" s="28" t="s">
        <v>118</v>
      </c>
      <c r="F43" s="19">
        <v>127709.92</v>
      </c>
      <c r="G43" s="19">
        <v>134432.48000000001</v>
      </c>
      <c r="H43" s="19">
        <v>137121.92000000001</v>
      </c>
      <c r="I43" s="19">
        <v>139863.35999999999</v>
      </c>
      <c r="J43" s="19">
        <v>142660.96</v>
      </c>
      <c r="K43" s="19">
        <v>145514.72</v>
      </c>
      <c r="L43" s="19">
        <v>148424.64000000001</v>
      </c>
      <c r="M43" s="19">
        <v>151392.79999999999</v>
      </c>
      <c r="N43" s="20"/>
    </row>
    <row r="44" spans="1:14" ht="26.5">
      <c r="A44" s="22" t="s">
        <v>119</v>
      </c>
      <c r="B44" s="21" t="s">
        <v>120</v>
      </c>
      <c r="C44" s="21">
        <v>583</v>
      </c>
      <c r="D44" s="21">
        <v>12</v>
      </c>
      <c r="E44" s="8" t="s">
        <v>121</v>
      </c>
      <c r="F44" s="19">
        <v>110479.2</v>
      </c>
      <c r="G44" s="19">
        <v>116294.88</v>
      </c>
      <c r="H44" s="19">
        <v>118620.32</v>
      </c>
      <c r="I44" s="19">
        <v>120991.52</v>
      </c>
      <c r="J44" s="19">
        <v>123412.64</v>
      </c>
      <c r="K44" s="19">
        <v>125879.52</v>
      </c>
      <c r="L44" s="19">
        <v>128398.39999999999</v>
      </c>
      <c r="M44" s="19">
        <v>130965.12</v>
      </c>
      <c r="N44" s="20"/>
    </row>
    <row r="45" spans="1:14" ht="26.5">
      <c r="A45" s="22" t="s">
        <v>122</v>
      </c>
      <c r="B45" s="21" t="s">
        <v>123</v>
      </c>
      <c r="C45" s="21">
        <v>543</v>
      </c>
      <c r="D45" s="21">
        <v>12</v>
      </c>
      <c r="E45" s="8" t="s">
        <v>124</v>
      </c>
      <c r="F45" s="19">
        <v>102727.03999999999</v>
      </c>
      <c r="G45" s="19">
        <v>108135.03999999999</v>
      </c>
      <c r="H45" s="19">
        <v>110296.16</v>
      </c>
      <c r="I45" s="19">
        <v>112503.03999999999</v>
      </c>
      <c r="J45" s="19">
        <v>114753.60000000001</v>
      </c>
      <c r="K45" s="19">
        <v>117047.84</v>
      </c>
      <c r="L45" s="19">
        <v>119389.92</v>
      </c>
      <c r="M45" s="19">
        <v>121777.76</v>
      </c>
      <c r="N45" s="20"/>
    </row>
    <row r="46" spans="1:14">
      <c r="A46" s="22" t="s">
        <v>125</v>
      </c>
      <c r="B46" s="21" t="s">
        <v>126</v>
      </c>
      <c r="C46" s="21">
        <v>820</v>
      </c>
      <c r="D46" s="21">
        <v>18</v>
      </c>
      <c r="E46" s="28" t="s">
        <v>127</v>
      </c>
      <c r="F46" s="19">
        <v>156407.67999999999</v>
      </c>
      <c r="G46" s="19">
        <v>164638.24</v>
      </c>
      <c r="H46" s="19">
        <v>167930.88</v>
      </c>
      <c r="I46" s="19">
        <v>171290.08</v>
      </c>
      <c r="J46" s="19">
        <v>174715.84</v>
      </c>
      <c r="K46" s="19">
        <v>178210.24</v>
      </c>
      <c r="L46" s="19">
        <v>181773.28</v>
      </c>
      <c r="M46" s="19">
        <v>185409.12</v>
      </c>
      <c r="N46" s="20">
        <v>175621</v>
      </c>
    </row>
    <row r="47" spans="1:14" ht="26.5">
      <c r="A47" s="22" t="s">
        <v>128</v>
      </c>
      <c r="B47" s="21" t="s">
        <v>129</v>
      </c>
      <c r="C47" s="21">
        <v>723</v>
      </c>
      <c r="D47" s="21">
        <v>16</v>
      </c>
      <c r="E47" s="28" t="s">
        <v>130</v>
      </c>
      <c r="F47" s="19">
        <v>137608.64000000001</v>
      </c>
      <c r="G47" s="19">
        <v>144851.20000000001</v>
      </c>
      <c r="H47" s="19">
        <v>147748.64000000001</v>
      </c>
      <c r="I47" s="19">
        <v>150704.32000000001</v>
      </c>
      <c r="J47" s="19">
        <v>153718.24</v>
      </c>
      <c r="K47" s="19">
        <v>156792.48000000001</v>
      </c>
      <c r="L47" s="19">
        <v>159929.12</v>
      </c>
      <c r="M47" s="19">
        <v>163126.07999999999</v>
      </c>
      <c r="N47" s="20"/>
    </row>
    <row r="48" spans="1:14" ht="26.5">
      <c r="A48" s="22" t="s">
        <v>131</v>
      </c>
      <c r="B48" s="21" t="s">
        <v>132</v>
      </c>
      <c r="C48" s="21">
        <v>550</v>
      </c>
      <c r="D48" s="21">
        <v>12</v>
      </c>
      <c r="E48" s="8" t="s">
        <v>133</v>
      </c>
      <c r="F48" s="19">
        <v>104083.2</v>
      </c>
      <c r="G48" s="19">
        <v>109564</v>
      </c>
      <c r="H48" s="19">
        <v>111754.24000000001</v>
      </c>
      <c r="I48" s="19">
        <v>113988.16</v>
      </c>
      <c r="J48" s="19">
        <v>116269.92</v>
      </c>
      <c r="K48" s="19">
        <v>118593.28</v>
      </c>
      <c r="L48" s="19">
        <v>120966.56</v>
      </c>
      <c r="M48" s="19">
        <v>123385.60000000001</v>
      </c>
      <c r="N48" s="20"/>
    </row>
    <row r="49" spans="1:14" ht="26.5">
      <c r="A49" s="22" t="s">
        <v>134</v>
      </c>
      <c r="B49" s="21" t="s">
        <v>135</v>
      </c>
      <c r="C49" s="21">
        <v>595</v>
      </c>
      <c r="D49" s="21">
        <v>13</v>
      </c>
      <c r="E49" s="28" t="s">
        <v>136</v>
      </c>
      <c r="F49" s="19">
        <v>112804.64</v>
      </c>
      <c r="G49" s="19">
        <v>118743.03999999999</v>
      </c>
      <c r="H49" s="19">
        <v>121116.32</v>
      </c>
      <c r="I49" s="19">
        <v>123539.52</v>
      </c>
      <c r="J49" s="19">
        <v>126010.56</v>
      </c>
      <c r="K49" s="19">
        <v>128529.44</v>
      </c>
      <c r="L49" s="19">
        <v>131100.32</v>
      </c>
      <c r="M49" s="19">
        <v>133723.20000000001</v>
      </c>
      <c r="N49" s="20"/>
    </row>
    <row r="50" spans="1:14" ht="26.5">
      <c r="A50" s="22" t="s">
        <v>137</v>
      </c>
      <c r="B50" s="21" t="s">
        <v>138</v>
      </c>
      <c r="C50" s="21">
        <v>518</v>
      </c>
      <c r="D50" s="21">
        <v>11</v>
      </c>
      <c r="E50" s="8" t="s">
        <v>139</v>
      </c>
      <c r="F50" s="19">
        <v>97882.72</v>
      </c>
      <c r="G50" s="19">
        <v>103034.88</v>
      </c>
      <c r="H50" s="19">
        <v>105096.16</v>
      </c>
      <c r="I50" s="19">
        <v>107199.03999999999</v>
      </c>
      <c r="J50" s="19">
        <v>109341.44</v>
      </c>
      <c r="K50" s="19">
        <v>111527.52</v>
      </c>
      <c r="L50" s="19">
        <v>113759.36</v>
      </c>
      <c r="M50" s="19">
        <v>116034.88</v>
      </c>
      <c r="N50" s="20"/>
    </row>
    <row r="51" spans="1:14">
      <c r="A51" s="22" t="s">
        <v>140</v>
      </c>
      <c r="B51" s="21" t="s">
        <v>123</v>
      </c>
      <c r="C51" s="21">
        <v>543</v>
      </c>
      <c r="D51" s="21">
        <v>12</v>
      </c>
      <c r="E51" s="8" t="s">
        <v>141</v>
      </c>
      <c r="F51" s="19">
        <v>102727.03999999999</v>
      </c>
      <c r="G51" s="19">
        <v>108135.03999999999</v>
      </c>
      <c r="H51" s="19">
        <v>110296.16</v>
      </c>
      <c r="I51" s="19">
        <v>112503.03999999999</v>
      </c>
      <c r="J51" s="19">
        <v>114753.60000000001</v>
      </c>
      <c r="K51" s="19">
        <v>117047.84</v>
      </c>
      <c r="L51" s="19">
        <v>119389.92</v>
      </c>
      <c r="M51" s="19">
        <v>121777.76</v>
      </c>
      <c r="N51" s="20"/>
    </row>
    <row r="52" spans="1:14">
      <c r="A52" s="22" t="s">
        <v>142</v>
      </c>
      <c r="B52" s="21" t="s">
        <v>143</v>
      </c>
      <c r="C52" s="21">
        <v>650</v>
      </c>
      <c r="D52" s="21">
        <v>14</v>
      </c>
      <c r="E52" s="28" t="s">
        <v>144</v>
      </c>
      <c r="F52" s="19">
        <v>123462.56</v>
      </c>
      <c r="G52" s="19">
        <v>129960.48</v>
      </c>
      <c r="H52" s="19">
        <v>132560.48000000001</v>
      </c>
      <c r="I52" s="19">
        <v>135210.4</v>
      </c>
      <c r="J52" s="19">
        <v>137916.48000000001</v>
      </c>
      <c r="K52" s="19">
        <v>140674.56</v>
      </c>
      <c r="L52" s="19">
        <v>143488.79999999999</v>
      </c>
      <c r="M52" s="19">
        <v>146357.12</v>
      </c>
      <c r="N52" s="20"/>
    </row>
    <row r="53" spans="1:14" ht="26.5">
      <c r="A53" s="22" t="s">
        <v>145</v>
      </c>
      <c r="B53" s="21" t="s">
        <v>146</v>
      </c>
      <c r="C53" s="21">
        <v>698</v>
      </c>
      <c r="D53" s="21">
        <v>15</v>
      </c>
      <c r="E53" s="8" t="s">
        <v>147</v>
      </c>
      <c r="F53" s="19">
        <v>148696.74897499999</v>
      </c>
      <c r="G53" s="19">
        <v>156522.62397499999</v>
      </c>
      <c r="H53" s="19">
        <v>159652.97602499998</v>
      </c>
      <c r="I53" s="19">
        <v>162846.87602499998</v>
      </c>
      <c r="J53" s="19">
        <v>166103.29897499998</v>
      </c>
      <c r="K53" s="19">
        <v>169425.32397500001</v>
      </c>
      <c r="L53" s="19">
        <v>172813.97602499998</v>
      </c>
      <c r="M53" s="19">
        <v>176270</v>
      </c>
      <c r="N53" s="20">
        <v>175621</v>
      </c>
    </row>
    <row r="54" spans="1:14">
      <c r="A54" s="22" t="s">
        <v>148</v>
      </c>
      <c r="B54" s="21" t="s">
        <v>149</v>
      </c>
      <c r="C54" s="21">
        <v>588</v>
      </c>
      <c r="D54" s="21">
        <v>13</v>
      </c>
      <c r="E54" s="28" t="s">
        <v>150</v>
      </c>
      <c r="F54" s="19">
        <v>111448.48</v>
      </c>
      <c r="G54" s="19">
        <v>117314.08</v>
      </c>
      <c r="H54" s="19">
        <v>119660.32</v>
      </c>
      <c r="I54" s="19">
        <v>122052.32</v>
      </c>
      <c r="J54" s="19">
        <v>124494.24</v>
      </c>
      <c r="K54" s="19">
        <v>126984</v>
      </c>
      <c r="L54" s="19">
        <v>129523.68</v>
      </c>
      <c r="M54" s="19">
        <v>132115.35999999999</v>
      </c>
      <c r="N54" s="20"/>
    </row>
    <row r="55" spans="1:14">
      <c r="A55" s="22" t="s">
        <v>151</v>
      </c>
      <c r="B55" s="21" t="s">
        <v>152</v>
      </c>
      <c r="C55" s="21">
        <v>678</v>
      </c>
      <c r="D55" s="21">
        <v>15</v>
      </c>
      <c r="E55" s="28" t="s">
        <v>153</v>
      </c>
      <c r="F55" s="19">
        <v>128889.28</v>
      </c>
      <c r="G55" s="19">
        <v>135672.16</v>
      </c>
      <c r="H55" s="19">
        <v>138386.56</v>
      </c>
      <c r="I55" s="19">
        <v>141155.04</v>
      </c>
      <c r="J55" s="19">
        <v>143977.60000000001</v>
      </c>
      <c r="K55" s="19">
        <v>146856.32000000001</v>
      </c>
      <c r="L55" s="19">
        <v>149793.28</v>
      </c>
      <c r="M55" s="19">
        <v>152788.48000000001</v>
      </c>
      <c r="N55" s="20"/>
    </row>
    <row r="56" spans="1:14">
      <c r="A56" s="22" t="s">
        <v>154</v>
      </c>
      <c r="B56" s="21" t="s">
        <v>155</v>
      </c>
      <c r="C56" s="21">
        <v>570</v>
      </c>
      <c r="D56" s="21">
        <v>12</v>
      </c>
      <c r="E56" s="8" t="s">
        <v>156</v>
      </c>
      <c r="F56" s="19">
        <v>107960.32000000001</v>
      </c>
      <c r="G56" s="19">
        <v>113642.88</v>
      </c>
      <c r="H56" s="19">
        <v>115914.24000000001</v>
      </c>
      <c r="I56" s="19">
        <v>118233.44</v>
      </c>
      <c r="J56" s="19">
        <v>120598.39999999999</v>
      </c>
      <c r="K56" s="19">
        <v>123009.12</v>
      </c>
      <c r="L56" s="19">
        <v>125469.75999999999</v>
      </c>
      <c r="M56" s="19">
        <v>127980.32</v>
      </c>
      <c r="N56" s="20"/>
    </row>
    <row r="57" spans="1:14">
      <c r="A57" s="22" t="s">
        <v>157</v>
      </c>
      <c r="B57" s="21" t="s">
        <v>158</v>
      </c>
      <c r="C57" s="21">
        <v>703</v>
      </c>
      <c r="D57" s="21">
        <v>15</v>
      </c>
      <c r="E57" s="28" t="s">
        <v>159</v>
      </c>
      <c r="F57" s="19">
        <v>133733.6</v>
      </c>
      <c r="G57" s="19">
        <v>140772.32</v>
      </c>
      <c r="H57" s="19">
        <v>143588.64000000001</v>
      </c>
      <c r="I57" s="19">
        <v>146459.04</v>
      </c>
      <c r="J57" s="19">
        <v>149389.76000000001</v>
      </c>
      <c r="K57" s="19">
        <v>152376.64000000001</v>
      </c>
      <c r="L57" s="19">
        <v>155423.84</v>
      </c>
      <c r="M57" s="19">
        <v>158531.35999999999</v>
      </c>
      <c r="N57" s="20"/>
    </row>
    <row r="58" spans="1:14" ht="26.5">
      <c r="A58" s="22" t="s">
        <v>160</v>
      </c>
      <c r="B58" s="21" t="s">
        <v>161</v>
      </c>
      <c r="C58" s="21">
        <v>538</v>
      </c>
      <c r="D58" s="21">
        <v>11</v>
      </c>
      <c r="E58" s="8" t="s">
        <v>162</v>
      </c>
      <c r="F58" s="19">
        <v>101759.84</v>
      </c>
      <c r="G58" s="19">
        <v>107115.84</v>
      </c>
      <c r="H58" s="19">
        <v>109256.16</v>
      </c>
      <c r="I58" s="19">
        <v>111442.24000000001</v>
      </c>
      <c r="J58" s="19">
        <v>113672</v>
      </c>
      <c r="K58" s="19">
        <v>115943.36</v>
      </c>
      <c r="L58" s="19">
        <v>118262.56</v>
      </c>
      <c r="M58" s="19">
        <v>120629.6</v>
      </c>
      <c r="N58" s="20"/>
    </row>
    <row r="59" spans="1:14">
      <c r="A59" s="22" t="s">
        <v>163</v>
      </c>
      <c r="B59" s="21" t="s">
        <v>164</v>
      </c>
      <c r="C59" s="21">
        <v>510</v>
      </c>
      <c r="D59" s="21">
        <v>11</v>
      </c>
      <c r="E59" s="28" t="s">
        <v>165</v>
      </c>
      <c r="F59" s="19">
        <v>96333.119999999995</v>
      </c>
      <c r="G59" s="19">
        <v>101402.08</v>
      </c>
      <c r="H59" s="19">
        <v>103430.08</v>
      </c>
      <c r="I59" s="19">
        <v>105499.68</v>
      </c>
      <c r="J59" s="19">
        <v>107610.88</v>
      </c>
      <c r="K59" s="19">
        <v>109761.60000000001</v>
      </c>
      <c r="L59" s="19">
        <v>111956</v>
      </c>
      <c r="M59" s="19">
        <v>114196.16</v>
      </c>
      <c r="N59" s="20"/>
    </row>
    <row r="60" spans="1:14">
      <c r="A60" s="22" t="s">
        <v>166</v>
      </c>
      <c r="B60" s="21" t="s">
        <v>167</v>
      </c>
      <c r="C60" s="21">
        <v>688</v>
      </c>
      <c r="D60" s="21">
        <v>15</v>
      </c>
      <c r="E60" s="8" t="s">
        <v>168</v>
      </c>
      <c r="F60" s="19">
        <v>130827.84</v>
      </c>
      <c r="G60" s="19">
        <v>137712.64000000001</v>
      </c>
      <c r="H60" s="19">
        <v>140466.56</v>
      </c>
      <c r="I60" s="19">
        <v>143276.64000000001</v>
      </c>
      <c r="J60" s="19">
        <v>146142.88</v>
      </c>
      <c r="K60" s="19">
        <v>149063.20000000001</v>
      </c>
      <c r="L60" s="19">
        <v>152045.92000000001</v>
      </c>
      <c r="M60" s="19">
        <v>155086.88</v>
      </c>
      <c r="N60" s="20"/>
    </row>
    <row r="61" spans="1:14">
      <c r="A61" s="22" t="s">
        <v>169</v>
      </c>
      <c r="B61" s="21" t="s">
        <v>170</v>
      </c>
      <c r="C61" s="21">
        <v>603</v>
      </c>
      <c r="D61" s="21">
        <v>13</v>
      </c>
      <c r="E61" s="28" t="s">
        <v>171</v>
      </c>
      <c r="F61" s="19">
        <v>114354.24000000001</v>
      </c>
      <c r="G61" s="19">
        <v>120373.75999999999</v>
      </c>
      <c r="H61" s="19">
        <v>122780.32</v>
      </c>
      <c r="I61" s="19">
        <v>125236.8</v>
      </c>
      <c r="J61" s="19">
        <v>127741.12</v>
      </c>
      <c r="K61" s="19">
        <v>130295.36</v>
      </c>
      <c r="L61" s="19">
        <v>132901.6</v>
      </c>
      <c r="M61" s="19">
        <v>135559.84</v>
      </c>
      <c r="N61" s="20"/>
    </row>
    <row r="62" spans="1:14">
      <c r="A62" s="22" t="s">
        <v>172</v>
      </c>
      <c r="B62" s="21" t="s">
        <v>173</v>
      </c>
      <c r="C62" s="21">
        <v>745</v>
      </c>
      <c r="D62" s="21">
        <v>16</v>
      </c>
      <c r="E62" s="8" t="s">
        <v>174</v>
      </c>
      <c r="F62" s="19">
        <v>141872.64000000001</v>
      </c>
      <c r="G62" s="19">
        <v>149339.84</v>
      </c>
      <c r="H62" s="19">
        <v>152326.72</v>
      </c>
      <c r="I62" s="19">
        <v>155373.92000000001</v>
      </c>
      <c r="J62" s="19">
        <v>158479.35999999999</v>
      </c>
      <c r="K62" s="19">
        <v>161649.28</v>
      </c>
      <c r="L62" s="19">
        <v>164883.68</v>
      </c>
      <c r="M62" s="19">
        <v>168180.48000000001</v>
      </c>
      <c r="N62" s="20"/>
    </row>
    <row r="63" spans="1:14" ht="26.5">
      <c r="A63" s="22" t="s">
        <v>175</v>
      </c>
      <c r="B63" s="21" t="s">
        <v>176</v>
      </c>
      <c r="C63" s="21">
        <v>753</v>
      </c>
      <c r="D63" s="21">
        <v>16</v>
      </c>
      <c r="E63" s="8" t="s">
        <v>177</v>
      </c>
      <c r="F63" s="19">
        <v>143422.24</v>
      </c>
      <c r="G63" s="19">
        <v>150972.64000000001</v>
      </c>
      <c r="H63" s="19">
        <v>153990.72</v>
      </c>
      <c r="I63" s="19">
        <v>157071.20000000001</v>
      </c>
      <c r="J63" s="19">
        <v>160212</v>
      </c>
      <c r="K63" s="19">
        <v>163415.20000000001</v>
      </c>
      <c r="L63" s="19">
        <v>166684.96</v>
      </c>
      <c r="M63" s="19">
        <v>170017.12</v>
      </c>
      <c r="N63" s="20"/>
    </row>
    <row r="64" spans="1:14">
      <c r="A64" s="22" t="s">
        <v>178</v>
      </c>
      <c r="B64" s="21" t="s">
        <v>179</v>
      </c>
      <c r="C64" s="21">
        <v>675</v>
      </c>
      <c r="D64" s="21">
        <v>14</v>
      </c>
      <c r="E64" s="8" t="s">
        <v>180</v>
      </c>
      <c r="F64" s="19">
        <v>128308.96</v>
      </c>
      <c r="G64" s="19">
        <v>135060.64000000001</v>
      </c>
      <c r="H64" s="19">
        <v>137762.56</v>
      </c>
      <c r="I64" s="19">
        <v>140516.48000000001</v>
      </c>
      <c r="J64" s="19">
        <v>143326.56</v>
      </c>
      <c r="K64" s="19">
        <v>146194.88</v>
      </c>
      <c r="L64" s="19">
        <v>149117.28</v>
      </c>
      <c r="M64" s="19">
        <v>152100</v>
      </c>
      <c r="N64" s="20"/>
    </row>
    <row r="65" spans="1:14">
      <c r="A65" s="22" t="s">
        <v>181</v>
      </c>
      <c r="B65" s="21" t="s">
        <v>182</v>
      </c>
      <c r="C65" s="21">
        <v>558</v>
      </c>
      <c r="D65" s="21">
        <v>12</v>
      </c>
      <c r="E65" s="28" t="s">
        <v>183</v>
      </c>
      <c r="F65" s="19">
        <v>105634.88</v>
      </c>
      <c r="G65" s="19">
        <v>111194.72</v>
      </c>
      <c r="H65" s="19">
        <v>113418.24000000001</v>
      </c>
      <c r="I65" s="19">
        <v>115687.52</v>
      </c>
      <c r="J65" s="19">
        <v>118000.48</v>
      </c>
      <c r="K65" s="19">
        <v>120359.2</v>
      </c>
      <c r="L65" s="19">
        <v>122767.84</v>
      </c>
      <c r="M65" s="19">
        <v>125222.24</v>
      </c>
      <c r="N65" s="20"/>
    </row>
    <row r="66" spans="1:14">
      <c r="A66" s="22" t="s">
        <v>184</v>
      </c>
      <c r="B66" s="21" t="s">
        <v>58</v>
      </c>
      <c r="C66" s="21">
        <v>553</v>
      </c>
      <c r="D66" s="21">
        <v>12</v>
      </c>
      <c r="E66" s="8" t="s">
        <v>185</v>
      </c>
      <c r="F66" s="19">
        <v>104665.60000000001</v>
      </c>
      <c r="G66" s="19">
        <v>110175.52</v>
      </c>
      <c r="H66" s="19">
        <v>112378.24000000001</v>
      </c>
      <c r="I66" s="19">
        <v>114626.72</v>
      </c>
      <c r="J66" s="19">
        <v>116918.88</v>
      </c>
      <c r="K66" s="19">
        <v>119256.8</v>
      </c>
      <c r="L66" s="19">
        <v>121642.56</v>
      </c>
      <c r="M66" s="19">
        <v>124074.08</v>
      </c>
      <c r="N66" s="20"/>
    </row>
    <row r="67" spans="1:14">
      <c r="A67" s="22" t="s">
        <v>186</v>
      </c>
      <c r="B67" s="21" t="s">
        <v>187</v>
      </c>
      <c r="C67" s="21">
        <v>625</v>
      </c>
      <c r="D67" s="21">
        <v>13</v>
      </c>
      <c r="E67" s="28" t="s">
        <v>188</v>
      </c>
      <c r="F67" s="19">
        <v>118618.24000000001</v>
      </c>
      <c r="G67" s="19">
        <v>124860.32</v>
      </c>
      <c r="H67" s="19">
        <v>127358.39999999999</v>
      </c>
      <c r="I67" s="19">
        <v>129906.4</v>
      </c>
      <c r="J67" s="19">
        <v>132504.32000000001</v>
      </c>
      <c r="K67" s="19">
        <v>135154.23999999999</v>
      </c>
      <c r="L67" s="19">
        <v>137856.16</v>
      </c>
      <c r="M67" s="19">
        <v>140614.24</v>
      </c>
      <c r="N67" s="20"/>
    </row>
    <row r="68" spans="1:14">
      <c r="A68" s="22" t="s">
        <v>189</v>
      </c>
      <c r="B68" s="21" t="s">
        <v>187</v>
      </c>
      <c r="C68" s="21">
        <v>625</v>
      </c>
      <c r="D68" s="21">
        <v>13</v>
      </c>
      <c r="E68" s="28" t="s">
        <v>190</v>
      </c>
      <c r="F68" s="19">
        <v>118618.24000000001</v>
      </c>
      <c r="G68" s="19">
        <v>124860.32</v>
      </c>
      <c r="H68" s="19">
        <v>127358.39999999999</v>
      </c>
      <c r="I68" s="19">
        <v>129906.4</v>
      </c>
      <c r="J68" s="19">
        <v>132504.32000000001</v>
      </c>
      <c r="K68" s="19">
        <v>135154.23999999999</v>
      </c>
      <c r="L68" s="19">
        <v>137856.16</v>
      </c>
      <c r="M68" s="19">
        <v>140614.24</v>
      </c>
      <c r="N68" s="20"/>
    </row>
    <row r="69" spans="1:14">
      <c r="A69" s="22" t="s">
        <v>191</v>
      </c>
      <c r="B69" s="21" t="s">
        <v>192</v>
      </c>
      <c r="C69" s="21">
        <v>623</v>
      </c>
      <c r="D69" s="21">
        <v>13</v>
      </c>
      <c r="E69" s="28" t="s">
        <v>193</v>
      </c>
      <c r="F69" s="19">
        <v>118231.36</v>
      </c>
      <c r="G69" s="19">
        <v>124452.64</v>
      </c>
      <c r="H69" s="19">
        <v>126942.39999999999</v>
      </c>
      <c r="I69" s="19">
        <v>129480</v>
      </c>
      <c r="J69" s="19">
        <v>132071.67999999999</v>
      </c>
      <c r="K69" s="19">
        <v>134711.20000000001</v>
      </c>
      <c r="L69" s="19">
        <v>137406.88</v>
      </c>
      <c r="M69" s="19">
        <v>140154.56</v>
      </c>
      <c r="N69" s="20"/>
    </row>
    <row r="70" spans="1:14">
      <c r="A70" s="22" t="s">
        <v>194</v>
      </c>
      <c r="B70" s="21" t="s">
        <v>176</v>
      </c>
      <c r="C70" s="21">
        <v>753</v>
      </c>
      <c r="D70" s="21">
        <v>16</v>
      </c>
      <c r="E70" s="28" t="s">
        <v>195</v>
      </c>
      <c r="F70" s="19">
        <v>143422.24</v>
      </c>
      <c r="G70" s="19">
        <v>150972.64000000001</v>
      </c>
      <c r="H70" s="19">
        <v>153990.72</v>
      </c>
      <c r="I70" s="19">
        <v>157071.20000000001</v>
      </c>
      <c r="J70" s="19">
        <v>160212</v>
      </c>
      <c r="K70" s="19">
        <v>163415.20000000001</v>
      </c>
      <c r="L70" s="19">
        <v>166684.96</v>
      </c>
      <c r="M70" s="19">
        <v>170017.12</v>
      </c>
      <c r="N70" s="20"/>
    </row>
    <row r="71" spans="1:14">
      <c r="A71" s="22" t="s">
        <v>196</v>
      </c>
      <c r="B71" s="21" t="s">
        <v>197</v>
      </c>
      <c r="C71" s="21">
        <v>593</v>
      </c>
      <c r="D71" s="21">
        <v>13</v>
      </c>
      <c r="E71" s="28" t="s">
        <v>198</v>
      </c>
      <c r="F71" s="19">
        <v>112417.76</v>
      </c>
      <c r="G71" s="19">
        <v>118333.28</v>
      </c>
      <c r="H71" s="19">
        <v>120700.32</v>
      </c>
      <c r="I71" s="19">
        <v>123115.2</v>
      </c>
      <c r="J71" s="19">
        <v>125577.92</v>
      </c>
      <c r="K71" s="19">
        <v>128088.48</v>
      </c>
      <c r="L71" s="19">
        <v>130651.04</v>
      </c>
      <c r="M71" s="19">
        <v>133263.51999999999</v>
      </c>
      <c r="N71" s="20"/>
    </row>
    <row r="72" spans="1:14" ht="26.5">
      <c r="A72" s="22" t="s">
        <v>199</v>
      </c>
      <c r="B72" s="21" t="s">
        <v>200</v>
      </c>
      <c r="C72" s="21">
        <v>543</v>
      </c>
      <c r="D72" s="21">
        <v>12</v>
      </c>
      <c r="E72" s="8" t="s">
        <v>201</v>
      </c>
      <c r="F72" s="19">
        <v>103696.32000000001</v>
      </c>
      <c r="G72" s="19">
        <v>109154.24000000001</v>
      </c>
      <c r="H72" s="19">
        <v>111338.24000000001</v>
      </c>
      <c r="I72" s="19">
        <v>113563.84</v>
      </c>
      <c r="J72" s="19">
        <v>115835.2</v>
      </c>
      <c r="K72" s="19">
        <v>118152.32000000001</v>
      </c>
      <c r="L72" s="19">
        <v>120515.2</v>
      </c>
      <c r="M72" s="19">
        <v>122925.92</v>
      </c>
      <c r="N72" s="20"/>
    </row>
    <row r="73" spans="1:14" ht="26.5">
      <c r="A73" s="22" t="s">
        <v>202</v>
      </c>
      <c r="B73" s="21" t="s">
        <v>170</v>
      </c>
      <c r="C73" s="21">
        <v>603</v>
      </c>
      <c r="D73" s="21">
        <v>13</v>
      </c>
      <c r="E73" s="10" t="s">
        <v>203</v>
      </c>
      <c r="F73" s="19">
        <v>114354.24000000001</v>
      </c>
      <c r="G73" s="19">
        <v>120373.75999999999</v>
      </c>
      <c r="H73" s="19">
        <v>122780.32</v>
      </c>
      <c r="I73" s="19">
        <v>125236.8</v>
      </c>
      <c r="J73" s="19">
        <v>127741.12</v>
      </c>
      <c r="K73" s="19">
        <v>130295.36</v>
      </c>
      <c r="L73" s="19">
        <v>132901.6</v>
      </c>
      <c r="M73" s="19">
        <v>135559.84</v>
      </c>
      <c r="N73" s="20"/>
    </row>
    <row r="74" spans="1:14">
      <c r="A74" s="22" t="s">
        <v>204</v>
      </c>
      <c r="B74" s="21" t="s">
        <v>205</v>
      </c>
      <c r="C74" s="21">
        <v>638</v>
      </c>
      <c r="D74" s="21">
        <v>14</v>
      </c>
      <c r="E74" s="28" t="s">
        <v>206</v>
      </c>
      <c r="F74" s="19">
        <v>141128</v>
      </c>
      <c r="G74" s="19">
        <v>148555.68</v>
      </c>
      <c r="H74" s="19">
        <v>151528</v>
      </c>
      <c r="I74" s="19">
        <v>154556.48000000001</v>
      </c>
      <c r="J74" s="19">
        <v>157647.35999999999</v>
      </c>
      <c r="K74" s="19">
        <v>160800.64000000001</v>
      </c>
      <c r="L74" s="19">
        <v>164016.32000000001</v>
      </c>
      <c r="M74" s="19">
        <v>167298.56</v>
      </c>
      <c r="N74" s="20"/>
    </row>
    <row r="75" spans="1:14">
      <c r="A75" s="22" t="s">
        <v>207</v>
      </c>
      <c r="B75" s="21" t="s">
        <v>208</v>
      </c>
      <c r="C75" s="21">
        <v>630</v>
      </c>
      <c r="D75" s="21">
        <v>13</v>
      </c>
      <c r="E75" s="10" t="s">
        <v>209</v>
      </c>
      <c r="F75" s="19">
        <v>119587.52</v>
      </c>
      <c r="G75" s="19">
        <v>125881.60000000001</v>
      </c>
      <c r="H75" s="19">
        <v>128398.39999999999</v>
      </c>
      <c r="I75" s="19">
        <v>130967.2</v>
      </c>
      <c r="J75" s="19">
        <v>133585.92000000001</v>
      </c>
      <c r="K75" s="19">
        <v>136258.72</v>
      </c>
      <c r="L75" s="19">
        <v>138983.51999999999</v>
      </c>
      <c r="M75" s="19">
        <v>141762.4</v>
      </c>
      <c r="N75" s="20"/>
    </row>
    <row r="76" spans="1:14">
      <c r="A76" s="22" t="s">
        <v>210</v>
      </c>
      <c r="B76" s="21" t="s">
        <v>211</v>
      </c>
      <c r="C76" s="21">
        <v>625</v>
      </c>
      <c r="D76" s="21">
        <v>13</v>
      </c>
      <c r="E76" s="28" t="s">
        <v>212</v>
      </c>
      <c r="F76" s="19">
        <v>133635.84</v>
      </c>
      <c r="G76" s="19">
        <v>140668.32</v>
      </c>
      <c r="H76" s="19">
        <v>143482.56</v>
      </c>
      <c r="I76" s="19">
        <v>146350.88</v>
      </c>
      <c r="J76" s="19">
        <v>149277.44</v>
      </c>
      <c r="K76" s="19">
        <v>152264.32000000001</v>
      </c>
      <c r="L76" s="19">
        <v>155309.44</v>
      </c>
      <c r="M76" s="19">
        <v>158414.88</v>
      </c>
      <c r="N76" s="20"/>
    </row>
    <row r="77" spans="1:14" ht="26.5">
      <c r="A77" s="22" t="s">
        <v>381</v>
      </c>
      <c r="B77" s="21">
        <v>144</v>
      </c>
      <c r="C77" s="21">
        <v>638</v>
      </c>
      <c r="D77" s="21">
        <v>14</v>
      </c>
      <c r="E77" s="10" t="s">
        <v>382</v>
      </c>
      <c r="F77" s="19">
        <v>121137.58770919264</v>
      </c>
      <c r="G77" s="19">
        <v>127513.25022020278</v>
      </c>
      <c r="H77" s="19">
        <v>130063.51522460685</v>
      </c>
      <c r="I77" s="19">
        <v>132664.785529099</v>
      </c>
      <c r="J77" s="19">
        <v>135318.08123968099</v>
      </c>
      <c r="K77" s="19">
        <v>138024.44286447461</v>
      </c>
      <c r="L77" s="19">
        <v>140784.93172176409</v>
      </c>
      <c r="M77" s="19">
        <v>143600.63035619937</v>
      </c>
      <c r="N77" s="20"/>
    </row>
    <row r="78" spans="1:14">
      <c r="A78" s="22" t="s">
        <v>213</v>
      </c>
      <c r="B78" s="21" t="s">
        <v>152</v>
      </c>
      <c r="C78" s="21">
        <v>678</v>
      </c>
      <c r="D78" s="21">
        <v>15</v>
      </c>
      <c r="E78" s="28" t="s">
        <v>214</v>
      </c>
      <c r="F78" s="19">
        <v>128889.28</v>
      </c>
      <c r="G78" s="19">
        <v>135672.16</v>
      </c>
      <c r="H78" s="19">
        <v>138386.56</v>
      </c>
      <c r="I78" s="19">
        <v>141155.04</v>
      </c>
      <c r="J78" s="19">
        <v>143977.60000000001</v>
      </c>
      <c r="K78" s="19">
        <v>146856.32000000001</v>
      </c>
      <c r="L78" s="19">
        <v>149793.28</v>
      </c>
      <c r="M78" s="19">
        <v>152788.48000000001</v>
      </c>
      <c r="N78" s="20"/>
    </row>
    <row r="79" spans="1:14">
      <c r="A79" s="22" t="s">
        <v>379</v>
      </c>
      <c r="B79" s="21">
        <v>12</v>
      </c>
      <c r="C79" s="21">
        <v>540</v>
      </c>
      <c r="D79" s="21">
        <v>11</v>
      </c>
      <c r="E79" s="28" t="s">
        <v>378</v>
      </c>
      <c r="F79" s="19">
        <v>102147</v>
      </c>
      <c r="G79" s="19">
        <v>107523</v>
      </c>
      <c r="H79" s="19">
        <v>109673</v>
      </c>
      <c r="I79" s="19">
        <v>111867</v>
      </c>
      <c r="J79" s="19">
        <v>114104</v>
      </c>
      <c r="K79" s="19">
        <v>116386</v>
      </c>
      <c r="L79" s="19">
        <v>118714</v>
      </c>
      <c r="M79" s="19">
        <v>121088</v>
      </c>
      <c r="N79" s="20"/>
    </row>
    <row r="80" spans="1:14" ht="26.5">
      <c r="A80" s="22" t="s">
        <v>215</v>
      </c>
      <c r="B80" s="21" t="s">
        <v>216</v>
      </c>
      <c r="C80" s="21">
        <v>568</v>
      </c>
      <c r="D80" s="21">
        <v>12</v>
      </c>
      <c r="E80" s="28" t="s">
        <v>217</v>
      </c>
      <c r="F80" s="19">
        <v>107573.44</v>
      </c>
      <c r="G80" s="19">
        <v>113233.12</v>
      </c>
      <c r="H80" s="19">
        <v>115498.24000000001</v>
      </c>
      <c r="I80" s="19">
        <v>117809.12</v>
      </c>
      <c r="J80" s="19">
        <v>120165.75999999999</v>
      </c>
      <c r="K80" s="19">
        <v>122568.16</v>
      </c>
      <c r="L80" s="19">
        <v>125020.48</v>
      </c>
      <c r="M80" s="19">
        <v>127520.64</v>
      </c>
      <c r="N80" s="20"/>
    </row>
    <row r="81" spans="1:14">
      <c r="A81" s="22" t="s">
        <v>218</v>
      </c>
      <c r="B81" s="21" t="s">
        <v>219</v>
      </c>
      <c r="C81" s="21">
        <v>683</v>
      </c>
      <c r="D81" s="21">
        <v>15</v>
      </c>
      <c r="E81" s="28" t="s">
        <v>220</v>
      </c>
      <c r="F81" s="19">
        <v>129858.56</v>
      </c>
      <c r="G81" s="19">
        <v>136693.44</v>
      </c>
      <c r="H81" s="19">
        <v>139426.56</v>
      </c>
      <c r="I81" s="19">
        <v>142215.84</v>
      </c>
      <c r="J81" s="19">
        <v>145059.20000000001</v>
      </c>
      <c r="K81" s="19">
        <v>147960.79999999999</v>
      </c>
      <c r="L81" s="19">
        <v>150920.64000000001</v>
      </c>
      <c r="M81" s="19">
        <v>153938.72</v>
      </c>
      <c r="N81" s="20"/>
    </row>
    <row r="82" spans="1:14">
      <c r="A82" s="22" t="s">
        <v>221</v>
      </c>
      <c r="B82" s="21" t="s">
        <v>222</v>
      </c>
      <c r="C82" s="21">
        <v>643</v>
      </c>
      <c r="D82" s="21">
        <v>14</v>
      </c>
      <c r="E82" s="28" t="s">
        <v>223</v>
      </c>
      <c r="F82" s="19">
        <v>122106.4</v>
      </c>
      <c r="G82" s="19">
        <v>128533.6</v>
      </c>
      <c r="H82" s="19">
        <v>131104.48000000001</v>
      </c>
      <c r="I82" s="19">
        <v>133725.28</v>
      </c>
      <c r="J82" s="19">
        <v>136400.16</v>
      </c>
      <c r="K82" s="19">
        <v>139127.04000000001</v>
      </c>
      <c r="L82" s="19">
        <v>141910.07999999999</v>
      </c>
      <c r="M82" s="19">
        <v>144749.28</v>
      </c>
      <c r="N82" s="20"/>
    </row>
    <row r="83" spans="1:14" ht="26.5">
      <c r="A83" s="22" t="s">
        <v>224</v>
      </c>
      <c r="B83" s="21" t="s">
        <v>225</v>
      </c>
      <c r="C83" s="21">
        <v>665</v>
      </c>
      <c r="D83" s="21">
        <v>14</v>
      </c>
      <c r="E83" s="28" t="s">
        <v>226</v>
      </c>
      <c r="F83" s="19">
        <v>126370.4</v>
      </c>
      <c r="G83" s="19">
        <v>133020.16</v>
      </c>
      <c r="H83" s="19">
        <v>135680.48000000001</v>
      </c>
      <c r="I83" s="19">
        <v>138394.88</v>
      </c>
      <c r="J83" s="19">
        <v>141163.35999999999</v>
      </c>
      <c r="K83" s="19">
        <v>143985.92000000001</v>
      </c>
      <c r="L83" s="19">
        <v>146866.72</v>
      </c>
      <c r="M83" s="19">
        <v>149803.68</v>
      </c>
      <c r="N83" s="20"/>
    </row>
    <row r="84" spans="1:14">
      <c r="A84" s="22" t="s">
        <v>227</v>
      </c>
      <c r="B84" s="21" t="s">
        <v>149</v>
      </c>
      <c r="C84" s="21">
        <v>588</v>
      </c>
      <c r="D84" s="21">
        <v>13</v>
      </c>
      <c r="E84" s="28" t="s">
        <v>228</v>
      </c>
      <c r="F84" s="19">
        <v>111448.48</v>
      </c>
      <c r="G84" s="19">
        <v>117314.08</v>
      </c>
      <c r="H84" s="19">
        <v>119660.32</v>
      </c>
      <c r="I84" s="19">
        <v>122052.32</v>
      </c>
      <c r="J84" s="19">
        <v>124494.24</v>
      </c>
      <c r="K84" s="19">
        <v>126984</v>
      </c>
      <c r="L84" s="19">
        <v>129523.68</v>
      </c>
      <c r="M84" s="19">
        <v>132115.35999999999</v>
      </c>
      <c r="N84" s="20"/>
    </row>
    <row r="85" spans="1:14">
      <c r="A85" s="22" t="s">
        <v>229</v>
      </c>
      <c r="B85" s="21" t="s">
        <v>216</v>
      </c>
      <c r="C85" s="21">
        <v>568</v>
      </c>
      <c r="D85" s="21">
        <v>12</v>
      </c>
      <c r="E85" s="8" t="s">
        <v>230</v>
      </c>
      <c r="F85" s="19">
        <v>107573.44</v>
      </c>
      <c r="G85" s="19">
        <v>113233.12</v>
      </c>
      <c r="H85" s="19">
        <v>115498.24000000001</v>
      </c>
      <c r="I85" s="19">
        <v>117809.12</v>
      </c>
      <c r="J85" s="19">
        <v>120165.75999999999</v>
      </c>
      <c r="K85" s="19">
        <v>122568.16</v>
      </c>
      <c r="L85" s="19">
        <v>125020.48</v>
      </c>
      <c r="M85" s="19">
        <v>127520.64</v>
      </c>
      <c r="N85" s="20"/>
    </row>
    <row r="86" spans="1:14">
      <c r="A86" s="22" t="s">
        <v>231</v>
      </c>
      <c r="B86" s="21" t="s">
        <v>197</v>
      </c>
      <c r="C86" s="21">
        <v>593</v>
      </c>
      <c r="D86" s="21">
        <v>13</v>
      </c>
      <c r="E86" s="8" t="s">
        <v>232</v>
      </c>
      <c r="F86" s="19">
        <v>112417.76</v>
      </c>
      <c r="G86" s="19">
        <v>118333.28</v>
      </c>
      <c r="H86" s="19">
        <v>120700.32</v>
      </c>
      <c r="I86" s="19">
        <v>123115.2</v>
      </c>
      <c r="J86" s="19">
        <v>125577.92</v>
      </c>
      <c r="K86" s="19">
        <v>128088.48</v>
      </c>
      <c r="L86" s="19">
        <v>130651.04</v>
      </c>
      <c r="M86" s="19">
        <v>133263.51999999999</v>
      </c>
      <c r="N86" s="20"/>
    </row>
    <row r="87" spans="1:14">
      <c r="A87" s="22" t="s">
        <v>233</v>
      </c>
      <c r="B87" s="21" t="s">
        <v>135</v>
      </c>
      <c r="C87" s="21">
        <v>595</v>
      </c>
      <c r="D87" s="21">
        <v>13</v>
      </c>
      <c r="E87" s="8" t="s">
        <v>234</v>
      </c>
      <c r="F87" s="19">
        <v>112804.64</v>
      </c>
      <c r="G87" s="19">
        <v>118743.03999999999</v>
      </c>
      <c r="H87" s="19">
        <v>121116.32</v>
      </c>
      <c r="I87" s="19">
        <v>123539.52</v>
      </c>
      <c r="J87" s="19">
        <v>126010.56</v>
      </c>
      <c r="K87" s="19">
        <v>128529.44</v>
      </c>
      <c r="L87" s="19">
        <v>131100.32</v>
      </c>
      <c r="M87" s="19">
        <v>133723.20000000001</v>
      </c>
      <c r="N87" s="20"/>
    </row>
    <row r="88" spans="1:14" ht="26.5">
      <c r="A88" s="22" t="s">
        <v>235</v>
      </c>
      <c r="B88" s="21" t="s">
        <v>236</v>
      </c>
      <c r="C88" s="21">
        <v>513</v>
      </c>
      <c r="D88" s="21">
        <v>11</v>
      </c>
      <c r="E88" s="8" t="s">
        <v>237</v>
      </c>
      <c r="F88" s="19">
        <v>96913.44</v>
      </c>
      <c r="G88" s="19">
        <v>102015.67999999999</v>
      </c>
      <c r="H88" s="19">
        <v>104054.08</v>
      </c>
      <c r="I88" s="19">
        <v>106136.16</v>
      </c>
      <c r="J88" s="19">
        <v>108259.84</v>
      </c>
      <c r="K88" s="19">
        <v>110423.03999999999</v>
      </c>
      <c r="L88" s="19">
        <v>112632</v>
      </c>
      <c r="M88" s="19">
        <v>114886.72</v>
      </c>
      <c r="N88" s="20"/>
    </row>
    <row r="89" spans="1:14">
      <c r="A89" s="22" t="s">
        <v>238</v>
      </c>
      <c r="B89" s="21" t="s">
        <v>236</v>
      </c>
      <c r="C89" s="21">
        <v>513</v>
      </c>
      <c r="D89" s="21">
        <v>11</v>
      </c>
      <c r="E89" s="8" t="s">
        <v>239</v>
      </c>
      <c r="F89" s="19">
        <v>96913.44</v>
      </c>
      <c r="G89" s="19">
        <v>102015.67999999999</v>
      </c>
      <c r="H89" s="19">
        <v>104054.08</v>
      </c>
      <c r="I89" s="19">
        <v>106136.16</v>
      </c>
      <c r="J89" s="19">
        <v>108259.84</v>
      </c>
      <c r="K89" s="19">
        <v>110423.03999999999</v>
      </c>
      <c r="L89" s="19">
        <v>112632</v>
      </c>
      <c r="M89" s="19">
        <v>114886.72</v>
      </c>
      <c r="N89" s="20"/>
    </row>
    <row r="90" spans="1:14" ht="26.5">
      <c r="A90" s="22" t="s">
        <v>240</v>
      </c>
      <c r="B90" s="21" t="s">
        <v>138</v>
      </c>
      <c r="C90" s="21">
        <v>518</v>
      </c>
      <c r="D90" s="21">
        <v>11</v>
      </c>
      <c r="E90" s="8" t="s">
        <v>241</v>
      </c>
      <c r="F90" s="19">
        <v>97882.72</v>
      </c>
      <c r="G90" s="19">
        <v>103034.88</v>
      </c>
      <c r="H90" s="19">
        <v>105096.16</v>
      </c>
      <c r="I90" s="19">
        <v>107199.03999999999</v>
      </c>
      <c r="J90" s="19">
        <v>109341.44</v>
      </c>
      <c r="K90" s="19">
        <v>111527.52</v>
      </c>
      <c r="L90" s="19">
        <v>113759.36</v>
      </c>
      <c r="M90" s="19">
        <v>116034.88</v>
      </c>
      <c r="N90" s="20"/>
    </row>
    <row r="91" spans="1:14">
      <c r="A91" s="32" t="s">
        <v>360</v>
      </c>
      <c r="B91" s="33">
        <v>156</v>
      </c>
      <c r="C91" s="33">
        <v>635</v>
      </c>
      <c r="D91" s="33">
        <v>14</v>
      </c>
      <c r="E91" s="34" t="s">
        <v>366</v>
      </c>
      <c r="F91" s="19">
        <v>120556.8</v>
      </c>
      <c r="G91" s="19">
        <v>126900.8</v>
      </c>
      <c r="H91" s="19">
        <v>129438.39999999999</v>
      </c>
      <c r="I91" s="19">
        <v>132028</v>
      </c>
      <c r="J91" s="19">
        <v>134669.6</v>
      </c>
      <c r="K91" s="19">
        <v>137363.20000000001</v>
      </c>
      <c r="L91" s="19">
        <v>140108.79999999999</v>
      </c>
      <c r="M91" s="19">
        <v>142912.64000000001</v>
      </c>
      <c r="N91" s="20"/>
    </row>
    <row r="92" spans="1:14" ht="26.5">
      <c r="A92" s="22" t="s">
        <v>242</v>
      </c>
      <c r="B92" s="21" t="s">
        <v>123</v>
      </c>
      <c r="C92" s="21">
        <v>543</v>
      </c>
      <c r="D92" s="21">
        <v>12</v>
      </c>
      <c r="E92" s="8" t="s">
        <v>243</v>
      </c>
      <c r="F92" s="19">
        <v>102727.03999999999</v>
      </c>
      <c r="G92" s="19">
        <v>108135.03999999999</v>
      </c>
      <c r="H92" s="19">
        <v>110296.16</v>
      </c>
      <c r="I92" s="19">
        <v>112503.03999999999</v>
      </c>
      <c r="J92" s="19">
        <v>114753.60000000001</v>
      </c>
      <c r="K92" s="19">
        <v>117047.84</v>
      </c>
      <c r="L92" s="19">
        <v>119389.92</v>
      </c>
      <c r="M92" s="19">
        <v>121777.76</v>
      </c>
      <c r="N92" s="20"/>
    </row>
    <row r="93" spans="1:14">
      <c r="A93" s="22" t="s">
        <v>244</v>
      </c>
      <c r="B93" s="21" t="s">
        <v>245</v>
      </c>
      <c r="C93" s="21">
        <v>563</v>
      </c>
      <c r="D93" s="21">
        <v>12</v>
      </c>
      <c r="E93" s="8" t="s">
        <v>246</v>
      </c>
      <c r="F93" s="19">
        <v>106604.16</v>
      </c>
      <c r="G93" s="19">
        <v>112213.92</v>
      </c>
      <c r="H93" s="19">
        <v>114458.24000000001</v>
      </c>
      <c r="I93" s="19">
        <v>116748.32</v>
      </c>
      <c r="J93" s="19">
        <v>119082.08</v>
      </c>
      <c r="K93" s="19">
        <v>121463.67999999999</v>
      </c>
      <c r="L93" s="19">
        <v>123893.12</v>
      </c>
      <c r="M93" s="19">
        <v>126372.48</v>
      </c>
      <c r="N93" s="20"/>
    </row>
    <row r="94" spans="1:14" ht="26.5">
      <c r="A94" s="22" t="s">
        <v>247</v>
      </c>
      <c r="B94" s="21" t="s">
        <v>248</v>
      </c>
      <c r="C94" s="21">
        <v>545</v>
      </c>
      <c r="D94" s="21">
        <v>12</v>
      </c>
      <c r="E94" s="8" t="s">
        <v>249</v>
      </c>
      <c r="F94" s="19">
        <v>103116</v>
      </c>
      <c r="G94" s="19">
        <v>108542.72</v>
      </c>
      <c r="H94" s="19">
        <v>110714.24000000001</v>
      </c>
      <c r="I94" s="19">
        <v>112927.36</v>
      </c>
      <c r="J94" s="19">
        <v>115186.24000000001</v>
      </c>
      <c r="K94" s="19">
        <v>117490.88</v>
      </c>
      <c r="L94" s="19">
        <v>119839.2</v>
      </c>
      <c r="M94" s="19">
        <v>122237.44</v>
      </c>
      <c r="N94" s="20"/>
    </row>
    <row r="95" spans="1:14" ht="26.5">
      <c r="A95" s="22" t="s">
        <v>250</v>
      </c>
      <c r="B95" s="21" t="s">
        <v>251</v>
      </c>
      <c r="C95" s="21">
        <v>560</v>
      </c>
      <c r="D95" s="21">
        <v>12</v>
      </c>
      <c r="E95" s="8" t="s">
        <v>252</v>
      </c>
      <c r="F95" s="19">
        <v>106021.75999999999</v>
      </c>
      <c r="G95" s="19">
        <v>111602.4</v>
      </c>
      <c r="H95" s="19">
        <v>113834.24000000001</v>
      </c>
      <c r="I95" s="19">
        <v>116111.84</v>
      </c>
      <c r="J95" s="19">
        <v>118433.12</v>
      </c>
      <c r="K95" s="19">
        <v>120802.24000000001</v>
      </c>
      <c r="L95" s="19">
        <v>123217.12</v>
      </c>
      <c r="M95" s="19">
        <v>125681.92</v>
      </c>
      <c r="N95" s="20"/>
    </row>
    <row r="96" spans="1:14">
      <c r="A96" s="22" t="s">
        <v>253</v>
      </c>
      <c r="B96" s="21" t="s">
        <v>152</v>
      </c>
      <c r="C96" s="21">
        <v>678</v>
      </c>
      <c r="D96" s="21">
        <v>15</v>
      </c>
      <c r="E96" s="28" t="s">
        <v>254</v>
      </c>
      <c r="F96" s="19">
        <v>128889.28</v>
      </c>
      <c r="G96" s="19">
        <v>135672.16</v>
      </c>
      <c r="H96" s="19">
        <v>138386.56</v>
      </c>
      <c r="I96" s="19">
        <v>141155.04</v>
      </c>
      <c r="J96" s="19">
        <v>143977.60000000001</v>
      </c>
      <c r="K96" s="19">
        <v>146856.32000000001</v>
      </c>
      <c r="L96" s="19">
        <v>149793.28</v>
      </c>
      <c r="M96" s="19">
        <v>152788.48000000001</v>
      </c>
      <c r="N96" s="20"/>
    </row>
    <row r="97" spans="1:14">
      <c r="A97" s="22" t="s">
        <v>255</v>
      </c>
      <c r="B97" s="21" t="s">
        <v>58</v>
      </c>
      <c r="C97" s="21">
        <v>553</v>
      </c>
      <c r="D97" s="21">
        <v>12</v>
      </c>
      <c r="E97" s="28" t="s">
        <v>256</v>
      </c>
      <c r="F97" s="19">
        <v>104665.60000000001</v>
      </c>
      <c r="G97" s="19">
        <v>110175.52</v>
      </c>
      <c r="H97" s="19">
        <v>112378.24000000001</v>
      </c>
      <c r="I97" s="19">
        <v>114626.72</v>
      </c>
      <c r="J97" s="19">
        <v>116918.88</v>
      </c>
      <c r="K97" s="19">
        <v>119256.8</v>
      </c>
      <c r="L97" s="19">
        <v>121642.56</v>
      </c>
      <c r="M97" s="19">
        <v>124074.08</v>
      </c>
      <c r="N97" s="20"/>
    </row>
    <row r="98" spans="1:14">
      <c r="A98" s="32" t="s">
        <v>361</v>
      </c>
      <c r="B98" s="33">
        <v>161</v>
      </c>
      <c r="C98" s="33">
        <v>533</v>
      </c>
      <c r="D98" s="33">
        <v>11</v>
      </c>
      <c r="E98" s="34" t="s">
        <v>362</v>
      </c>
      <c r="F98" s="19">
        <v>100790.56</v>
      </c>
      <c r="G98" s="19">
        <v>106094.56</v>
      </c>
      <c r="H98" s="19">
        <v>108216.16</v>
      </c>
      <c r="I98" s="19">
        <v>110381.44</v>
      </c>
      <c r="J98" s="19">
        <v>112588.32</v>
      </c>
      <c r="K98" s="19">
        <v>114840.96000000001</v>
      </c>
      <c r="L98" s="19">
        <v>117137.28</v>
      </c>
      <c r="M98" s="19">
        <v>119479.36</v>
      </c>
      <c r="N98" s="20"/>
    </row>
    <row r="99" spans="1:14">
      <c r="A99" s="22" t="s">
        <v>257</v>
      </c>
      <c r="B99" s="21" t="s">
        <v>258</v>
      </c>
      <c r="C99" s="21">
        <v>888</v>
      </c>
      <c r="D99" s="21">
        <v>19</v>
      </c>
      <c r="E99" s="28" t="s">
        <v>259</v>
      </c>
      <c r="F99" s="19">
        <v>169584.48</v>
      </c>
      <c r="G99" s="19">
        <v>178509.76</v>
      </c>
      <c r="H99" s="19">
        <v>182079.04</v>
      </c>
      <c r="I99" s="19">
        <v>185721.12</v>
      </c>
      <c r="J99" s="19">
        <v>189436</v>
      </c>
      <c r="K99" s="19">
        <v>193223.67999999999</v>
      </c>
      <c r="L99" s="19">
        <v>197088.32</v>
      </c>
      <c r="M99" s="19">
        <v>201032</v>
      </c>
      <c r="N99" s="20">
        <v>195171.27499999999</v>
      </c>
    </row>
    <row r="100" spans="1:14">
      <c r="A100" s="22" t="s">
        <v>260</v>
      </c>
      <c r="B100" s="21" t="s">
        <v>170</v>
      </c>
      <c r="C100" s="21">
        <v>603</v>
      </c>
      <c r="D100" s="21">
        <v>13</v>
      </c>
      <c r="E100" s="28" t="s">
        <v>261</v>
      </c>
      <c r="F100" s="19">
        <v>114354.24000000001</v>
      </c>
      <c r="G100" s="19">
        <v>120373.75999999999</v>
      </c>
      <c r="H100" s="19">
        <v>122780.32</v>
      </c>
      <c r="I100" s="19">
        <v>125236.8</v>
      </c>
      <c r="J100" s="19">
        <v>127741.12</v>
      </c>
      <c r="K100" s="19">
        <v>130295.36</v>
      </c>
      <c r="L100" s="19">
        <v>132901.6</v>
      </c>
      <c r="M100" s="19">
        <v>135559.84</v>
      </c>
      <c r="N100" s="20"/>
    </row>
    <row r="101" spans="1:14">
      <c r="A101" s="22" t="s">
        <v>262</v>
      </c>
      <c r="B101" s="21" t="s">
        <v>129</v>
      </c>
      <c r="C101" s="21">
        <v>723</v>
      </c>
      <c r="D101" s="21">
        <v>16</v>
      </c>
      <c r="E101" s="13" t="s">
        <v>263</v>
      </c>
      <c r="F101" s="19">
        <v>137608.64000000001</v>
      </c>
      <c r="G101" s="19">
        <v>144851.20000000001</v>
      </c>
      <c r="H101" s="19">
        <v>147748.64000000001</v>
      </c>
      <c r="I101" s="19">
        <v>150704.32000000001</v>
      </c>
      <c r="J101" s="19">
        <v>153718.24</v>
      </c>
      <c r="K101" s="19">
        <v>156792.48000000001</v>
      </c>
      <c r="L101" s="19">
        <v>159929.12</v>
      </c>
      <c r="M101" s="19">
        <v>163126.07999999999</v>
      </c>
      <c r="N101" s="20"/>
    </row>
    <row r="102" spans="1:14" ht="26.5">
      <c r="A102" s="22" t="s">
        <v>264</v>
      </c>
      <c r="B102" s="21" t="s">
        <v>52</v>
      </c>
      <c r="C102" s="21">
        <v>578</v>
      </c>
      <c r="D102" s="21">
        <v>12</v>
      </c>
      <c r="E102" s="13" t="s">
        <v>265</v>
      </c>
      <c r="F102" s="19">
        <v>109509.92</v>
      </c>
      <c r="G102" s="19">
        <v>115273.60000000001</v>
      </c>
      <c r="H102" s="19">
        <v>117580.32</v>
      </c>
      <c r="I102" s="19">
        <v>119930.72</v>
      </c>
      <c r="J102" s="19">
        <v>122331.04</v>
      </c>
      <c r="K102" s="19">
        <v>124775.03999999999</v>
      </c>
      <c r="L102" s="19">
        <v>127271.03999999999</v>
      </c>
      <c r="M102" s="19">
        <v>129816.96000000001</v>
      </c>
      <c r="N102" s="20"/>
    </row>
    <row r="103" spans="1:14">
      <c r="A103" s="22" t="s">
        <v>266</v>
      </c>
      <c r="B103" s="21" t="s">
        <v>58</v>
      </c>
      <c r="C103" s="21">
        <v>553</v>
      </c>
      <c r="D103" s="21">
        <v>12</v>
      </c>
      <c r="E103" s="13" t="s">
        <v>267</v>
      </c>
      <c r="F103" s="19">
        <v>104665.60000000001</v>
      </c>
      <c r="G103" s="19">
        <v>110175.52</v>
      </c>
      <c r="H103" s="19">
        <v>112378.24000000001</v>
      </c>
      <c r="I103" s="19">
        <v>114626.72</v>
      </c>
      <c r="J103" s="19">
        <v>116918.88</v>
      </c>
      <c r="K103" s="19">
        <v>119256.8</v>
      </c>
      <c r="L103" s="19">
        <v>121642.56</v>
      </c>
      <c r="M103" s="19">
        <v>124074.08</v>
      </c>
      <c r="N103" s="20"/>
    </row>
    <row r="104" spans="1:14">
      <c r="A104" s="22" t="s">
        <v>268</v>
      </c>
      <c r="B104" s="21" t="s">
        <v>143</v>
      </c>
      <c r="C104" s="21">
        <v>650</v>
      </c>
      <c r="D104" s="21">
        <v>14</v>
      </c>
      <c r="E104" s="13" t="s">
        <v>269</v>
      </c>
      <c r="F104" s="19">
        <v>123462.56</v>
      </c>
      <c r="G104" s="19">
        <v>129960.48</v>
      </c>
      <c r="H104" s="19">
        <v>132560.48000000001</v>
      </c>
      <c r="I104" s="19">
        <v>135210.4</v>
      </c>
      <c r="J104" s="19">
        <v>137916.48000000001</v>
      </c>
      <c r="K104" s="19">
        <v>140674.56</v>
      </c>
      <c r="L104" s="19">
        <v>143488.79999999999</v>
      </c>
      <c r="M104" s="19">
        <v>146357.12</v>
      </c>
      <c r="N104" s="20"/>
    </row>
    <row r="105" spans="1:14">
      <c r="A105" s="22" t="s">
        <v>270</v>
      </c>
      <c r="B105" s="21" t="s">
        <v>85</v>
      </c>
      <c r="C105" s="21">
        <v>640</v>
      </c>
      <c r="D105" s="21">
        <v>14</v>
      </c>
      <c r="E105" s="29" t="s">
        <v>271</v>
      </c>
      <c r="F105" s="19">
        <v>121524</v>
      </c>
      <c r="G105" s="19">
        <v>127920</v>
      </c>
      <c r="H105" s="19">
        <v>130480.48</v>
      </c>
      <c r="I105" s="19">
        <v>133088.79999999999</v>
      </c>
      <c r="J105" s="19">
        <v>135751.20000000001</v>
      </c>
      <c r="K105" s="19">
        <v>138465.60000000001</v>
      </c>
      <c r="L105" s="19">
        <v>141234.07999999999</v>
      </c>
      <c r="M105" s="19">
        <v>144060.79999999999</v>
      </c>
      <c r="N105" s="20"/>
    </row>
    <row r="106" spans="1:14">
      <c r="A106" s="22" t="s">
        <v>272</v>
      </c>
      <c r="B106" s="21" t="s">
        <v>225</v>
      </c>
      <c r="C106" s="21">
        <v>665</v>
      </c>
      <c r="D106" s="21">
        <v>14</v>
      </c>
      <c r="E106" s="29" t="s">
        <v>273</v>
      </c>
      <c r="F106" s="19">
        <v>126370.4</v>
      </c>
      <c r="G106" s="19">
        <v>133020.16</v>
      </c>
      <c r="H106" s="19">
        <v>135680.48000000001</v>
      </c>
      <c r="I106" s="19">
        <v>138394.88</v>
      </c>
      <c r="J106" s="19">
        <v>141163.35999999999</v>
      </c>
      <c r="K106" s="19">
        <v>143985.92000000001</v>
      </c>
      <c r="L106" s="19">
        <v>146866.72</v>
      </c>
      <c r="M106" s="19">
        <v>149803.68</v>
      </c>
      <c r="N106" s="20"/>
    </row>
    <row r="107" spans="1:14">
      <c r="A107" s="22" t="s">
        <v>274</v>
      </c>
      <c r="B107" s="21" t="s">
        <v>225</v>
      </c>
      <c r="C107" s="21">
        <v>665</v>
      </c>
      <c r="D107" s="21">
        <v>14</v>
      </c>
      <c r="E107" s="29" t="s">
        <v>275</v>
      </c>
      <c r="F107" s="19">
        <v>126370.4</v>
      </c>
      <c r="G107" s="19">
        <v>133020.16</v>
      </c>
      <c r="H107" s="19">
        <v>135680.48000000001</v>
      </c>
      <c r="I107" s="19">
        <v>138394.88</v>
      </c>
      <c r="J107" s="19">
        <v>141163.35999999999</v>
      </c>
      <c r="K107" s="19">
        <v>143985.92000000001</v>
      </c>
      <c r="L107" s="19">
        <v>146866.72</v>
      </c>
      <c r="M107" s="19">
        <v>149803.68</v>
      </c>
      <c r="N107" s="20"/>
    </row>
    <row r="108" spans="1:14">
      <c r="A108" s="22" t="s">
        <v>276</v>
      </c>
      <c r="B108" s="21" t="s">
        <v>277</v>
      </c>
      <c r="C108" s="21">
        <v>728</v>
      </c>
      <c r="D108" s="21">
        <v>16</v>
      </c>
      <c r="E108" s="29" t="s">
        <v>278</v>
      </c>
      <c r="F108" s="19">
        <v>138577.92000000001</v>
      </c>
      <c r="G108" s="19">
        <v>145872.48000000001</v>
      </c>
      <c r="H108" s="19">
        <v>148788.64000000001</v>
      </c>
      <c r="I108" s="19">
        <v>151765.12</v>
      </c>
      <c r="J108" s="19">
        <v>154801.92000000001</v>
      </c>
      <c r="K108" s="19">
        <v>157896.95999999999</v>
      </c>
      <c r="L108" s="19">
        <v>161054.39999999999</v>
      </c>
      <c r="M108" s="19">
        <v>164276.32</v>
      </c>
      <c r="N108" s="20"/>
    </row>
    <row r="109" spans="1:14">
      <c r="A109" s="22" t="s">
        <v>279</v>
      </c>
      <c r="B109" s="21" t="s">
        <v>158</v>
      </c>
      <c r="C109" s="21">
        <v>703</v>
      </c>
      <c r="D109" s="21">
        <v>15</v>
      </c>
      <c r="E109" s="13" t="s">
        <v>280</v>
      </c>
      <c r="F109" s="19">
        <v>133733.6</v>
      </c>
      <c r="G109" s="19">
        <v>140772.32</v>
      </c>
      <c r="H109" s="19">
        <v>143588.64000000001</v>
      </c>
      <c r="I109" s="19">
        <v>146459.04</v>
      </c>
      <c r="J109" s="19">
        <v>149389.76000000001</v>
      </c>
      <c r="K109" s="19">
        <v>152376.64000000001</v>
      </c>
      <c r="L109" s="19">
        <v>155423.84</v>
      </c>
      <c r="M109" s="19">
        <v>158531.35999999999</v>
      </c>
      <c r="N109" s="20"/>
    </row>
    <row r="110" spans="1:14">
      <c r="A110" s="22" t="s">
        <v>281</v>
      </c>
      <c r="B110" s="21" t="s">
        <v>187</v>
      </c>
      <c r="C110" s="21">
        <v>625</v>
      </c>
      <c r="D110" s="21">
        <v>13</v>
      </c>
      <c r="E110" s="29" t="s">
        <v>282</v>
      </c>
      <c r="F110" s="19">
        <v>118618.24000000001</v>
      </c>
      <c r="G110" s="19">
        <v>124860.32</v>
      </c>
      <c r="H110" s="19">
        <v>127358.39999999999</v>
      </c>
      <c r="I110" s="19">
        <v>129906.4</v>
      </c>
      <c r="J110" s="19">
        <v>132504.32000000001</v>
      </c>
      <c r="K110" s="19">
        <v>135154.23999999999</v>
      </c>
      <c r="L110" s="19">
        <v>137856.16</v>
      </c>
      <c r="M110" s="19">
        <v>140614.24</v>
      </c>
      <c r="N110" s="20"/>
    </row>
    <row r="111" spans="1:14">
      <c r="A111" s="22" t="s">
        <v>283</v>
      </c>
      <c r="B111" s="21" t="s">
        <v>284</v>
      </c>
      <c r="C111" s="21">
        <v>685</v>
      </c>
      <c r="D111" s="21">
        <v>15</v>
      </c>
      <c r="E111" s="13" t="s">
        <v>285</v>
      </c>
      <c r="F111" s="19">
        <v>130245.44</v>
      </c>
      <c r="G111" s="19">
        <v>137101.12</v>
      </c>
      <c r="H111" s="19">
        <v>139842.56</v>
      </c>
      <c r="I111" s="19">
        <v>142638.07999999999</v>
      </c>
      <c r="J111" s="19">
        <v>145491.84</v>
      </c>
      <c r="K111" s="19">
        <v>148401.76</v>
      </c>
      <c r="L111" s="19">
        <v>151369.92000000001</v>
      </c>
      <c r="M111" s="19">
        <v>154396.32</v>
      </c>
      <c r="N111" s="20"/>
    </row>
    <row r="112" spans="1:14" ht="26.5">
      <c r="A112" s="22" t="s">
        <v>286</v>
      </c>
      <c r="B112" s="21" t="s">
        <v>158</v>
      </c>
      <c r="C112" s="21">
        <v>703</v>
      </c>
      <c r="D112" s="21">
        <v>15</v>
      </c>
      <c r="E112" s="13" t="s">
        <v>287</v>
      </c>
      <c r="F112" s="19">
        <v>133733.6</v>
      </c>
      <c r="G112" s="19">
        <v>140772.32</v>
      </c>
      <c r="H112" s="19">
        <v>143588.64000000001</v>
      </c>
      <c r="I112" s="19">
        <v>146459.04</v>
      </c>
      <c r="J112" s="19">
        <v>149389.76000000001</v>
      </c>
      <c r="K112" s="19">
        <v>152376.64000000001</v>
      </c>
      <c r="L112" s="19">
        <v>155423.84</v>
      </c>
      <c r="M112" s="19">
        <v>158531.35999999999</v>
      </c>
      <c r="N112" s="20"/>
    </row>
    <row r="113" spans="1:14" ht="26.5">
      <c r="A113" s="22" t="s">
        <v>288</v>
      </c>
      <c r="B113" s="21" t="s">
        <v>21</v>
      </c>
      <c r="C113" s="21">
        <v>695</v>
      </c>
      <c r="D113" s="21">
        <v>15</v>
      </c>
      <c r="E113" s="13" t="s">
        <v>289</v>
      </c>
      <c r="F113" s="19">
        <v>132184</v>
      </c>
      <c r="G113" s="19">
        <v>139139.51999999999</v>
      </c>
      <c r="H113" s="19">
        <v>141922.56</v>
      </c>
      <c r="I113" s="19">
        <v>144761.76</v>
      </c>
      <c r="J113" s="19">
        <v>147657.12</v>
      </c>
      <c r="K113" s="19">
        <v>150610.72</v>
      </c>
      <c r="L113" s="19">
        <v>153622.56</v>
      </c>
      <c r="M113" s="19">
        <v>156694.72</v>
      </c>
      <c r="N113" s="20"/>
    </row>
    <row r="114" spans="1:14" ht="26.5">
      <c r="A114" s="22" t="s">
        <v>290</v>
      </c>
      <c r="B114" s="21" t="s">
        <v>284</v>
      </c>
      <c r="C114" s="21">
        <v>685</v>
      </c>
      <c r="D114" s="21">
        <v>15</v>
      </c>
      <c r="E114" s="13" t="s">
        <v>291</v>
      </c>
      <c r="F114" s="19">
        <v>130245.44</v>
      </c>
      <c r="G114" s="19">
        <v>137101.12</v>
      </c>
      <c r="H114" s="19">
        <v>139842.56</v>
      </c>
      <c r="I114" s="19">
        <v>142638.07999999999</v>
      </c>
      <c r="J114" s="19">
        <v>145491.84</v>
      </c>
      <c r="K114" s="19">
        <v>148401.76</v>
      </c>
      <c r="L114" s="19">
        <v>151369.92000000001</v>
      </c>
      <c r="M114" s="19">
        <v>154396.32</v>
      </c>
      <c r="N114" s="20"/>
    </row>
    <row r="115" spans="1:14">
      <c r="A115" s="22" t="s">
        <v>292</v>
      </c>
      <c r="B115" s="21" t="s">
        <v>192</v>
      </c>
      <c r="C115" s="21">
        <v>623</v>
      </c>
      <c r="D115" s="21">
        <v>13</v>
      </c>
      <c r="E115" s="13" t="s">
        <v>293</v>
      </c>
      <c r="F115" s="19">
        <v>118231.36</v>
      </c>
      <c r="G115" s="19">
        <v>124452.64</v>
      </c>
      <c r="H115" s="19">
        <v>126942.39999999999</v>
      </c>
      <c r="I115" s="19">
        <v>129480</v>
      </c>
      <c r="J115" s="19">
        <v>132071.67999999999</v>
      </c>
      <c r="K115" s="19">
        <v>134711.20000000001</v>
      </c>
      <c r="L115" s="19">
        <v>137406.88</v>
      </c>
      <c r="M115" s="19">
        <v>140154.56</v>
      </c>
      <c r="N115" s="20"/>
    </row>
    <row r="116" spans="1:14" ht="26.5">
      <c r="A116" s="22" t="s">
        <v>294</v>
      </c>
      <c r="B116" s="21" t="s">
        <v>40</v>
      </c>
      <c r="C116" s="21">
        <v>733</v>
      </c>
      <c r="D116" s="21">
        <v>16</v>
      </c>
      <c r="E116" s="29" t="s">
        <v>295</v>
      </c>
      <c r="F116" s="19">
        <v>139547.20000000001</v>
      </c>
      <c r="G116" s="19">
        <v>146891.68</v>
      </c>
      <c r="H116" s="19">
        <v>149830.72</v>
      </c>
      <c r="I116" s="19">
        <v>152825.92000000001</v>
      </c>
      <c r="J116" s="19">
        <v>155883.51999999999</v>
      </c>
      <c r="K116" s="19">
        <v>158999.35999999999</v>
      </c>
      <c r="L116" s="19">
        <v>162179.68</v>
      </c>
      <c r="M116" s="19">
        <v>165424.48000000001</v>
      </c>
      <c r="N116" s="20"/>
    </row>
    <row r="117" spans="1:14">
      <c r="A117" s="22" t="s">
        <v>296</v>
      </c>
      <c r="B117" s="21" t="s">
        <v>161</v>
      </c>
      <c r="C117" s="21">
        <v>538</v>
      </c>
      <c r="D117" s="21">
        <v>11</v>
      </c>
      <c r="E117" s="29" t="s">
        <v>297</v>
      </c>
      <c r="F117" s="19">
        <v>101759.84</v>
      </c>
      <c r="G117" s="19">
        <v>107115.84</v>
      </c>
      <c r="H117" s="19">
        <v>109256.16</v>
      </c>
      <c r="I117" s="19">
        <v>111442.24000000001</v>
      </c>
      <c r="J117" s="19">
        <v>113672</v>
      </c>
      <c r="K117" s="19">
        <v>115943.36</v>
      </c>
      <c r="L117" s="19">
        <v>118262.56</v>
      </c>
      <c r="M117" s="19">
        <v>120629.6</v>
      </c>
    </row>
    <row r="118" spans="1:14">
      <c r="A118" s="22" t="s">
        <v>298</v>
      </c>
      <c r="B118" s="21" t="s">
        <v>161</v>
      </c>
      <c r="C118" s="21">
        <v>538</v>
      </c>
      <c r="D118" s="21">
        <v>11</v>
      </c>
      <c r="E118" s="29" t="s">
        <v>299</v>
      </c>
      <c r="F118" s="19">
        <v>101759.84</v>
      </c>
      <c r="G118" s="19">
        <v>107115.84</v>
      </c>
      <c r="H118" s="19">
        <v>109256.16</v>
      </c>
      <c r="I118" s="19">
        <v>111442.24000000001</v>
      </c>
      <c r="J118" s="19">
        <v>113672</v>
      </c>
      <c r="K118" s="19">
        <v>115943.36</v>
      </c>
      <c r="L118" s="19">
        <v>118262.56</v>
      </c>
      <c r="M118" s="19">
        <v>120629.6</v>
      </c>
      <c r="N118" s="20"/>
    </row>
    <row r="119" spans="1:14">
      <c r="A119" s="22" t="s">
        <v>300</v>
      </c>
      <c r="B119" s="21" t="s">
        <v>301</v>
      </c>
      <c r="C119" s="21">
        <v>835</v>
      </c>
      <c r="D119" s="21">
        <v>18</v>
      </c>
      <c r="E119" s="29" t="s">
        <v>302</v>
      </c>
      <c r="F119" s="19">
        <v>159313.44</v>
      </c>
      <c r="G119" s="19">
        <v>167697.92000000001</v>
      </c>
      <c r="H119" s="19">
        <v>171052.96</v>
      </c>
      <c r="I119" s="19">
        <v>174472.48</v>
      </c>
      <c r="J119" s="19">
        <v>177962.72</v>
      </c>
      <c r="K119" s="19">
        <v>181521.6</v>
      </c>
      <c r="L119" s="19">
        <v>185151.2</v>
      </c>
      <c r="M119" s="19">
        <v>188855.67999999999</v>
      </c>
      <c r="N119" s="20">
        <v>188189.99999999997</v>
      </c>
    </row>
    <row r="120" spans="1:14">
      <c r="A120" s="22" t="s">
        <v>303</v>
      </c>
      <c r="B120" s="21" t="s">
        <v>161</v>
      </c>
      <c r="C120" s="21">
        <v>538</v>
      </c>
      <c r="D120" s="21">
        <v>11</v>
      </c>
      <c r="E120" s="29" t="s">
        <v>304</v>
      </c>
      <c r="F120" s="19">
        <v>101759.84</v>
      </c>
      <c r="G120" s="19">
        <v>107115.84</v>
      </c>
      <c r="H120" s="19">
        <v>109256.16</v>
      </c>
      <c r="I120" s="19">
        <v>111442.24000000001</v>
      </c>
      <c r="J120" s="19">
        <v>113672</v>
      </c>
      <c r="K120" s="19">
        <v>115943.36</v>
      </c>
      <c r="L120" s="19">
        <v>118262.56</v>
      </c>
      <c r="M120" s="19">
        <v>120629.6</v>
      </c>
      <c r="N120" s="20"/>
    </row>
    <row r="121" spans="1:14">
      <c r="A121" s="22" t="s">
        <v>305</v>
      </c>
      <c r="B121" s="21" t="s">
        <v>306</v>
      </c>
      <c r="C121" s="21">
        <v>528</v>
      </c>
      <c r="D121" s="21">
        <v>11</v>
      </c>
      <c r="E121" s="29" t="s">
        <v>307</v>
      </c>
      <c r="F121" s="19">
        <v>99821.28</v>
      </c>
      <c r="G121" s="19">
        <v>105075.36</v>
      </c>
      <c r="H121" s="19">
        <v>107176.16</v>
      </c>
      <c r="I121" s="19">
        <v>109320.64</v>
      </c>
      <c r="J121" s="19">
        <v>111506.72</v>
      </c>
      <c r="K121" s="19">
        <v>113736.48</v>
      </c>
      <c r="L121" s="19">
        <v>116012</v>
      </c>
      <c r="M121" s="19">
        <v>118331.2</v>
      </c>
      <c r="N121" s="20"/>
    </row>
    <row r="122" spans="1:14">
      <c r="A122" s="22" t="s">
        <v>308</v>
      </c>
      <c r="B122" s="21" t="s">
        <v>309</v>
      </c>
      <c r="C122" s="21">
        <v>555</v>
      </c>
      <c r="D122" s="21">
        <v>12</v>
      </c>
      <c r="E122" s="29" t="s">
        <v>310</v>
      </c>
      <c r="F122" s="19">
        <v>105052.48</v>
      </c>
      <c r="G122" s="19">
        <v>110583.2</v>
      </c>
      <c r="H122" s="19">
        <v>112794.24000000001</v>
      </c>
      <c r="I122" s="19">
        <v>115051.04</v>
      </c>
      <c r="J122" s="19">
        <v>117351.52</v>
      </c>
      <c r="K122" s="19">
        <v>119697.76</v>
      </c>
      <c r="L122" s="19">
        <v>122091.84</v>
      </c>
      <c r="M122" s="19">
        <v>124533.75999999999</v>
      </c>
      <c r="N122" s="20"/>
    </row>
    <row r="123" spans="1:14">
      <c r="A123" s="22" t="s">
        <v>311</v>
      </c>
      <c r="B123" s="21" t="s">
        <v>161</v>
      </c>
      <c r="C123" s="21">
        <v>538</v>
      </c>
      <c r="D123" s="21">
        <v>11</v>
      </c>
      <c r="E123" s="29" t="s">
        <v>312</v>
      </c>
      <c r="F123" s="19">
        <v>101759.84</v>
      </c>
      <c r="G123" s="19">
        <v>107115.84</v>
      </c>
      <c r="H123" s="19">
        <v>109256.16</v>
      </c>
      <c r="I123" s="19">
        <v>111442.24000000001</v>
      </c>
      <c r="J123" s="19">
        <v>113672</v>
      </c>
      <c r="K123" s="19">
        <v>115943.36</v>
      </c>
      <c r="L123" s="19">
        <v>118262.56</v>
      </c>
      <c r="M123" s="19">
        <v>120629.6</v>
      </c>
      <c r="N123" s="20"/>
    </row>
    <row r="124" spans="1:14">
      <c r="A124" s="22" t="s">
        <v>313</v>
      </c>
      <c r="B124" s="21" t="s">
        <v>314</v>
      </c>
      <c r="C124" s="21">
        <v>523</v>
      </c>
      <c r="D124" s="21">
        <v>11</v>
      </c>
      <c r="E124" s="29" t="s">
        <v>315</v>
      </c>
      <c r="F124" s="19">
        <v>98852</v>
      </c>
      <c r="G124" s="19">
        <v>104054.08</v>
      </c>
      <c r="H124" s="19">
        <v>106136.16</v>
      </c>
      <c r="I124" s="19">
        <v>108259.84</v>
      </c>
      <c r="J124" s="19">
        <v>110423.03999999999</v>
      </c>
      <c r="K124" s="19">
        <v>112632</v>
      </c>
      <c r="L124" s="19">
        <v>114884.64</v>
      </c>
      <c r="M124" s="19">
        <v>117183.03999999999</v>
      </c>
      <c r="N124" s="20"/>
    </row>
    <row r="125" spans="1:14">
      <c r="A125" s="22" t="s">
        <v>316</v>
      </c>
      <c r="B125" s="21" t="s">
        <v>236</v>
      </c>
      <c r="C125" s="21">
        <v>513</v>
      </c>
      <c r="D125" s="21">
        <v>11</v>
      </c>
      <c r="E125" s="29" t="s">
        <v>317</v>
      </c>
      <c r="F125" s="19">
        <v>96913.44</v>
      </c>
      <c r="G125" s="19">
        <v>102015.67999999999</v>
      </c>
      <c r="H125" s="19">
        <v>104054.08</v>
      </c>
      <c r="I125" s="19">
        <v>106136.16</v>
      </c>
      <c r="J125" s="19">
        <v>108259.84</v>
      </c>
      <c r="K125" s="19">
        <v>110423.03999999999</v>
      </c>
      <c r="L125" s="19">
        <v>112632</v>
      </c>
      <c r="M125" s="19">
        <v>114886.72</v>
      </c>
      <c r="N125" s="20"/>
    </row>
    <row r="126" spans="1:14" ht="26.5">
      <c r="A126" s="22" t="s">
        <v>318</v>
      </c>
      <c r="B126" s="21" t="s">
        <v>236</v>
      </c>
      <c r="C126" s="21">
        <v>513</v>
      </c>
      <c r="D126" s="21">
        <v>11</v>
      </c>
      <c r="E126" s="14" t="s">
        <v>319</v>
      </c>
      <c r="F126" s="19">
        <v>96913.44</v>
      </c>
      <c r="G126" s="19">
        <v>102015.67999999999</v>
      </c>
      <c r="H126" s="19">
        <v>104054.08</v>
      </c>
      <c r="I126" s="19">
        <v>106136.16</v>
      </c>
      <c r="J126" s="19">
        <v>108259.84</v>
      </c>
      <c r="K126" s="19">
        <v>110423.03999999999</v>
      </c>
      <c r="L126" s="19">
        <v>112632</v>
      </c>
      <c r="M126" s="19">
        <v>114886.72</v>
      </c>
      <c r="N126" s="20"/>
    </row>
    <row r="127" spans="1:14">
      <c r="A127" s="22" t="s">
        <v>320</v>
      </c>
      <c r="B127" s="21" t="s">
        <v>182</v>
      </c>
      <c r="C127" s="21">
        <v>558</v>
      </c>
      <c r="D127" s="21">
        <v>12</v>
      </c>
      <c r="E127" s="13" t="s">
        <v>321</v>
      </c>
      <c r="F127" s="19">
        <v>105634.88</v>
      </c>
      <c r="G127" s="19">
        <v>111194.72</v>
      </c>
      <c r="H127" s="19">
        <v>113418.24000000001</v>
      </c>
      <c r="I127" s="19">
        <v>115687.52</v>
      </c>
      <c r="J127" s="19">
        <v>118000.48</v>
      </c>
      <c r="K127" s="19">
        <v>120359.2</v>
      </c>
      <c r="L127" s="19">
        <v>122767.84</v>
      </c>
      <c r="M127" s="19">
        <v>125222.24</v>
      </c>
      <c r="N127" s="20"/>
    </row>
    <row r="128" spans="1:14">
      <c r="A128" s="22" t="s">
        <v>322</v>
      </c>
      <c r="B128" s="21" t="s">
        <v>323</v>
      </c>
      <c r="C128" s="21">
        <v>598</v>
      </c>
      <c r="D128" s="21">
        <v>13</v>
      </c>
      <c r="E128" s="14" t="s">
        <v>324</v>
      </c>
      <c r="F128" s="19">
        <v>113387.04</v>
      </c>
      <c r="G128" s="19">
        <v>119354.56</v>
      </c>
      <c r="H128" s="19">
        <v>121740.32</v>
      </c>
      <c r="I128" s="19">
        <v>124176</v>
      </c>
      <c r="J128" s="19">
        <v>126659.52</v>
      </c>
      <c r="K128" s="19">
        <v>129192.96000000001</v>
      </c>
      <c r="L128" s="19">
        <v>131776.32000000001</v>
      </c>
      <c r="M128" s="19">
        <v>134411.68</v>
      </c>
      <c r="N128" s="20"/>
    </row>
    <row r="129" spans="1:14">
      <c r="A129" s="22" t="s">
        <v>325</v>
      </c>
      <c r="B129" s="21" t="s">
        <v>138</v>
      </c>
      <c r="C129" s="21">
        <v>518</v>
      </c>
      <c r="D129" s="21">
        <v>11</v>
      </c>
      <c r="E129" s="13" t="s">
        <v>326</v>
      </c>
      <c r="F129" s="19">
        <v>97882.72</v>
      </c>
      <c r="G129" s="19">
        <v>103034.88</v>
      </c>
      <c r="H129" s="19">
        <v>105096.16</v>
      </c>
      <c r="I129" s="19">
        <v>107199.03999999999</v>
      </c>
      <c r="J129" s="19">
        <v>109341.44</v>
      </c>
      <c r="K129" s="19">
        <v>111527.52</v>
      </c>
      <c r="L129" s="19">
        <v>113759.36</v>
      </c>
      <c r="M129" s="19">
        <v>116034.88</v>
      </c>
      <c r="N129" s="20"/>
    </row>
    <row r="130" spans="1:14">
      <c r="A130" s="22" t="s">
        <v>327</v>
      </c>
      <c r="B130" s="21" t="s">
        <v>161</v>
      </c>
      <c r="C130" s="21">
        <v>538</v>
      </c>
      <c r="D130" s="21">
        <v>11</v>
      </c>
      <c r="E130" s="29" t="s">
        <v>328</v>
      </c>
      <c r="F130" s="19">
        <v>101759.84</v>
      </c>
      <c r="G130" s="19">
        <v>107115.84</v>
      </c>
      <c r="H130" s="19">
        <v>109256.16</v>
      </c>
      <c r="I130" s="19">
        <v>111442.24000000001</v>
      </c>
      <c r="J130" s="19">
        <v>113672</v>
      </c>
      <c r="K130" s="19">
        <v>115943.36</v>
      </c>
      <c r="L130" s="19">
        <v>118262.56</v>
      </c>
      <c r="M130" s="19">
        <v>120629.6</v>
      </c>
      <c r="N130" s="20"/>
    </row>
    <row r="131" spans="1:14">
      <c r="A131" s="22" t="s">
        <v>329</v>
      </c>
      <c r="B131" s="21" t="s">
        <v>236</v>
      </c>
      <c r="C131" s="21">
        <v>513</v>
      </c>
      <c r="D131" s="21">
        <v>11</v>
      </c>
      <c r="E131" s="29" t="s">
        <v>330</v>
      </c>
      <c r="F131" s="19">
        <v>96913.44</v>
      </c>
      <c r="G131" s="19">
        <v>102015.67999999999</v>
      </c>
      <c r="H131" s="19">
        <v>104054.08</v>
      </c>
      <c r="I131" s="19">
        <v>106136.16</v>
      </c>
      <c r="J131" s="19">
        <v>108259.84</v>
      </c>
      <c r="K131" s="19">
        <v>110423.03999999999</v>
      </c>
      <c r="L131" s="19">
        <v>112632</v>
      </c>
      <c r="M131" s="19">
        <v>114886.72</v>
      </c>
      <c r="N131" s="20"/>
    </row>
    <row r="132" spans="1:14">
      <c r="A132" s="22" t="s">
        <v>331</v>
      </c>
      <c r="B132" s="21" t="s">
        <v>332</v>
      </c>
      <c r="C132" s="21">
        <v>585</v>
      </c>
      <c r="D132" s="21">
        <v>12</v>
      </c>
      <c r="E132" s="13" t="s">
        <v>333</v>
      </c>
      <c r="F132" s="19">
        <v>110866.08</v>
      </c>
      <c r="G132" s="19">
        <v>116702.56</v>
      </c>
      <c r="H132" s="19">
        <v>119036.32</v>
      </c>
      <c r="I132" s="19">
        <v>121417.92</v>
      </c>
      <c r="J132" s="19">
        <v>123845.28</v>
      </c>
      <c r="K132" s="19">
        <v>126322.56</v>
      </c>
      <c r="L132" s="19">
        <v>128847.67999999999</v>
      </c>
      <c r="M132" s="19">
        <v>131424.79999999999</v>
      </c>
      <c r="N132" s="20"/>
    </row>
    <row r="133" spans="1:14">
      <c r="A133" s="22" t="s">
        <v>334</v>
      </c>
      <c r="B133" s="21" t="s">
        <v>335</v>
      </c>
      <c r="C133" s="21">
        <v>525</v>
      </c>
      <c r="D133" s="21">
        <v>11</v>
      </c>
      <c r="E133" s="13" t="s">
        <v>336</v>
      </c>
      <c r="F133" s="19">
        <v>99240.960000000006</v>
      </c>
      <c r="G133" s="19">
        <v>104463.84</v>
      </c>
      <c r="H133" s="19">
        <v>106552.16</v>
      </c>
      <c r="I133" s="19">
        <v>108682.08</v>
      </c>
      <c r="J133" s="19">
        <v>110857.76</v>
      </c>
      <c r="K133" s="19">
        <v>113075.04</v>
      </c>
      <c r="L133" s="19">
        <v>115336</v>
      </c>
      <c r="M133" s="19">
        <v>117642.72</v>
      </c>
      <c r="N133" s="20"/>
    </row>
    <row r="134" spans="1:14">
      <c r="A134" s="22" t="s">
        <v>337</v>
      </c>
      <c r="B134" s="21" t="s">
        <v>338</v>
      </c>
      <c r="C134" s="21">
        <v>658</v>
      </c>
      <c r="D134" s="21">
        <v>14</v>
      </c>
      <c r="E134" s="14" t="s">
        <v>339</v>
      </c>
      <c r="F134" s="19">
        <v>125012.16</v>
      </c>
      <c r="G134" s="19">
        <v>131593.28</v>
      </c>
      <c r="H134" s="19">
        <v>134224.48000000001</v>
      </c>
      <c r="I134" s="19">
        <v>136909.76000000001</v>
      </c>
      <c r="J134" s="19">
        <v>139647.04000000001</v>
      </c>
      <c r="K134" s="19">
        <v>142440.48000000001</v>
      </c>
      <c r="L134" s="19">
        <v>145288</v>
      </c>
      <c r="M134" s="19">
        <v>148195.84</v>
      </c>
      <c r="N134" s="20"/>
    </row>
    <row r="135" spans="1:14">
      <c r="A135" s="22" t="s">
        <v>340</v>
      </c>
      <c r="B135" s="21" t="s">
        <v>30</v>
      </c>
      <c r="C135" s="21">
        <v>655</v>
      </c>
      <c r="D135" s="21">
        <v>14</v>
      </c>
      <c r="E135" s="29" t="s">
        <v>341</v>
      </c>
      <c r="F135" s="19">
        <v>124431.84</v>
      </c>
      <c r="G135" s="19">
        <v>130981.75999999999</v>
      </c>
      <c r="H135" s="19">
        <v>133600.48000000001</v>
      </c>
      <c r="I135" s="19">
        <v>136273.28</v>
      </c>
      <c r="J135" s="19">
        <v>138998.07999999999</v>
      </c>
      <c r="K135" s="19">
        <v>141779.04</v>
      </c>
      <c r="L135" s="19">
        <v>144614.07999999999</v>
      </c>
      <c r="M135" s="19">
        <v>147505.28</v>
      </c>
      <c r="N135" s="20"/>
    </row>
    <row r="136" spans="1:14" ht="26.5">
      <c r="A136" s="22" t="s">
        <v>342</v>
      </c>
      <c r="B136" s="21" t="s">
        <v>40</v>
      </c>
      <c r="C136" s="21">
        <v>733</v>
      </c>
      <c r="D136" s="21">
        <v>16</v>
      </c>
      <c r="E136" s="29" t="s">
        <v>343</v>
      </c>
      <c r="F136" s="19">
        <v>139547.20000000001</v>
      </c>
      <c r="G136" s="19">
        <v>146891.68</v>
      </c>
      <c r="H136" s="19">
        <v>149830.72</v>
      </c>
      <c r="I136" s="19">
        <v>152825.92000000001</v>
      </c>
      <c r="J136" s="19">
        <v>155883.51999999999</v>
      </c>
      <c r="K136" s="19">
        <v>158999.35999999999</v>
      </c>
      <c r="L136" s="19">
        <v>162179.68</v>
      </c>
      <c r="M136" s="19">
        <v>165424.48000000001</v>
      </c>
      <c r="N136" s="20"/>
    </row>
    <row r="137" spans="1:14">
      <c r="A137" s="22" t="s">
        <v>344</v>
      </c>
      <c r="B137" s="21" t="s">
        <v>40</v>
      </c>
      <c r="C137" s="21">
        <v>733</v>
      </c>
      <c r="D137" s="21">
        <v>16</v>
      </c>
      <c r="E137" s="29" t="s">
        <v>345</v>
      </c>
      <c r="F137" s="19">
        <v>139547.20000000001</v>
      </c>
      <c r="G137" s="19">
        <v>146891.68</v>
      </c>
      <c r="H137" s="19">
        <v>149830.72</v>
      </c>
      <c r="I137" s="19">
        <v>152825.92000000001</v>
      </c>
      <c r="J137" s="19">
        <v>155883.51999999999</v>
      </c>
      <c r="K137" s="19">
        <v>158999.35999999999</v>
      </c>
      <c r="L137" s="19">
        <v>162179.68</v>
      </c>
      <c r="M137" s="19">
        <v>165424.48000000001</v>
      </c>
      <c r="N137" s="20"/>
    </row>
    <row r="138" spans="1:14">
      <c r="A138" s="22" t="s">
        <v>346</v>
      </c>
      <c r="B138" s="21" t="s">
        <v>40</v>
      </c>
      <c r="C138" s="21">
        <v>733</v>
      </c>
      <c r="D138" s="21">
        <v>16</v>
      </c>
      <c r="E138" s="29" t="s">
        <v>347</v>
      </c>
      <c r="F138" s="19">
        <v>139547.20000000001</v>
      </c>
      <c r="G138" s="19">
        <v>146891.68</v>
      </c>
      <c r="H138" s="19">
        <v>149830.72</v>
      </c>
      <c r="I138" s="19">
        <v>152825.92000000001</v>
      </c>
      <c r="J138" s="19">
        <v>155883.51999999999</v>
      </c>
      <c r="K138" s="19">
        <v>158999.35999999999</v>
      </c>
      <c r="L138" s="19">
        <v>162179.68</v>
      </c>
      <c r="M138" s="19">
        <v>165424.48000000001</v>
      </c>
      <c r="N138" s="20"/>
    </row>
    <row r="139" spans="1:14">
      <c r="A139" s="22" t="s">
        <v>348</v>
      </c>
      <c r="B139" s="21" t="s">
        <v>284</v>
      </c>
      <c r="C139" s="21">
        <v>685</v>
      </c>
      <c r="D139" s="21">
        <v>15</v>
      </c>
      <c r="E139" s="29" t="s">
        <v>349</v>
      </c>
      <c r="F139" s="19">
        <v>130245.44</v>
      </c>
      <c r="G139" s="19">
        <v>137101.12</v>
      </c>
      <c r="H139" s="19">
        <v>139842.56</v>
      </c>
      <c r="I139" s="19">
        <v>142638.07999999999</v>
      </c>
      <c r="J139" s="19">
        <v>145491.84</v>
      </c>
      <c r="K139" s="19">
        <v>148401.76</v>
      </c>
      <c r="L139" s="19">
        <v>151369.92000000001</v>
      </c>
      <c r="M139" s="19">
        <v>154396.32</v>
      </c>
      <c r="N139" s="20"/>
    </row>
    <row r="140" spans="1:14" ht="26.5">
      <c r="A140" s="22" t="s">
        <v>350</v>
      </c>
      <c r="B140" s="21" t="s">
        <v>351</v>
      </c>
      <c r="C140" s="21">
        <v>590</v>
      </c>
      <c r="D140" s="21">
        <v>13</v>
      </c>
      <c r="E140" s="13" t="s">
        <v>352</v>
      </c>
      <c r="F140" s="19">
        <v>111835.36</v>
      </c>
      <c r="G140" s="19">
        <v>117721.76</v>
      </c>
      <c r="H140" s="19">
        <v>120076.32</v>
      </c>
      <c r="I140" s="19">
        <v>122478.72</v>
      </c>
      <c r="J140" s="19">
        <v>124926.88</v>
      </c>
      <c r="K140" s="19">
        <v>127427.04</v>
      </c>
      <c r="L140" s="19">
        <v>129975.03999999999</v>
      </c>
      <c r="M140" s="19">
        <v>132575.04000000001</v>
      </c>
      <c r="N140" s="20"/>
    </row>
    <row r="141" spans="1:14" ht="26.5">
      <c r="A141" s="22" t="s">
        <v>353</v>
      </c>
      <c r="B141" s="21" t="s">
        <v>354</v>
      </c>
      <c r="C141" s="21">
        <v>628</v>
      </c>
      <c r="D141" s="21">
        <v>13</v>
      </c>
      <c r="E141" s="15" t="s">
        <v>355</v>
      </c>
      <c r="F141" s="19">
        <v>119200.64</v>
      </c>
      <c r="G141" s="19">
        <v>125473.92</v>
      </c>
      <c r="H141" s="19">
        <v>127982.39999999999</v>
      </c>
      <c r="I141" s="19">
        <v>130542.88</v>
      </c>
      <c r="J141" s="19">
        <v>133153.28</v>
      </c>
      <c r="K141" s="19">
        <v>135815.67999999999</v>
      </c>
      <c r="L141" s="19">
        <v>138532.16</v>
      </c>
      <c r="M141" s="19">
        <v>141302.72</v>
      </c>
      <c r="N141" s="21"/>
    </row>
    <row r="142" spans="1:14">
      <c r="A142" s="22" t="s">
        <v>356</v>
      </c>
      <c r="B142" s="21" t="s">
        <v>357</v>
      </c>
      <c r="C142" s="21">
        <v>658</v>
      </c>
      <c r="D142" s="21">
        <v>14</v>
      </c>
      <c r="E142" s="11" t="s">
        <v>358</v>
      </c>
      <c r="F142" s="19">
        <v>125012.16</v>
      </c>
      <c r="G142" s="19">
        <v>131593.28</v>
      </c>
      <c r="H142" s="19">
        <v>134224.48000000001</v>
      </c>
      <c r="I142" s="19">
        <v>136909.76000000001</v>
      </c>
      <c r="J142" s="19">
        <v>139647.04000000001</v>
      </c>
      <c r="K142" s="19">
        <v>142440.48000000001</v>
      </c>
      <c r="L142" s="19">
        <v>145288</v>
      </c>
      <c r="M142" s="19">
        <v>148195.84</v>
      </c>
      <c r="N142" s="21"/>
    </row>
    <row r="143" spans="1:14">
      <c r="E143" s="17"/>
      <c r="F143" s="22"/>
      <c r="G143" s="22"/>
      <c r="H143" s="22"/>
      <c r="I143" s="22"/>
      <c r="J143" s="22"/>
      <c r="K143" s="22"/>
      <c r="L143" s="22"/>
      <c r="M143" s="22"/>
    </row>
    <row r="144" spans="1:14">
      <c r="E144" s="17"/>
      <c r="F144" s="22"/>
      <c r="G144" s="22"/>
      <c r="H144" s="22"/>
      <c r="I144" s="22"/>
      <c r="J144" s="22"/>
      <c r="K144" s="22"/>
      <c r="L144" s="22"/>
      <c r="M144" s="22"/>
    </row>
  </sheetData>
  <sheetProtection sheet="1" objects="1" scenarios="1" autoFilter="0"/>
  <autoFilter ref="A6:N142" xr:uid="{DCD4CF49-1567-42DD-8CBD-0F890775D3D9}"/>
  <pageMargins left="0.25" right="0.25" top="0.75" bottom="0.75" header="0.3" footer="0.3"/>
  <pageSetup orientation="landscape"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4BBC8-6476-42FD-BC62-A7F801D9D6E1}">
  <sheetPr codeName="Sheet2"/>
  <dimension ref="A1:BO150"/>
  <sheetViews>
    <sheetView showGridLines="0" zoomScaleNormal="100" workbookViewId="0">
      <pane xSplit="6" ySplit="6" topLeftCell="I121" activePane="bottomRight" state="frozen"/>
      <selection activeCell="A5" sqref="A5"/>
      <selection pane="topRight" activeCell="F5" sqref="F5"/>
      <selection pane="bottomLeft" activeCell="A7" sqref="A7"/>
      <selection pane="bottomRight" activeCell="A138" sqref="A138"/>
    </sheetView>
  </sheetViews>
  <sheetFormatPr defaultColWidth="9.54296875" defaultRowHeight="14.5"/>
  <cols>
    <col min="1" max="1" width="9.54296875" style="44"/>
    <col min="2" max="5" width="9.54296875" style="54"/>
    <col min="6" max="6" width="44.1796875" style="56" bestFit="1" customWidth="1"/>
    <col min="7" max="15" width="9.54296875" style="49"/>
    <col min="16" max="17" width="9.54296875" style="50"/>
    <col min="18" max="27" width="9.54296875" style="44"/>
    <col min="28" max="36" width="11.1796875" style="44" bestFit="1" customWidth="1"/>
    <col min="37" max="16384" width="9.54296875" style="44"/>
  </cols>
  <sheetData>
    <row r="1" spans="1:67" ht="18.5">
      <c r="A1" s="30" t="s">
        <v>0</v>
      </c>
      <c r="B1" s="1"/>
      <c r="C1" s="1"/>
      <c r="D1" s="1"/>
      <c r="E1" s="1"/>
      <c r="F1" s="2"/>
      <c r="G1" s="41"/>
      <c r="H1" s="41"/>
      <c r="I1" s="41"/>
      <c r="J1" s="41"/>
      <c r="K1" s="41"/>
      <c r="L1" s="41"/>
      <c r="M1" s="41"/>
      <c r="N1" s="42" t="s">
        <v>391</v>
      </c>
      <c r="O1" s="43">
        <v>2.4E-2</v>
      </c>
      <c r="P1" s="79"/>
      <c r="Q1" s="79"/>
    </row>
    <row r="2" spans="1:67" ht="18.5">
      <c r="A2" s="30" t="s">
        <v>445</v>
      </c>
      <c r="B2" s="1"/>
      <c r="C2" s="1"/>
      <c r="D2" s="1"/>
      <c r="E2" s="1"/>
      <c r="F2" s="4"/>
      <c r="G2" s="41"/>
      <c r="H2" s="41"/>
      <c r="I2" s="41"/>
      <c r="J2" s="41"/>
      <c r="K2" s="41"/>
      <c r="L2" s="41"/>
      <c r="M2" s="41"/>
      <c r="N2" s="42" t="s">
        <v>392</v>
      </c>
      <c r="O2" s="43">
        <v>1.7999999999999999E-2</v>
      </c>
      <c r="P2" s="79"/>
      <c r="Q2" s="79"/>
    </row>
    <row r="3" spans="1:67" ht="18.5">
      <c r="A3" s="31" t="s">
        <v>2</v>
      </c>
      <c r="B3" s="1"/>
      <c r="C3" s="1"/>
      <c r="D3" s="1"/>
      <c r="E3" s="1"/>
      <c r="F3" s="4"/>
      <c r="G3" s="41"/>
      <c r="H3" s="41"/>
      <c r="I3" s="41"/>
      <c r="J3" s="41"/>
      <c r="K3" s="41"/>
      <c r="L3" s="41"/>
      <c r="M3" s="41"/>
      <c r="N3" s="41"/>
      <c r="O3" s="41"/>
      <c r="P3" s="80"/>
      <c r="Q3" s="80"/>
    </row>
    <row r="4" spans="1:67" ht="18.5">
      <c r="A4" s="31" t="s">
        <v>3</v>
      </c>
      <c r="B4" s="1"/>
      <c r="C4" s="1"/>
      <c r="D4" s="1"/>
      <c r="E4" s="1"/>
      <c r="F4" s="4"/>
      <c r="G4" s="41"/>
      <c r="H4" s="41"/>
      <c r="I4" s="41"/>
      <c r="J4" s="41"/>
      <c r="K4" s="41"/>
      <c r="L4" s="41"/>
      <c r="M4" s="41"/>
      <c r="N4" s="41"/>
      <c r="O4" s="41"/>
      <c r="P4" s="80"/>
      <c r="Q4" s="80"/>
    </row>
    <row r="5" spans="1:67">
      <c r="A5" s="5"/>
      <c r="B5" s="45"/>
      <c r="C5" s="45"/>
      <c r="D5" s="45"/>
      <c r="E5" s="45"/>
      <c r="F5" s="46"/>
      <c r="G5" s="41"/>
      <c r="H5" s="41"/>
      <c r="I5" s="41"/>
      <c r="J5" s="41"/>
      <c r="K5" s="41"/>
      <c r="L5" s="41"/>
      <c r="M5" s="41"/>
      <c r="N5" s="41"/>
      <c r="O5" s="41"/>
      <c r="P5" s="80"/>
      <c r="Q5" s="80"/>
    </row>
    <row r="6" spans="1:67" ht="84.5">
      <c r="A6" s="23" t="s">
        <v>4</v>
      </c>
      <c r="B6" s="24" t="s">
        <v>393</v>
      </c>
      <c r="C6" s="24" t="s">
        <v>5</v>
      </c>
      <c r="D6" s="24" t="s">
        <v>7</v>
      </c>
      <c r="E6" s="81" t="s">
        <v>447</v>
      </c>
      <c r="F6" s="25" t="s">
        <v>8</v>
      </c>
      <c r="G6" s="26" t="s">
        <v>9</v>
      </c>
      <c r="H6" s="26" t="s">
        <v>10</v>
      </c>
      <c r="I6" s="26" t="s">
        <v>11</v>
      </c>
      <c r="J6" s="26" t="s">
        <v>12</v>
      </c>
      <c r="K6" s="26" t="s">
        <v>13</v>
      </c>
      <c r="L6" s="26" t="s">
        <v>14</v>
      </c>
      <c r="M6" s="26" t="s">
        <v>15</v>
      </c>
      <c r="N6" s="26" t="s">
        <v>16</v>
      </c>
      <c r="O6" s="27" t="s">
        <v>387</v>
      </c>
      <c r="P6" s="57" t="s">
        <v>423</v>
      </c>
      <c r="Q6" s="57" t="s">
        <v>444</v>
      </c>
      <c r="R6" s="26" t="s">
        <v>9</v>
      </c>
      <c r="S6" s="26" t="s">
        <v>10</v>
      </c>
      <c r="T6" s="26" t="s">
        <v>11</v>
      </c>
      <c r="U6" s="26" t="s">
        <v>12</v>
      </c>
      <c r="V6" s="26" t="s">
        <v>13</v>
      </c>
      <c r="W6" s="26" t="s">
        <v>14</v>
      </c>
      <c r="X6" s="26" t="s">
        <v>15</v>
      </c>
      <c r="Y6" s="26" t="s">
        <v>16</v>
      </c>
      <c r="Z6" s="26" t="s">
        <v>388</v>
      </c>
      <c r="AB6" s="26" t="s">
        <v>9</v>
      </c>
      <c r="AC6" s="26" t="s">
        <v>10</v>
      </c>
      <c r="AD6" s="26" t="s">
        <v>11</v>
      </c>
      <c r="AE6" s="26" t="s">
        <v>12</v>
      </c>
      <c r="AF6" s="26" t="s">
        <v>13</v>
      </c>
      <c r="AG6" s="26" t="s">
        <v>14</v>
      </c>
      <c r="AH6" s="26" t="s">
        <v>15</v>
      </c>
      <c r="AI6" s="26" t="s">
        <v>16</v>
      </c>
      <c r="AJ6" s="26" t="s">
        <v>388</v>
      </c>
      <c r="AL6" s="26" t="s">
        <v>9</v>
      </c>
      <c r="AM6" s="26" t="s">
        <v>10</v>
      </c>
      <c r="AN6" s="26" t="s">
        <v>11</v>
      </c>
      <c r="AO6" s="26" t="s">
        <v>12</v>
      </c>
      <c r="AP6" s="26" t="s">
        <v>13</v>
      </c>
      <c r="AQ6" s="26" t="s">
        <v>14</v>
      </c>
      <c r="AR6" s="26" t="s">
        <v>15</v>
      </c>
      <c r="AS6" s="26" t="s">
        <v>16</v>
      </c>
      <c r="AT6" s="26" t="s">
        <v>388</v>
      </c>
      <c r="AU6" s="26" t="s">
        <v>9</v>
      </c>
      <c r="AV6" s="26" t="s">
        <v>10</v>
      </c>
      <c r="AW6" s="26" t="s">
        <v>11</v>
      </c>
      <c r="AX6" s="26" t="s">
        <v>12</v>
      </c>
      <c r="AY6" s="26" t="s">
        <v>13</v>
      </c>
      <c r="AZ6" s="26" t="s">
        <v>14</v>
      </c>
      <c r="BA6" s="26" t="s">
        <v>15</v>
      </c>
      <c r="BB6" s="26" t="s">
        <v>16</v>
      </c>
      <c r="BC6" s="26" t="s">
        <v>388</v>
      </c>
      <c r="BE6" s="26" t="s">
        <v>9</v>
      </c>
      <c r="BF6" s="26" t="s">
        <v>10</v>
      </c>
      <c r="BG6" s="26" t="s">
        <v>11</v>
      </c>
      <c r="BH6" s="26" t="s">
        <v>12</v>
      </c>
      <c r="BI6" s="26" t="s">
        <v>13</v>
      </c>
      <c r="BJ6" s="26" t="s">
        <v>14</v>
      </c>
      <c r="BK6" s="26" t="s">
        <v>15</v>
      </c>
      <c r="BL6" s="26" t="s">
        <v>16</v>
      </c>
      <c r="BM6" s="26" t="s">
        <v>388</v>
      </c>
      <c r="BN6" s="27"/>
    </row>
    <row r="7" spans="1:67">
      <c r="A7" s="62" t="s">
        <v>17</v>
      </c>
      <c r="B7" s="63">
        <v>495</v>
      </c>
      <c r="C7" s="63" t="s">
        <v>18</v>
      </c>
      <c r="D7" s="63">
        <v>10</v>
      </c>
      <c r="E7" s="63" t="s">
        <v>448</v>
      </c>
      <c r="F7" s="64" t="s">
        <v>19</v>
      </c>
      <c r="G7" s="65">
        <f t="shared" ref="G7:G37" si="0">ROUND(VLOOKUP($A7,February19,6,0) * (1+IncrPerc20),0)</f>
        <v>95667</v>
      </c>
      <c r="H7" s="65">
        <f t="shared" ref="H7:H37" si="1">ROUND(VLOOKUP($A7,February19,7,0) * (1+IncrPerc20),0)</f>
        <v>100703</v>
      </c>
      <c r="I7" s="65">
        <f t="shared" ref="I7:I37" si="2">ROUND(VLOOKUP($A7,February19,8,0) * (1+IncrPerc20),0)</f>
        <v>102718</v>
      </c>
      <c r="J7" s="65">
        <f t="shared" ref="J7:J37" si="3">ROUND(VLOOKUP($A7,February19,9,0) * (1+IncrPerc20),0)</f>
        <v>104771</v>
      </c>
      <c r="K7" s="65">
        <f t="shared" ref="K7:K37" si="4">ROUND(VLOOKUP($A7,February19,10,0) * (1+IncrPerc20),0)</f>
        <v>106869</v>
      </c>
      <c r="L7" s="65">
        <f t="shared" ref="L7:L37" si="5">ROUND(VLOOKUP($A7,February19,11,0) * (1+IncrPerc20),0)</f>
        <v>109005</v>
      </c>
      <c r="M7" s="65">
        <f t="shared" ref="M7:M37" si="6">ROUND(VLOOKUP($A7,February19,12,0) * (1+IncrPerc20),0)</f>
        <v>111184</v>
      </c>
      <c r="N7" s="65">
        <f t="shared" ref="N7:N37" si="7">ROUND(VLOOKUP($A7,February19,13,0) * (1+IncrPerc20),0)</f>
        <v>113410</v>
      </c>
      <c r="O7" s="50"/>
      <c r="P7" s="77"/>
      <c r="Q7" s="77"/>
      <c r="R7" s="51">
        <f t="shared" ref="R7:Z7" si="8">ROUNDUP(G7/2080,3)</f>
        <v>45.994</v>
      </c>
      <c r="S7" s="51">
        <f t="shared" si="8"/>
        <v>48.414999999999999</v>
      </c>
      <c r="T7" s="51">
        <f t="shared" si="8"/>
        <v>49.384</v>
      </c>
      <c r="U7" s="51">
        <f t="shared" si="8"/>
        <v>50.370999999999995</v>
      </c>
      <c r="V7" s="51">
        <f t="shared" si="8"/>
        <v>51.379999999999995</v>
      </c>
      <c r="W7" s="51">
        <f t="shared" si="8"/>
        <v>52.406999999999996</v>
      </c>
      <c r="X7" s="51">
        <f t="shared" si="8"/>
        <v>53.454000000000001</v>
      </c>
      <c r="Y7" s="51">
        <f t="shared" si="8"/>
        <v>54.524999999999999</v>
      </c>
      <c r="Z7" s="51">
        <f t="shared" si="8"/>
        <v>0</v>
      </c>
      <c r="AB7" s="52">
        <f t="shared" ref="AB7:AB37" si="9">R7*2080</f>
        <v>95667.520000000004</v>
      </c>
      <c r="AC7" s="52">
        <f t="shared" ref="AC7:AC37" si="10">S7*2080</f>
        <v>100703.2</v>
      </c>
      <c r="AD7" s="52">
        <f t="shared" ref="AD7:AD37" si="11">T7*2080</f>
        <v>102718.72</v>
      </c>
      <c r="AE7" s="52">
        <f t="shared" ref="AE7:AE37" si="12">U7*2080</f>
        <v>104771.68</v>
      </c>
      <c r="AF7" s="52">
        <f t="shared" ref="AF7:AF37" si="13">V7*2080</f>
        <v>106870.39999999999</v>
      </c>
      <c r="AG7" s="52">
        <f t="shared" ref="AG7:AG37" si="14">W7*2080</f>
        <v>109006.56</v>
      </c>
      <c r="AH7" s="52">
        <f t="shared" ref="AH7:AH37" si="15">X7*2080</f>
        <v>111184.32000000001</v>
      </c>
      <c r="AI7" s="52">
        <f t="shared" ref="AI7:AI37" si="16">Y7*2080</f>
        <v>113412</v>
      </c>
      <c r="AJ7" s="52">
        <f t="shared" ref="AJ7:AJ37" si="17">Z7*2080</f>
        <v>0</v>
      </c>
      <c r="AL7" s="52">
        <f t="shared" ref="AL7:AT7" si="18">AB7-G7</f>
        <v>0.52000000000407454</v>
      </c>
      <c r="AM7" s="52">
        <f t="shared" si="18"/>
        <v>0.19999999999708962</v>
      </c>
      <c r="AN7" s="52">
        <f t="shared" si="18"/>
        <v>0.72000000000116415</v>
      </c>
      <c r="AO7" s="52">
        <f t="shared" si="18"/>
        <v>0.67999999999301508</v>
      </c>
      <c r="AP7" s="52">
        <f t="shared" si="18"/>
        <v>1.3999999999941792</v>
      </c>
      <c r="AQ7" s="52">
        <f t="shared" si="18"/>
        <v>1.5599999999976717</v>
      </c>
      <c r="AR7" s="52">
        <f t="shared" si="18"/>
        <v>0.32000000000698492</v>
      </c>
      <c r="AS7" s="52">
        <f t="shared" si="18"/>
        <v>2</v>
      </c>
      <c r="AT7" s="52">
        <f t="shared" si="18"/>
        <v>0</v>
      </c>
      <c r="AU7" s="52">
        <f t="shared" ref="AU7:AU37" si="19">R7*2080</f>
        <v>95667.520000000004</v>
      </c>
      <c r="AV7" s="52">
        <f t="shared" ref="AV7:AV37" si="20">S7*2080</f>
        <v>100703.2</v>
      </c>
      <c r="AW7" s="52">
        <f t="shared" ref="AW7:AW37" si="21">T7*2080</f>
        <v>102718.72</v>
      </c>
      <c r="AX7" s="52">
        <f t="shared" ref="AX7:AX37" si="22">U7*2080</f>
        <v>104771.68</v>
      </c>
      <c r="AY7" s="52">
        <f t="shared" ref="AY7:AY37" si="23">V7*2080</f>
        <v>106870.39999999999</v>
      </c>
      <c r="AZ7" s="52">
        <f t="shared" ref="AZ7:AZ37" si="24">W7*2080</f>
        <v>109006.56</v>
      </c>
      <c r="BA7" s="52">
        <f t="shared" ref="BA7:BA37" si="25">X7*2080</f>
        <v>111184.32000000001</v>
      </c>
      <c r="BB7" s="52">
        <f t="shared" ref="BB7:BB37" si="26">Y7*2080</f>
        <v>113412</v>
      </c>
      <c r="BC7" s="52">
        <f t="shared" ref="BC7:BC37" si="27">Z7*2080</f>
        <v>0</v>
      </c>
      <c r="BE7" s="52">
        <f t="shared" ref="BE7:BM7" si="28">AU7-G7</f>
        <v>0.52000000000407454</v>
      </c>
      <c r="BF7" s="52">
        <f t="shared" si="28"/>
        <v>0.19999999999708962</v>
      </c>
      <c r="BG7" s="52">
        <f t="shared" si="28"/>
        <v>0.72000000000116415</v>
      </c>
      <c r="BH7" s="52">
        <f t="shared" si="28"/>
        <v>0.67999999999301508</v>
      </c>
      <c r="BI7" s="52">
        <f t="shared" si="28"/>
        <v>1.3999999999941792</v>
      </c>
      <c r="BJ7" s="52">
        <f t="shared" si="28"/>
        <v>1.5599999999976717</v>
      </c>
      <c r="BK7" s="52">
        <f t="shared" si="28"/>
        <v>0.32000000000698492</v>
      </c>
      <c r="BL7" s="52">
        <f t="shared" si="28"/>
        <v>2</v>
      </c>
      <c r="BM7" s="52">
        <f t="shared" si="28"/>
        <v>0</v>
      </c>
    </row>
    <row r="8" spans="1:67">
      <c r="A8" s="62" t="s">
        <v>140</v>
      </c>
      <c r="B8" s="63">
        <v>591</v>
      </c>
      <c r="C8" s="75" t="s">
        <v>437</v>
      </c>
      <c r="D8" s="63">
        <v>13</v>
      </c>
      <c r="E8" s="63" t="s">
        <v>448</v>
      </c>
      <c r="F8" s="64" t="s">
        <v>436</v>
      </c>
      <c r="G8" s="65">
        <v>114718</v>
      </c>
      <c r="H8" s="65">
        <v>120756</v>
      </c>
      <c r="I8" s="65">
        <v>123171</v>
      </c>
      <c r="J8" s="65">
        <v>125635</v>
      </c>
      <c r="K8" s="65">
        <v>128147</v>
      </c>
      <c r="L8" s="65">
        <v>130710</v>
      </c>
      <c r="M8" s="65">
        <v>133325</v>
      </c>
      <c r="N8" s="65">
        <v>135991</v>
      </c>
      <c r="O8" s="50"/>
      <c r="P8" s="77"/>
      <c r="Q8" s="77"/>
      <c r="R8" s="51"/>
      <c r="S8" s="51"/>
      <c r="T8" s="51"/>
      <c r="U8" s="51"/>
      <c r="V8" s="51"/>
      <c r="W8" s="51"/>
      <c r="X8" s="51"/>
      <c r="Y8" s="51"/>
      <c r="Z8" s="51"/>
      <c r="AB8" s="52"/>
      <c r="AC8" s="52"/>
      <c r="AD8" s="52"/>
      <c r="AE8" s="52"/>
      <c r="AF8" s="52"/>
      <c r="AG8" s="52"/>
      <c r="AH8" s="52"/>
      <c r="AI8" s="52"/>
      <c r="AJ8" s="52"/>
      <c r="AL8" s="52"/>
      <c r="AM8" s="52"/>
      <c r="AN8" s="52"/>
      <c r="AO8" s="52"/>
      <c r="AP8" s="52"/>
      <c r="AQ8" s="52"/>
      <c r="AR8" s="52"/>
      <c r="AS8" s="52"/>
      <c r="AT8" s="52"/>
      <c r="AU8" s="52"/>
      <c r="AV8" s="52"/>
      <c r="AW8" s="52"/>
      <c r="AX8" s="52"/>
      <c r="AY8" s="52"/>
      <c r="AZ8" s="52"/>
      <c r="BA8" s="52"/>
      <c r="BB8" s="52"/>
      <c r="BC8" s="52"/>
      <c r="BE8" s="52"/>
      <c r="BF8" s="52"/>
      <c r="BG8" s="52"/>
      <c r="BH8" s="52"/>
      <c r="BI8" s="52"/>
      <c r="BJ8" s="52"/>
      <c r="BK8" s="52"/>
      <c r="BL8" s="52"/>
      <c r="BM8" s="52"/>
    </row>
    <row r="9" spans="1:67">
      <c r="A9" s="62" t="s">
        <v>20</v>
      </c>
      <c r="B9" s="63">
        <v>695</v>
      </c>
      <c r="C9" s="63" t="s">
        <v>21</v>
      </c>
      <c r="D9" s="63">
        <v>15</v>
      </c>
      <c r="E9" s="63" t="s">
        <v>448</v>
      </c>
      <c r="F9" s="64" t="s">
        <v>22</v>
      </c>
      <c r="G9" s="65">
        <f t="shared" si="0"/>
        <v>135356</v>
      </c>
      <c r="H9" s="65">
        <f t="shared" si="1"/>
        <v>142479</v>
      </c>
      <c r="I9" s="65">
        <f t="shared" si="2"/>
        <v>145329</v>
      </c>
      <c r="J9" s="65">
        <f t="shared" si="3"/>
        <v>148236</v>
      </c>
      <c r="K9" s="65">
        <f t="shared" si="4"/>
        <v>151201</v>
      </c>
      <c r="L9" s="65">
        <f t="shared" si="5"/>
        <v>154225</v>
      </c>
      <c r="M9" s="65">
        <f t="shared" si="6"/>
        <v>157310</v>
      </c>
      <c r="N9" s="65">
        <f t="shared" si="7"/>
        <v>160455</v>
      </c>
      <c r="O9" s="50"/>
      <c r="P9" s="77"/>
      <c r="Q9" s="77"/>
      <c r="R9" s="51">
        <f t="shared" ref="R9:R37" si="29">ROUNDUP(G9/2080,3)</f>
        <v>65.075000000000003</v>
      </c>
      <c r="S9" s="51">
        <f t="shared" ref="S9:S37" si="30">ROUNDUP(H9/2080,3)</f>
        <v>68.5</v>
      </c>
      <c r="T9" s="51">
        <f t="shared" ref="T9:T37" si="31">ROUNDUP(I9/2080,3)</f>
        <v>69.87</v>
      </c>
      <c r="U9" s="51">
        <f t="shared" ref="U9:U37" si="32">ROUNDUP(J9/2080,3)</f>
        <v>71.268000000000001</v>
      </c>
      <c r="V9" s="51">
        <f t="shared" ref="V9:V37" si="33">ROUNDUP(K9/2080,3)</f>
        <v>72.692999999999998</v>
      </c>
      <c r="W9" s="51">
        <f t="shared" ref="W9:W37" si="34">ROUNDUP(L9/2080,3)</f>
        <v>74.147000000000006</v>
      </c>
      <c r="X9" s="51">
        <f t="shared" ref="X9:X37" si="35">ROUNDUP(M9/2080,3)</f>
        <v>75.63000000000001</v>
      </c>
      <c r="Y9" s="51">
        <f t="shared" ref="Y9:Y37" si="36">ROUNDUP(N9/2080,3)</f>
        <v>77.14200000000001</v>
      </c>
      <c r="Z9" s="51">
        <f t="shared" ref="Z9:Z37" si="37">ROUNDUP(O9/2080,3)</f>
        <v>0</v>
      </c>
      <c r="AB9" s="52">
        <f t="shared" si="9"/>
        <v>135356</v>
      </c>
      <c r="AC9" s="52">
        <f t="shared" si="10"/>
        <v>142480</v>
      </c>
      <c r="AD9" s="52">
        <f t="shared" si="11"/>
        <v>145329.60000000001</v>
      </c>
      <c r="AE9" s="52">
        <f t="shared" si="12"/>
        <v>148237.44</v>
      </c>
      <c r="AF9" s="52">
        <f t="shared" si="13"/>
        <v>151201.44</v>
      </c>
      <c r="AG9" s="52">
        <f t="shared" si="14"/>
        <v>154225.76</v>
      </c>
      <c r="AH9" s="52">
        <f t="shared" si="15"/>
        <v>157310.40000000002</v>
      </c>
      <c r="AI9" s="52">
        <f t="shared" si="16"/>
        <v>160455.36000000002</v>
      </c>
      <c r="AJ9" s="52">
        <f t="shared" si="17"/>
        <v>0</v>
      </c>
      <c r="AL9" s="52">
        <f t="shared" ref="AL9:AL37" si="38">AB9-G9</f>
        <v>0</v>
      </c>
      <c r="AM9" s="52">
        <f t="shared" ref="AM9:AM37" si="39">AC9-H9</f>
        <v>1</v>
      </c>
      <c r="AN9" s="52">
        <f t="shared" ref="AN9:AN37" si="40">AD9-I9</f>
        <v>0.60000000000582077</v>
      </c>
      <c r="AO9" s="52">
        <f t="shared" ref="AO9:AO37" si="41">AE9-J9</f>
        <v>1.4400000000023283</v>
      </c>
      <c r="AP9" s="52">
        <f t="shared" ref="AP9:AP37" si="42">AF9-K9</f>
        <v>0.44000000000232831</v>
      </c>
      <c r="AQ9" s="52">
        <f t="shared" ref="AQ9:AQ37" si="43">AG9-L9</f>
        <v>0.76000000000931323</v>
      </c>
      <c r="AR9" s="52">
        <f t="shared" ref="AR9:AR37" si="44">AH9-M9</f>
        <v>0.40000000002328306</v>
      </c>
      <c r="AS9" s="52">
        <f t="shared" ref="AS9:AS37" si="45">AI9-N9</f>
        <v>0.36000000001513399</v>
      </c>
      <c r="AT9" s="52">
        <f t="shared" ref="AT9:AT37" si="46">AJ9-O9</f>
        <v>0</v>
      </c>
      <c r="AU9" s="52">
        <f t="shared" si="19"/>
        <v>135356</v>
      </c>
      <c r="AV9" s="52">
        <f t="shared" si="20"/>
        <v>142480</v>
      </c>
      <c r="AW9" s="52">
        <f t="shared" si="21"/>
        <v>145329.60000000001</v>
      </c>
      <c r="AX9" s="52">
        <f t="shared" si="22"/>
        <v>148237.44</v>
      </c>
      <c r="AY9" s="52">
        <f t="shared" si="23"/>
        <v>151201.44</v>
      </c>
      <c r="AZ9" s="52">
        <f t="shared" si="24"/>
        <v>154225.76</v>
      </c>
      <c r="BA9" s="52">
        <f t="shared" si="25"/>
        <v>157310.40000000002</v>
      </c>
      <c r="BB9" s="52">
        <f t="shared" si="26"/>
        <v>160455.36000000002</v>
      </c>
      <c r="BC9" s="52">
        <f t="shared" si="27"/>
        <v>0</v>
      </c>
      <c r="BE9" s="52">
        <f t="shared" ref="BE9:BE37" si="47">AU9-G9</f>
        <v>0</v>
      </c>
      <c r="BF9" s="52">
        <f t="shared" ref="BF9:BF37" si="48">AV9-H9</f>
        <v>1</v>
      </c>
      <c r="BG9" s="52">
        <f t="shared" ref="BG9:BG37" si="49">AW9-I9</f>
        <v>0.60000000000582077</v>
      </c>
      <c r="BH9" s="52">
        <f t="shared" ref="BH9:BH37" si="50">AX9-J9</f>
        <v>1.4400000000023283</v>
      </c>
      <c r="BI9" s="52">
        <f t="shared" ref="BI9:BI37" si="51">AY9-K9</f>
        <v>0.44000000000232831</v>
      </c>
      <c r="BJ9" s="52">
        <f t="shared" ref="BJ9:BJ37" si="52">AZ9-L9</f>
        <v>0.76000000000931323</v>
      </c>
      <c r="BK9" s="52">
        <f t="shared" ref="BK9:BK37" si="53">BA9-M9</f>
        <v>0.40000000002328306</v>
      </c>
      <c r="BL9" s="52">
        <f t="shared" ref="BL9:BL37" si="54">BB9-N9</f>
        <v>0.36000000001513399</v>
      </c>
      <c r="BM9" s="52">
        <f t="shared" ref="BM9:BM37" si="55">BC9-O9</f>
        <v>0</v>
      </c>
    </row>
    <row r="10" spans="1:67">
      <c r="A10" s="62" t="s">
        <v>23</v>
      </c>
      <c r="B10" s="63">
        <v>763</v>
      </c>
      <c r="C10" s="63" t="s">
        <v>24</v>
      </c>
      <c r="D10" s="63">
        <v>16</v>
      </c>
      <c r="E10" s="63" t="s">
        <v>448</v>
      </c>
      <c r="F10" s="64" t="s">
        <v>25</v>
      </c>
      <c r="G10" s="65">
        <f t="shared" si="0"/>
        <v>148849</v>
      </c>
      <c r="H10" s="65">
        <f t="shared" si="1"/>
        <v>156683</v>
      </c>
      <c r="I10" s="65">
        <f t="shared" si="2"/>
        <v>159819</v>
      </c>
      <c r="J10" s="65">
        <f t="shared" si="3"/>
        <v>163013</v>
      </c>
      <c r="K10" s="65">
        <f t="shared" si="4"/>
        <v>166274</v>
      </c>
      <c r="L10" s="65">
        <f t="shared" si="5"/>
        <v>169599</v>
      </c>
      <c r="M10" s="65">
        <f t="shared" si="6"/>
        <v>172992</v>
      </c>
      <c r="N10" s="65">
        <f t="shared" si="7"/>
        <v>176451</v>
      </c>
      <c r="O10" s="50"/>
      <c r="P10" s="77"/>
      <c r="Q10" s="77"/>
      <c r="R10" s="51">
        <f t="shared" si="29"/>
        <v>71.563000000000002</v>
      </c>
      <c r="S10" s="51">
        <f t="shared" si="30"/>
        <v>75.329000000000008</v>
      </c>
      <c r="T10" s="51">
        <f t="shared" si="31"/>
        <v>76.837000000000003</v>
      </c>
      <c r="U10" s="51">
        <f t="shared" si="32"/>
        <v>78.372</v>
      </c>
      <c r="V10" s="51">
        <f t="shared" si="33"/>
        <v>79.94</v>
      </c>
      <c r="W10" s="51">
        <f t="shared" si="34"/>
        <v>81.538000000000011</v>
      </c>
      <c r="X10" s="51">
        <f t="shared" si="35"/>
        <v>83.17</v>
      </c>
      <c r="Y10" s="51">
        <f t="shared" si="36"/>
        <v>84.832999999999998</v>
      </c>
      <c r="Z10" s="51">
        <f t="shared" si="37"/>
        <v>0</v>
      </c>
      <c r="AB10" s="52">
        <f t="shared" si="9"/>
        <v>148851.04</v>
      </c>
      <c r="AC10" s="52">
        <f t="shared" si="10"/>
        <v>156684.32</v>
      </c>
      <c r="AD10" s="52">
        <f t="shared" si="11"/>
        <v>159820.96000000002</v>
      </c>
      <c r="AE10" s="52">
        <f t="shared" si="12"/>
        <v>163013.76000000001</v>
      </c>
      <c r="AF10" s="52">
        <f t="shared" si="13"/>
        <v>166275.19999999998</v>
      </c>
      <c r="AG10" s="52">
        <f t="shared" si="14"/>
        <v>169599.04000000004</v>
      </c>
      <c r="AH10" s="52">
        <f t="shared" si="15"/>
        <v>172993.6</v>
      </c>
      <c r="AI10" s="52">
        <f t="shared" si="16"/>
        <v>176452.63999999998</v>
      </c>
      <c r="AJ10" s="52">
        <f t="shared" si="17"/>
        <v>0</v>
      </c>
      <c r="AL10" s="52">
        <f t="shared" si="38"/>
        <v>2.0400000000081491</v>
      </c>
      <c r="AM10" s="52">
        <f t="shared" si="39"/>
        <v>1.3200000000069849</v>
      </c>
      <c r="AN10" s="52">
        <f t="shared" si="40"/>
        <v>1.9600000000209548</v>
      </c>
      <c r="AO10" s="52">
        <f t="shared" si="41"/>
        <v>0.76000000000931323</v>
      </c>
      <c r="AP10" s="52">
        <f t="shared" si="42"/>
        <v>1.1999999999825377</v>
      </c>
      <c r="AQ10" s="52">
        <f t="shared" si="43"/>
        <v>4.0000000037252903E-2</v>
      </c>
      <c r="AR10" s="52">
        <f t="shared" si="44"/>
        <v>1.6000000000058208</v>
      </c>
      <c r="AS10" s="52">
        <f t="shared" si="45"/>
        <v>1.639999999984866</v>
      </c>
      <c r="AT10" s="52">
        <f t="shared" si="46"/>
        <v>0</v>
      </c>
      <c r="AU10" s="52">
        <f t="shared" si="19"/>
        <v>148851.04</v>
      </c>
      <c r="AV10" s="52">
        <f t="shared" si="20"/>
        <v>156684.32</v>
      </c>
      <c r="AW10" s="52">
        <f t="shared" si="21"/>
        <v>159820.96000000002</v>
      </c>
      <c r="AX10" s="52">
        <f t="shared" si="22"/>
        <v>163013.76000000001</v>
      </c>
      <c r="AY10" s="52">
        <f t="shared" si="23"/>
        <v>166275.19999999998</v>
      </c>
      <c r="AZ10" s="52">
        <f t="shared" si="24"/>
        <v>169599.04000000004</v>
      </c>
      <c r="BA10" s="52">
        <f t="shared" si="25"/>
        <v>172993.6</v>
      </c>
      <c r="BB10" s="52">
        <f t="shared" si="26"/>
        <v>176452.63999999998</v>
      </c>
      <c r="BC10" s="52">
        <f t="shared" si="27"/>
        <v>0</v>
      </c>
      <c r="BE10" s="52">
        <f t="shared" si="47"/>
        <v>2.0400000000081491</v>
      </c>
      <c r="BF10" s="52">
        <f t="shared" si="48"/>
        <v>1.3200000000069849</v>
      </c>
      <c r="BG10" s="52">
        <f t="shared" si="49"/>
        <v>1.9600000000209548</v>
      </c>
      <c r="BH10" s="52">
        <f t="shared" si="50"/>
        <v>0.76000000000931323</v>
      </c>
      <c r="BI10" s="52">
        <f t="shared" si="51"/>
        <v>1.1999999999825377</v>
      </c>
      <c r="BJ10" s="52">
        <f t="shared" si="52"/>
        <v>4.0000000037252903E-2</v>
      </c>
      <c r="BK10" s="52">
        <f t="shared" si="53"/>
        <v>1.6000000000058208</v>
      </c>
      <c r="BL10" s="52">
        <f t="shared" si="54"/>
        <v>1.639999999984866</v>
      </c>
      <c r="BM10" s="52">
        <f t="shared" si="55"/>
        <v>0</v>
      </c>
    </row>
    <row r="11" spans="1:67">
      <c r="A11" s="62" t="s">
        <v>26</v>
      </c>
      <c r="B11" s="63">
        <v>578</v>
      </c>
      <c r="C11" s="63" t="s">
        <v>27</v>
      </c>
      <c r="D11" s="63">
        <v>12</v>
      </c>
      <c r="E11" s="63" t="s">
        <v>448</v>
      </c>
      <c r="F11" s="64" t="s">
        <v>28</v>
      </c>
      <c r="G11" s="65">
        <f t="shared" si="0"/>
        <v>112139</v>
      </c>
      <c r="H11" s="65">
        <f t="shared" si="1"/>
        <v>118041</v>
      </c>
      <c r="I11" s="65">
        <f t="shared" si="2"/>
        <v>120402</v>
      </c>
      <c r="J11" s="65">
        <f t="shared" si="3"/>
        <v>122810</v>
      </c>
      <c r="K11" s="65">
        <f t="shared" si="4"/>
        <v>125266</v>
      </c>
      <c r="L11" s="65">
        <f t="shared" si="5"/>
        <v>127771</v>
      </c>
      <c r="M11" s="65">
        <f t="shared" si="6"/>
        <v>130327</v>
      </c>
      <c r="N11" s="65">
        <f t="shared" si="7"/>
        <v>132933</v>
      </c>
      <c r="O11" s="50"/>
      <c r="P11" s="77"/>
      <c r="Q11" s="77"/>
      <c r="R11" s="51">
        <f t="shared" si="29"/>
        <v>53.912999999999997</v>
      </c>
      <c r="S11" s="51">
        <f t="shared" si="30"/>
        <v>56.750999999999998</v>
      </c>
      <c r="T11" s="51">
        <f t="shared" si="31"/>
        <v>57.885999999999996</v>
      </c>
      <c r="U11" s="51">
        <f t="shared" si="32"/>
        <v>59.043999999999997</v>
      </c>
      <c r="V11" s="51">
        <f t="shared" si="33"/>
        <v>60.224999999999994</v>
      </c>
      <c r="W11" s="51">
        <f t="shared" si="34"/>
        <v>61.428999999999995</v>
      </c>
      <c r="X11" s="51">
        <f t="shared" si="35"/>
        <v>62.657999999999994</v>
      </c>
      <c r="Y11" s="51">
        <f t="shared" si="36"/>
        <v>63.910999999999994</v>
      </c>
      <c r="Z11" s="51">
        <f t="shared" si="37"/>
        <v>0</v>
      </c>
      <c r="AB11" s="52">
        <f t="shared" si="9"/>
        <v>112139.04</v>
      </c>
      <c r="AC11" s="52">
        <f t="shared" si="10"/>
        <v>118042.08</v>
      </c>
      <c r="AD11" s="52">
        <f t="shared" si="11"/>
        <v>120402.87999999999</v>
      </c>
      <c r="AE11" s="52">
        <f t="shared" si="12"/>
        <v>122811.51999999999</v>
      </c>
      <c r="AF11" s="52">
        <f t="shared" si="13"/>
        <v>125267.99999999999</v>
      </c>
      <c r="AG11" s="52">
        <f t="shared" si="14"/>
        <v>127772.31999999999</v>
      </c>
      <c r="AH11" s="52">
        <f t="shared" si="15"/>
        <v>130328.63999999998</v>
      </c>
      <c r="AI11" s="52">
        <f t="shared" si="16"/>
        <v>132934.87999999998</v>
      </c>
      <c r="AJ11" s="52">
        <f t="shared" si="17"/>
        <v>0</v>
      </c>
      <c r="AL11" s="52">
        <f t="shared" si="38"/>
        <v>3.9999999993597157E-2</v>
      </c>
      <c r="AM11" s="52">
        <f t="shared" si="39"/>
        <v>1.0800000000017462</v>
      </c>
      <c r="AN11" s="52">
        <f t="shared" si="40"/>
        <v>0.8799999999901047</v>
      </c>
      <c r="AO11" s="52">
        <f t="shared" si="41"/>
        <v>1.5199999999895226</v>
      </c>
      <c r="AP11" s="52">
        <f t="shared" si="42"/>
        <v>1.9999999999854481</v>
      </c>
      <c r="AQ11" s="52">
        <f t="shared" si="43"/>
        <v>1.319999999992433</v>
      </c>
      <c r="AR11" s="52">
        <f t="shared" si="44"/>
        <v>1.639999999984866</v>
      </c>
      <c r="AS11" s="52">
        <f t="shared" si="45"/>
        <v>1.8799999999755528</v>
      </c>
      <c r="AT11" s="52">
        <f t="shared" si="46"/>
        <v>0</v>
      </c>
      <c r="AU11" s="52">
        <f t="shared" si="19"/>
        <v>112139.04</v>
      </c>
      <c r="AV11" s="52">
        <f t="shared" si="20"/>
        <v>118042.08</v>
      </c>
      <c r="AW11" s="52">
        <f t="shared" si="21"/>
        <v>120402.87999999999</v>
      </c>
      <c r="AX11" s="52">
        <f t="shared" si="22"/>
        <v>122811.51999999999</v>
      </c>
      <c r="AY11" s="52">
        <f t="shared" si="23"/>
        <v>125267.99999999999</v>
      </c>
      <c r="AZ11" s="52">
        <f t="shared" si="24"/>
        <v>127772.31999999999</v>
      </c>
      <c r="BA11" s="52">
        <f t="shared" si="25"/>
        <v>130328.63999999998</v>
      </c>
      <c r="BB11" s="52">
        <f t="shared" si="26"/>
        <v>132934.87999999998</v>
      </c>
      <c r="BC11" s="52">
        <f t="shared" si="27"/>
        <v>0</v>
      </c>
      <c r="BE11" s="52">
        <f t="shared" si="47"/>
        <v>3.9999999993597157E-2</v>
      </c>
      <c r="BF11" s="52">
        <f t="shared" si="48"/>
        <v>1.0800000000017462</v>
      </c>
      <c r="BG11" s="52">
        <f t="shared" si="49"/>
        <v>0.8799999999901047</v>
      </c>
      <c r="BH11" s="52">
        <f t="shared" si="50"/>
        <v>1.5199999999895226</v>
      </c>
      <c r="BI11" s="52">
        <f t="shared" si="51"/>
        <v>1.9999999999854481</v>
      </c>
      <c r="BJ11" s="52">
        <f t="shared" si="52"/>
        <v>1.319999999992433</v>
      </c>
      <c r="BK11" s="52">
        <f t="shared" si="53"/>
        <v>1.639999999984866</v>
      </c>
      <c r="BL11" s="52">
        <f t="shared" si="54"/>
        <v>1.8799999999755528</v>
      </c>
      <c r="BM11" s="52">
        <f t="shared" si="55"/>
        <v>0</v>
      </c>
    </row>
    <row r="12" spans="1:67">
      <c r="A12" s="62" t="s">
        <v>29</v>
      </c>
      <c r="B12" s="63">
        <v>655</v>
      </c>
      <c r="C12" s="63" t="s">
        <v>30</v>
      </c>
      <c r="D12" s="63">
        <v>14</v>
      </c>
      <c r="E12" s="63" t="s">
        <v>448</v>
      </c>
      <c r="F12" s="64" t="s">
        <v>359</v>
      </c>
      <c r="G12" s="65">
        <f t="shared" si="0"/>
        <v>127418</v>
      </c>
      <c r="H12" s="65">
        <f t="shared" si="1"/>
        <v>134125</v>
      </c>
      <c r="I12" s="65">
        <f t="shared" si="2"/>
        <v>136807</v>
      </c>
      <c r="J12" s="65">
        <f t="shared" si="3"/>
        <v>139544</v>
      </c>
      <c r="K12" s="65">
        <f t="shared" si="4"/>
        <v>142334</v>
      </c>
      <c r="L12" s="65">
        <f t="shared" si="5"/>
        <v>145182</v>
      </c>
      <c r="M12" s="65">
        <f t="shared" si="6"/>
        <v>148085</v>
      </c>
      <c r="N12" s="65">
        <f t="shared" si="7"/>
        <v>151045</v>
      </c>
      <c r="O12" s="50"/>
      <c r="P12" s="77"/>
      <c r="Q12" s="77"/>
      <c r="R12" s="51">
        <f t="shared" si="29"/>
        <v>61.259</v>
      </c>
      <c r="S12" s="51">
        <f t="shared" si="30"/>
        <v>64.484000000000009</v>
      </c>
      <c r="T12" s="51">
        <f t="shared" si="31"/>
        <v>65.77300000000001</v>
      </c>
      <c r="U12" s="51">
        <f t="shared" si="32"/>
        <v>67.088999999999999</v>
      </c>
      <c r="V12" s="51">
        <f t="shared" si="33"/>
        <v>68.430000000000007</v>
      </c>
      <c r="W12" s="51">
        <f t="shared" si="34"/>
        <v>69.800000000000011</v>
      </c>
      <c r="X12" s="51">
        <f t="shared" si="35"/>
        <v>71.195000000000007</v>
      </c>
      <c r="Y12" s="51">
        <f t="shared" si="36"/>
        <v>72.618000000000009</v>
      </c>
      <c r="Z12" s="51">
        <f t="shared" si="37"/>
        <v>0</v>
      </c>
      <c r="AB12" s="52">
        <f t="shared" si="9"/>
        <v>127418.72</v>
      </c>
      <c r="AC12" s="52">
        <f t="shared" si="10"/>
        <v>134126.72000000003</v>
      </c>
      <c r="AD12" s="52">
        <f t="shared" si="11"/>
        <v>136807.84000000003</v>
      </c>
      <c r="AE12" s="52">
        <f t="shared" si="12"/>
        <v>139545.12</v>
      </c>
      <c r="AF12" s="52">
        <f t="shared" si="13"/>
        <v>142334.40000000002</v>
      </c>
      <c r="AG12" s="52">
        <f t="shared" si="14"/>
        <v>145184.00000000003</v>
      </c>
      <c r="AH12" s="52">
        <f t="shared" si="15"/>
        <v>148085.6</v>
      </c>
      <c r="AI12" s="52">
        <f t="shared" si="16"/>
        <v>151045.44000000003</v>
      </c>
      <c r="AJ12" s="52">
        <f t="shared" si="17"/>
        <v>0</v>
      </c>
      <c r="AL12" s="52">
        <f t="shared" si="38"/>
        <v>0.72000000000116415</v>
      </c>
      <c r="AM12" s="52">
        <f t="shared" si="39"/>
        <v>1.720000000030268</v>
      </c>
      <c r="AN12" s="52">
        <f t="shared" si="40"/>
        <v>0.84000000002561137</v>
      </c>
      <c r="AO12" s="52">
        <f t="shared" si="41"/>
        <v>1.1199999999953434</v>
      </c>
      <c r="AP12" s="52">
        <f t="shared" si="42"/>
        <v>0.40000000002328306</v>
      </c>
      <c r="AQ12" s="52">
        <f t="shared" si="43"/>
        <v>2.0000000000291038</v>
      </c>
      <c r="AR12" s="52">
        <f t="shared" si="44"/>
        <v>0.60000000000582077</v>
      </c>
      <c r="AS12" s="52">
        <f t="shared" si="45"/>
        <v>0.44000000003143214</v>
      </c>
      <c r="AT12" s="52">
        <f t="shared" si="46"/>
        <v>0</v>
      </c>
      <c r="AU12" s="52">
        <f t="shared" si="19"/>
        <v>127418.72</v>
      </c>
      <c r="AV12" s="52">
        <f t="shared" si="20"/>
        <v>134126.72000000003</v>
      </c>
      <c r="AW12" s="52">
        <f t="shared" si="21"/>
        <v>136807.84000000003</v>
      </c>
      <c r="AX12" s="52">
        <f t="shared" si="22"/>
        <v>139545.12</v>
      </c>
      <c r="AY12" s="52">
        <f t="shared" si="23"/>
        <v>142334.40000000002</v>
      </c>
      <c r="AZ12" s="52">
        <f t="shared" si="24"/>
        <v>145184.00000000003</v>
      </c>
      <c r="BA12" s="52">
        <f t="shared" si="25"/>
        <v>148085.6</v>
      </c>
      <c r="BB12" s="52">
        <f t="shared" si="26"/>
        <v>151045.44000000003</v>
      </c>
      <c r="BC12" s="52">
        <f t="shared" si="27"/>
        <v>0</v>
      </c>
      <c r="BE12" s="52">
        <f t="shared" si="47"/>
        <v>0.72000000000116415</v>
      </c>
      <c r="BF12" s="52">
        <f t="shared" si="48"/>
        <v>1.720000000030268</v>
      </c>
      <c r="BG12" s="52">
        <f t="shared" si="49"/>
        <v>0.84000000002561137</v>
      </c>
      <c r="BH12" s="52">
        <f t="shared" si="50"/>
        <v>1.1199999999953434</v>
      </c>
      <c r="BI12" s="52">
        <f t="shared" si="51"/>
        <v>0.40000000002328306</v>
      </c>
      <c r="BJ12" s="52">
        <f t="shared" si="52"/>
        <v>2.0000000000291038</v>
      </c>
      <c r="BK12" s="52">
        <f t="shared" si="53"/>
        <v>0.60000000000582077</v>
      </c>
      <c r="BL12" s="52">
        <f t="shared" si="54"/>
        <v>0.44000000003143214</v>
      </c>
      <c r="BM12" s="52">
        <f t="shared" si="55"/>
        <v>0</v>
      </c>
    </row>
    <row r="13" spans="1:67">
      <c r="A13" s="62" t="s">
        <v>45</v>
      </c>
      <c r="B13" s="63">
        <v>738</v>
      </c>
      <c r="C13" s="63" t="s">
        <v>46</v>
      </c>
      <c r="D13" s="63">
        <v>16</v>
      </c>
      <c r="E13" s="63" t="s">
        <v>448</v>
      </c>
      <c r="F13" s="64" t="s">
        <v>47</v>
      </c>
      <c r="G13" s="65">
        <f t="shared" si="0"/>
        <v>186121</v>
      </c>
      <c r="H13" s="65">
        <f t="shared" si="1"/>
        <v>195916</v>
      </c>
      <c r="I13" s="65">
        <f t="shared" si="2"/>
        <v>199833</v>
      </c>
      <c r="J13" s="65">
        <f t="shared" si="3"/>
        <v>203831</v>
      </c>
      <c r="K13" s="65">
        <f t="shared" si="4"/>
        <v>207908</v>
      </c>
      <c r="L13" s="65">
        <f t="shared" si="5"/>
        <v>212065</v>
      </c>
      <c r="M13" s="65">
        <f t="shared" si="6"/>
        <v>216306</v>
      </c>
      <c r="N13" s="65">
        <f t="shared" si="7"/>
        <v>220634</v>
      </c>
      <c r="O13" s="49">
        <f>ROUND(VLOOKUP($A13,February19,14,0) * (1+IncrCAP20),0)</f>
        <v>191577</v>
      </c>
      <c r="P13" s="77">
        <f>O13*1.012</f>
        <v>193875.924</v>
      </c>
      <c r="Q13" s="77">
        <f>P13*1.062</f>
        <v>205896.23128800001</v>
      </c>
      <c r="R13" s="51">
        <f t="shared" si="29"/>
        <v>89.481999999999999</v>
      </c>
      <c r="S13" s="51">
        <f t="shared" si="30"/>
        <v>94.191000000000003</v>
      </c>
      <c r="T13" s="51">
        <f t="shared" si="31"/>
        <v>96.073999999999998</v>
      </c>
      <c r="U13" s="51">
        <f t="shared" si="32"/>
        <v>97.996000000000009</v>
      </c>
      <c r="V13" s="51">
        <f t="shared" si="33"/>
        <v>99.956000000000003</v>
      </c>
      <c r="W13" s="51">
        <f t="shared" si="34"/>
        <v>101.955</v>
      </c>
      <c r="X13" s="51">
        <f t="shared" si="35"/>
        <v>103.994</v>
      </c>
      <c r="Y13" s="51">
        <f t="shared" si="36"/>
        <v>106.075</v>
      </c>
      <c r="Z13" s="51">
        <f t="shared" si="37"/>
        <v>92.105000000000004</v>
      </c>
      <c r="AB13" s="52">
        <f t="shared" si="9"/>
        <v>186122.56</v>
      </c>
      <c r="AC13" s="52">
        <f t="shared" si="10"/>
        <v>195917.28</v>
      </c>
      <c r="AD13" s="52">
        <f t="shared" si="11"/>
        <v>199833.91999999998</v>
      </c>
      <c r="AE13" s="52">
        <f t="shared" si="12"/>
        <v>203831.68000000002</v>
      </c>
      <c r="AF13" s="52">
        <f t="shared" si="13"/>
        <v>207908.48000000001</v>
      </c>
      <c r="AG13" s="52">
        <f t="shared" si="14"/>
        <v>212066.4</v>
      </c>
      <c r="AH13" s="52">
        <f t="shared" si="15"/>
        <v>216307.52</v>
      </c>
      <c r="AI13" s="52">
        <f t="shared" si="16"/>
        <v>220636</v>
      </c>
      <c r="AJ13" s="52">
        <f t="shared" si="17"/>
        <v>191578.4</v>
      </c>
      <c r="AL13" s="52">
        <f t="shared" si="38"/>
        <v>1.5599999999976717</v>
      </c>
      <c r="AM13" s="52">
        <f t="shared" si="39"/>
        <v>1.2799999999988358</v>
      </c>
      <c r="AN13" s="52">
        <f t="shared" si="40"/>
        <v>0.91999999998370185</v>
      </c>
      <c r="AO13" s="52">
        <f t="shared" si="41"/>
        <v>0.68000000002211891</v>
      </c>
      <c r="AP13" s="52">
        <f t="shared" si="42"/>
        <v>0.48000000001047738</v>
      </c>
      <c r="AQ13" s="52">
        <f t="shared" si="43"/>
        <v>1.3999999999941792</v>
      </c>
      <c r="AR13" s="52">
        <f t="shared" si="44"/>
        <v>1.5199999999895226</v>
      </c>
      <c r="AS13" s="52">
        <f t="shared" si="45"/>
        <v>2</v>
      </c>
      <c r="AT13" s="52">
        <f t="shared" si="46"/>
        <v>1.3999999999941792</v>
      </c>
      <c r="AU13" s="52">
        <f t="shared" si="19"/>
        <v>186122.56</v>
      </c>
      <c r="AV13" s="52">
        <f t="shared" si="20"/>
        <v>195917.28</v>
      </c>
      <c r="AW13" s="52">
        <f t="shared" si="21"/>
        <v>199833.91999999998</v>
      </c>
      <c r="AX13" s="52">
        <f t="shared" si="22"/>
        <v>203831.68000000002</v>
      </c>
      <c r="AY13" s="52">
        <f t="shared" si="23"/>
        <v>207908.48000000001</v>
      </c>
      <c r="AZ13" s="52">
        <f t="shared" si="24"/>
        <v>212066.4</v>
      </c>
      <c r="BA13" s="52">
        <f t="shared" si="25"/>
        <v>216307.52</v>
      </c>
      <c r="BB13" s="52">
        <f t="shared" si="26"/>
        <v>220636</v>
      </c>
      <c r="BC13" s="52">
        <f t="shared" si="27"/>
        <v>191578.4</v>
      </c>
      <c r="BE13" s="52">
        <f t="shared" si="47"/>
        <v>1.5599999999976717</v>
      </c>
      <c r="BF13" s="52">
        <f t="shared" si="48"/>
        <v>1.2799999999988358</v>
      </c>
      <c r="BG13" s="52">
        <f t="shared" si="49"/>
        <v>0.91999999998370185</v>
      </c>
      <c r="BH13" s="52">
        <f t="shared" si="50"/>
        <v>0.68000000002211891</v>
      </c>
      <c r="BI13" s="52">
        <f t="shared" si="51"/>
        <v>0.48000000001047738</v>
      </c>
      <c r="BJ13" s="52">
        <f t="shared" si="52"/>
        <v>1.3999999999941792</v>
      </c>
      <c r="BK13" s="52">
        <f t="shared" si="53"/>
        <v>1.5199999999895226</v>
      </c>
      <c r="BL13" s="52">
        <f t="shared" si="54"/>
        <v>2</v>
      </c>
      <c r="BM13" s="52">
        <f t="shared" si="55"/>
        <v>1.3999999999941792</v>
      </c>
      <c r="BO13" s="52"/>
    </row>
    <row r="14" spans="1:67" ht="26">
      <c r="A14" s="62" t="s">
        <v>31</v>
      </c>
      <c r="B14" s="63">
        <v>833</v>
      </c>
      <c r="C14" s="75" t="s">
        <v>443</v>
      </c>
      <c r="D14" s="63">
        <v>18</v>
      </c>
      <c r="E14" s="63" t="s">
        <v>448</v>
      </c>
      <c r="F14" s="64" t="s">
        <v>33</v>
      </c>
      <c r="G14" s="78">
        <v>171389</v>
      </c>
      <c r="H14" s="78">
        <v>180409</v>
      </c>
      <c r="I14" s="78">
        <v>184017</v>
      </c>
      <c r="J14" s="78">
        <v>187698</v>
      </c>
      <c r="K14" s="78">
        <v>191451</v>
      </c>
      <c r="L14" s="78">
        <v>195281</v>
      </c>
      <c r="M14" s="78">
        <v>199186</v>
      </c>
      <c r="N14" s="78">
        <v>199262</v>
      </c>
      <c r="O14" s="49">
        <f>ROUND(VLOOKUP($A14,February19,14,0) * (1+IncrCAP20),0)</f>
        <v>196899</v>
      </c>
      <c r="P14" s="77">
        <f>O14*1.012</f>
        <v>199261.788</v>
      </c>
      <c r="Q14" s="77">
        <f>P14*1.062</f>
        <v>211616.01885600001</v>
      </c>
      <c r="R14" s="51">
        <f t="shared" si="29"/>
        <v>82.399000000000001</v>
      </c>
      <c r="S14" s="51">
        <f t="shared" si="30"/>
        <v>86.736000000000004</v>
      </c>
      <c r="T14" s="51">
        <f t="shared" si="31"/>
        <v>88.47</v>
      </c>
      <c r="U14" s="51">
        <f t="shared" si="32"/>
        <v>90.240000000000009</v>
      </c>
      <c r="V14" s="51">
        <f t="shared" si="33"/>
        <v>92.044000000000011</v>
      </c>
      <c r="W14" s="51">
        <f t="shared" si="34"/>
        <v>93.88600000000001</v>
      </c>
      <c r="X14" s="51">
        <f t="shared" si="35"/>
        <v>95.763000000000005</v>
      </c>
      <c r="Y14" s="51">
        <f t="shared" si="36"/>
        <v>95.800000000000011</v>
      </c>
      <c r="Z14" s="51">
        <f t="shared" si="37"/>
        <v>94.663000000000011</v>
      </c>
      <c r="AB14" s="52">
        <f t="shared" si="9"/>
        <v>171389.92</v>
      </c>
      <c r="AC14" s="52">
        <f t="shared" si="10"/>
        <v>180410.88</v>
      </c>
      <c r="AD14" s="52">
        <f t="shared" si="11"/>
        <v>184017.6</v>
      </c>
      <c r="AE14" s="52">
        <f t="shared" si="12"/>
        <v>187699.20000000001</v>
      </c>
      <c r="AF14" s="52">
        <f t="shared" si="13"/>
        <v>191451.52000000002</v>
      </c>
      <c r="AG14" s="52">
        <f t="shared" si="14"/>
        <v>195282.88000000003</v>
      </c>
      <c r="AH14" s="52">
        <f t="shared" si="15"/>
        <v>199187.04</v>
      </c>
      <c r="AI14" s="52">
        <f t="shared" si="16"/>
        <v>199264.00000000003</v>
      </c>
      <c r="AJ14" s="52">
        <f t="shared" si="17"/>
        <v>196899.04000000004</v>
      </c>
      <c r="AL14" s="52">
        <f t="shared" si="38"/>
        <v>0.92000000001280569</v>
      </c>
      <c r="AM14" s="52">
        <f t="shared" si="39"/>
        <v>1.8800000000046566</v>
      </c>
      <c r="AN14" s="52">
        <f t="shared" si="40"/>
        <v>0.60000000000582077</v>
      </c>
      <c r="AO14" s="52">
        <f t="shared" si="41"/>
        <v>1.2000000000116415</v>
      </c>
      <c r="AP14" s="52">
        <f t="shared" si="42"/>
        <v>0.52000000001862645</v>
      </c>
      <c r="AQ14" s="52">
        <f t="shared" si="43"/>
        <v>1.8800000000337604</v>
      </c>
      <c r="AR14" s="52">
        <f t="shared" si="44"/>
        <v>1.0400000000081491</v>
      </c>
      <c r="AS14" s="52">
        <f t="shared" si="45"/>
        <v>2.0000000000291038</v>
      </c>
      <c r="AT14" s="52">
        <f t="shared" si="46"/>
        <v>4.0000000037252903E-2</v>
      </c>
      <c r="AU14" s="52">
        <f t="shared" si="19"/>
        <v>171389.92</v>
      </c>
      <c r="AV14" s="52">
        <f t="shared" si="20"/>
        <v>180410.88</v>
      </c>
      <c r="AW14" s="52">
        <f t="shared" si="21"/>
        <v>184017.6</v>
      </c>
      <c r="AX14" s="52">
        <f t="shared" si="22"/>
        <v>187699.20000000001</v>
      </c>
      <c r="AY14" s="52">
        <f t="shared" si="23"/>
        <v>191451.52000000002</v>
      </c>
      <c r="AZ14" s="52">
        <f t="shared" si="24"/>
        <v>195282.88000000003</v>
      </c>
      <c r="BA14" s="52">
        <f t="shared" si="25"/>
        <v>199187.04</v>
      </c>
      <c r="BB14" s="52">
        <f t="shared" si="26"/>
        <v>199264.00000000003</v>
      </c>
      <c r="BC14" s="52">
        <f t="shared" si="27"/>
        <v>196899.04000000004</v>
      </c>
      <c r="BE14" s="52">
        <f t="shared" si="47"/>
        <v>0.92000000001280569</v>
      </c>
      <c r="BF14" s="52">
        <f t="shared" si="48"/>
        <v>1.8800000000046566</v>
      </c>
      <c r="BG14" s="52">
        <f t="shared" si="49"/>
        <v>0.60000000000582077</v>
      </c>
      <c r="BH14" s="52">
        <f t="shared" si="50"/>
        <v>1.2000000000116415</v>
      </c>
      <c r="BI14" s="52">
        <f t="shared" si="51"/>
        <v>0.52000000001862645</v>
      </c>
      <c r="BJ14" s="52">
        <f t="shared" si="52"/>
        <v>1.8800000000337604</v>
      </c>
      <c r="BK14" s="52">
        <f t="shared" si="53"/>
        <v>1.0400000000081491</v>
      </c>
      <c r="BL14" s="52">
        <f t="shared" si="54"/>
        <v>2.0000000000291038</v>
      </c>
      <c r="BM14" s="52">
        <f t="shared" si="55"/>
        <v>4.0000000037252903E-2</v>
      </c>
      <c r="BN14" s="61"/>
      <c r="BO14" s="76"/>
    </row>
    <row r="15" spans="1:67" ht="26">
      <c r="A15" s="62" t="s">
        <v>34</v>
      </c>
      <c r="B15" s="63">
        <v>763</v>
      </c>
      <c r="C15" s="63" t="s">
        <v>24</v>
      </c>
      <c r="D15" s="63">
        <v>16</v>
      </c>
      <c r="E15" s="63" t="s">
        <v>448</v>
      </c>
      <c r="F15" s="64" t="s">
        <v>35</v>
      </c>
      <c r="G15" s="65">
        <f t="shared" si="0"/>
        <v>148849</v>
      </c>
      <c r="H15" s="65">
        <f t="shared" si="1"/>
        <v>156683</v>
      </c>
      <c r="I15" s="65">
        <f t="shared" si="2"/>
        <v>159819</v>
      </c>
      <c r="J15" s="65">
        <f t="shared" si="3"/>
        <v>163013</v>
      </c>
      <c r="K15" s="65">
        <f t="shared" si="4"/>
        <v>166274</v>
      </c>
      <c r="L15" s="65">
        <f t="shared" si="5"/>
        <v>169599</v>
      </c>
      <c r="M15" s="65">
        <f t="shared" si="6"/>
        <v>172992</v>
      </c>
      <c r="N15" s="65">
        <f t="shared" si="7"/>
        <v>176451</v>
      </c>
      <c r="O15" s="50"/>
      <c r="P15" s="77"/>
      <c r="Q15" s="77"/>
      <c r="R15" s="51">
        <f t="shared" si="29"/>
        <v>71.563000000000002</v>
      </c>
      <c r="S15" s="51">
        <f t="shared" si="30"/>
        <v>75.329000000000008</v>
      </c>
      <c r="T15" s="51">
        <f t="shared" si="31"/>
        <v>76.837000000000003</v>
      </c>
      <c r="U15" s="51">
        <f t="shared" si="32"/>
        <v>78.372</v>
      </c>
      <c r="V15" s="51">
        <f t="shared" si="33"/>
        <v>79.94</v>
      </c>
      <c r="W15" s="51">
        <f t="shared" si="34"/>
        <v>81.538000000000011</v>
      </c>
      <c r="X15" s="51">
        <f t="shared" si="35"/>
        <v>83.17</v>
      </c>
      <c r="Y15" s="51">
        <f t="shared" si="36"/>
        <v>84.832999999999998</v>
      </c>
      <c r="Z15" s="51">
        <f t="shared" si="37"/>
        <v>0</v>
      </c>
      <c r="AB15" s="52">
        <f t="shared" si="9"/>
        <v>148851.04</v>
      </c>
      <c r="AC15" s="52">
        <f t="shared" si="10"/>
        <v>156684.32</v>
      </c>
      <c r="AD15" s="52">
        <f t="shared" si="11"/>
        <v>159820.96000000002</v>
      </c>
      <c r="AE15" s="52">
        <f t="shared" si="12"/>
        <v>163013.76000000001</v>
      </c>
      <c r="AF15" s="52">
        <f t="shared" si="13"/>
        <v>166275.19999999998</v>
      </c>
      <c r="AG15" s="52">
        <f t="shared" si="14"/>
        <v>169599.04000000004</v>
      </c>
      <c r="AH15" s="52">
        <f t="shared" si="15"/>
        <v>172993.6</v>
      </c>
      <c r="AI15" s="52">
        <f t="shared" si="16"/>
        <v>176452.63999999998</v>
      </c>
      <c r="AJ15" s="52">
        <f t="shared" si="17"/>
        <v>0</v>
      </c>
      <c r="AL15" s="52">
        <f t="shared" si="38"/>
        <v>2.0400000000081491</v>
      </c>
      <c r="AM15" s="52">
        <f t="shared" si="39"/>
        <v>1.3200000000069849</v>
      </c>
      <c r="AN15" s="52">
        <f t="shared" si="40"/>
        <v>1.9600000000209548</v>
      </c>
      <c r="AO15" s="52">
        <f t="shared" si="41"/>
        <v>0.76000000000931323</v>
      </c>
      <c r="AP15" s="52">
        <f t="shared" si="42"/>
        <v>1.1999999999825377</v>
      </c>
      <c r="AQ15" s="52">
        <f t="shared" si="43"/>
        <v>4.0000000037252903E-2</v>
      </c>
      <c r="AR15" s="52">
        <f t="shared" si="44"/>
        <v>1.6000000000058208</v>
      </c>
      <c r="AS15" s="52">
        <f t="shared" si="45"/>
        <v>1.639999999984866</v>
      </c>
      <c r="AT15" s="52">
        <f t="shared" si="46"/>
        <v>0</v>
      </c>
      <c r="AU15" s="52">
        <f t="shared" si="19"/>
        <v>148851.04</v>
      </c>
      <c r="AV15" s="52">
        <f t="shared" si="20"/>
        <v>156684.32</v>
      </c>
      <c r="AW15" s="52">
        <f t="shared" si="21"/>
        <v>159820.96000000002</v>
      </c>
      <c r="AX15" s="52">
        <f t="shared" si="22"/>
        <v>163013.76000000001</v>
      </c>
      <c r="AY15" s="52">
        <f t="shared" si="23"/>
        <v>166275.19999999998</v>
      </c>
      <c r="AZ15" s="52">
        <f t="shared" si="24"/>
        <v>169599.04000000004</v>
      </c>
      <c r="BA15" s="52">
        <f t="shared" si="25"/>
        <v>172993.6</v>
      </c>
      <c r="BB15" s="52">
        <f t="shared" si="26"/>
        <v>176452.63999999998</v>
      </c>
      <c r="BC15" s="52">
        <f t="shared" si="27"/>
        <v>0</v>
      </c>
      <c r="BE15" s="52">
        <f t="shared" si="47"/>
        <v>2.0400000000081491</v>
      </c>
      <c r="BF15" s="52">
        <f t="shared" si="48"/>
        <v>1.3200000000069849</v>
      </c>
      <c r="BG15" s="52">
        <f t="shared" si="49"/>
        <v>1.9600000000209548</v>
      </c>
      <c r="BH15" s="52">
        <f t="shared" si="50"/>
        <v>0.76000000000931323</v>
      </c>
      <c r="BI15" s="52">
        <f t="shared" si="51"/>
        <v>1.1999999999825377</v>
      </c>
      <c r="BJ15" s="52">
        <f t="shared" si="52"/>
        <v>4.0000000037252903E-2</v>
      </c>
      <c r="BK15" s="52">
        <f t="shared" si="53"/>
        <v>1.6000000000058208</v>
      </c>
      <c r="BL15" s="52">
        <f t="shared" si="54"/>
        <v>1.639999999984866</v>
      </c>
      <c r="BM15" s="52">
        <f t="shared" si="55"/>
        <v>0</v>
      </c>
    </row>
    <row r="16" spans="1:67" ht="26">
      <c r="A16" s="62" t="s">
        <v>36</v>
      </c>
      <c r="B16" s="63">
        <v>775</v>
      </c>
      <c r="C16" s="63" t="s">
        <v>37</v>
      </c>
      <c r="D16" s="63">
        <v>17</v>
      </c>
      <c r="E16" s="63" t="s">
        <v>448</v>
      </c>
      <c r="F16" s="64" t="s">
        <v>38</v>
      </c>
      <c r="G16" s="65">
        <f t="shared" si="0"/>
        <v>165863</v>
      </c>
      <c r="H16" s="65">
        <f t="shared" si="1"/>
        <v>174594</v>
      </c>
      <c r="I16" s="65">
        <f t="shared" si="2"/>
        <v>178085</v>
      </c>
      <c r="J16" s="65">
        <f t="shared" si="3"/>
        <v>181646</v>
      </c>
      <c r="K16" s="65">
        <f t="shared" si="4"/>
        <v>185280</v>
      </c>
      <c r="L16" s="65">
        <f t="shared" si="5"/>
        <v>188986</v>
      </c>
      <c r="M16" s="65">
        <f t="shared" si="6"/>
        <v>192764</v>
      </c>
      <c r="N16" s="65">
        <f t="shared" si="7"/>
        <v>196619</v>
      </c>
      <c r="O16" s="49">
        <f>ROUND(VLOOKUP($A16,February19,14,0) * (1+IncrCAP20),0)</f>
        <v>196899</v>
      </c>
      <c r="P16" s="77">
        <f>O16*1.012</f>
        <v>199261.788</v>
      </c>
      <c r="Q16" s="77">
        <f>P16*1.062</f>
        <v>211616.01885600001</v>
      </c>
      <c r="R16" s="51">
        <f t="shared" si="29"/>
        <v>79.742000000000004</v>
      </c>
      <c r="S16" s="51">
        <f t="shared" si="30"/>
        <v>83.94</v>
      </c>
      <c r="T16" s="51">
        <f t="shared" si="31"/>
        <v>85.618000000000009</v>
      </c>
      <c r="U16" s="51">
        <f t="shared" si="32"/>
        <v>87.33</v>
      </c>
      <c r="V16" s="51">
        <f t="shared" si="33"/>
        <v>89.076999999999998</v>
      </c>
      <c r="W16" s="51">
        <f t="shared" si="34"/>
        <v>90.859000000000009</v>
      </c>
      <c r="X16" s="51">
        <f t="shared" si="35"/>
        <v>92.674999999999997</v>
      </c>
      <c r="Y16" s="51">
        <f t="shared" si="36"/>
        <v>94.529000000000011</v>
      </c>
      <c r="Z16" s="51">
        <f t="shared" si="37"/>
        <v>94.663000000000011</v>
      </c>
      <c r="AB16" s="52">
        <f t="shared" si="9"/>
        <v>165863.36000000002</v>
      </c>
      <c r="AC16" s="52">
        <f t="shared" si="10"/>
        <v>174595.19999999998</v>
      </c>
      <c r="AD16" s="52">
        <f t="shared" si="11"/>
        <v>178085.44000000003</v>
      </c>
      <c r="AE16" s="52">
        <f t="shared" si="12"/>
        <v>181646.4</v>
      </c>
      <c r="AF16" s="52">
        <f t="shared" si="13"/>
        <v>185280.16</v>
      </c>
      <c r="AG16" s="52">
        <f t="shared" si="14"/>
        <v>188986.72000000003</v>
      </c>
      <c r="AH16" s="52">
        <f t="shared" si="15"/>
        <v>192764</v>
      </c>
      <c r="AI16" s="52">
        <f t="shared" si="16"/>
        <v>196620.32000000004</v>
      </c>
      <c r="AJ16" s="52">
        <f t="shared" si="17"/>
        <v>196899.04000000004</v>
      </c>
      <c r="AL16" s="52">
        <f t="shared" si="38"/>
        <v>0.36000000001513399</v>
      </c>
      <c r="AM16" s="52">
        <f t="shared" si="39"/>
        <v>1.1999999999825377</v>
      </c>
      <c r="AN16" s="52">
        <f t="shared" si="40"/>
        <v>0.44000000003143214</v>
      </c>
      <c r="AO16" s="52">
        <f t="shared" si="41"/>
        <v>0.39999999999417923</v>
      </c>
      <c r="AP16" s="52">
        <f t="shared" si="42"/>
        <v>0.16000000000349246</v>
      </c>
      <c r="AQ16" s="52">
        <f t="shared" si="43"/>
        <v>0.72000000003026798</v>
      </c>
      <c r="AR16" s="52">
        <f t="shared" si="44"/>
        <v>0</v>
      </c>
      <c r="AS16" s="52">
        <f t="shared" si="45"/>
        <v>1.3200000000360887</v>
      </c>
      <c r="AT16" s="52">
        <f t="shared" si="46"/>
        <v>4.0000000037252903E-2</v>
      </c>
      <c r="AU16" s="52">
        <f t="shared" si="19"/>
        <v>165863.36000000002</v>
      </c>
      <c r="AV16" s="52">
        <f t="shared" si="20"/>
        <v>174595.19999999998</v>
      </c>
      <c r="AW16" s="52">
        <f t="shared" si="21"/>
        <v>178085.44000000003</v>
      </c>
      <c r="AX16" s="52">
        <f t="shared" si="22"/>
        <v>181646.4</v>
      </c>
      <c r="AY16" s="52">
        <f t="shared" si="23"/>
        <v>185280.16</v>
      </c>
      <c r="AZ16" s="52">
        <f t="shared" si="24"/>
        <v>188986.72000000003</v>
      </c>
      <c r="BA16" s="52">
        <f t="shared" si="25"/>
        <v>192764</v>
      </c>
      <c r="BB16" s="52">
        <f t="shared" si="26"/>
        <v>196620.32000000004</v>
      </c>
      <c r="BC16" s="52">
        <f t="shared" si="27"/>
        <v>196899.04000000004</v>
      </c>
      <c r="BE16" s="52">
        <f t="shared" si="47"/>
        <v>0.36000000001513399</v>
      </c>
      <c r="BF16" s="52">
        <f t="shared" si="48"/>
        <v>1.1999999999825377</v>
      </c>
      <c r="BG16" s="52">
        <f t="shared" si="49"/>
        <v>0.44000000003143214</v>
      </c>
      <c r="BH16" s="52">
        <f t="shared" si="50"/>
        <v>0.39999999999417923</v>
      </c>
      <c r="BI16" s="52">
        <f t="shared" si="51"/>
        <v>0.16000000000349246</v>
      </c>
      <c r="BJ16" s="52">
        <f t="shared" si="52"/>
        <v>0.72000000003026798</v>
      </c>
      <c r="BK16" s="52">
        <f t="shared" si="53"/>
        <v>0</v>
      </c>
      <c r="BL16" s="52">
        <f t="shared" si="54"/>
        <v>1.3200000000360887</v>
      </c>
      <c r="BM16" s="52">
        <f t="shared" si="55"/>
        <v>4.0000000037252903E-2</v>
      </c>
    </row>
    <row r="17" spans="1:65" ht="26">
      <c r="A17" s="62" t="s">
        <v>42</v>
      </c>
      <c r="B17" s="63">
        <v>735</v>
      </c>
      <c r="C17" s="63" t="s">
        <v>43</v>
      </c>
      <c r="D17" s="63">
        <v>16</v>
      </c>
      <c r="E17" s="63" t="s">
        <v>448</v>
      </c>
      <c r="F17" s="64" t="s">
        <v>44</v>
      </c>
      <c r="G17" s="65">
        <f t="shared" si="0"/>
        <v>143292</v>
      </c>
      <c r="H17" s="65">
        <f t="shared" si="1"/>
        <v>150835</v>
      </c>
      <c r="I17" s="65">
        <f t="shared" si="2"/>
        <v>153853</v>
      </c>
      <c r="J17" s="65">
        <f t="shared" si="3"/>
        <v>156928</v>
      </c>
      <c r="K17" s="65">
        <f t="shared" si="4"/>
        <v>160068</v>
      </c>
      <c r="L17" s="65">
        <f t="shared" si="5"/>
        <v>163269</v>
      </c>
      <c r="M17" s="65">
        <f t="shared" si="6"/>
        <v>166534</v>
      </c>
      <c r="N17" s="65">
        <f t="shared" si="7"/>
        <v>169863</v>
      </c>
      <c r="O17" s="50"/>
      <c r="P17" s="77"/>
      <c r="Q17" s="77"/>
      <c r="R17" s="51">
        <f t="shared" si="29"/>
        <v>68.891000000000005</v>
      </c>
      <c r="S17" s="51">
        <f t="shared" si="30"/>
        <v>72.51700000000001</v>
      </c>
      <c r="T17" s="51">
        <f t="shared" si="31"/>
        <v>73.968000000000004</v>
      </c>
      <c r="U17" s="51">
        <f t="shared" si="32"/>
        <v>75.447000000000003</v>
      </c>
      <c r="V17" s="51">
        <f t="shared" si="33"/>
        <v>76.956000000000003</v>
      </c>
      <c r="W17" s="51">
        <f t="shared" si="34"/>
        <v>78.495000000000005</v>
      </c>
      <c r="X17" s="51">
        <f t="shared" si="35"/>
        <v>80.064999999999998</v>
      </c>
      <c r="Y17" s="51">
        <f t="shared" si="36"/>
        <v>81.665000000000006</v>
      </c>
      <c r="Z17" s="51">
        <f t="shared" si="37"/>
        <v>0</v>
      </c>
      <c r="AB17" s="52">
        <f t="shared" si="9"/>
        <v>143293.28</v>
      </c>
      <c r="AC17" s="52">
        <f t="shared" si="10"/>
        <v>150835.36000000002</v>
      </c>
      <c r="AD17" s="52">
        <f t="shared" si="11"/>
        <v>153853.44</v>
      </c>
      <c r="AE17" s="52">
        <f t="shared" si="12"/>
        <v>156929.76</v>
      </c>
      <c r="AF17" s="52">
        <f t="shared" si="13"/>
        <v>160068.48000000001</v>
      </c>
      <c r="AG17" s="52">
        <f t="shared" si="14"/>
        <v>163269.6</v>
      </c>
      <c r="AH17" s="52">
        <f t="shared" si="15"/>
        <v>166535.19999999998</v>
      </c>
      <c r="AI17" s="52">
        <f t="shared" si="16"/>
        <v>169863.2</v>
      </c>
      <c r="AJ17" s="52">
        <f t="shared" si="17"/>
        <v>0</v>
      </c>
      <c r="AL17" s="52">
        <f t="shared" si="38"/>
        <v>1.2799999999988358</v>
      </c>
      <c r="AM17" s="52">
        <f t="shared" si="39"/>
        <v>0.36000000001513399</v>
      </c>
      <c r="AN17" s="52">
        <f t="shared" si="40"/>
        <v>0.44000000000232831</v>
      </c>
      <c r="AO17" s="52">
        <f t="shared" si="41"/>
        <v>1.7600000000093132</v>
      </c>
      <c r="AP17" s="52">
        <f t="shared" si="42"/>
        <v>0.48000000001047738</v>
      </c>
      <c r="AQ17" s="52">
        <f t="shared" si="43"/>
        <v>0.60000000000582077</v>
      </c>
      <c r="AR17" s="52">
        <f t="shared" si="44"/>
        <v>1.1999999999825377</v>
      </c>
      <c r="AS17" s="52">
        <f t="shared" si="45"/>
        <v>0.20000000001164153</v>
      </c>
      <c r="AT17" s="52">
        <f t="shared" si="46"/>
        <v>0</v>
      </c>
      <c r="AU17" s="52">
        <f t="shared" si="19"/>
        <v>143293.28</v>
      </c>
      <c r="AV17" s="52">
        <f t="shared" si="20"/>
        <v>150835.36000000002</v>
      </c>
      <c r="AW17" s="52">
        <f t="shared" si="21"/>
        <v>153853.44</v>
      </c>
      <c r="AX17" s="52">
        <f t="shared" si="22"/>
        <v>156929.76</v>
      </c>
      <c r="AY17" s="52">
        <f t="shared" si="23"/>
        <v>160068.48000000001</v>
      </c>
      <c r="AZ17" s="52">
        <f t="shared" si="24"/>
        <v>163269.6</v>
      </c>
      <c r="BA17" s="52">
        <f t="shared" si="25"/>
        <v>166535.19999999998</v>
      </c>
      <c r="BB17" s="52">
        <f t="shared" si="26"/>
        <v>169863.2</v>
      </c>
      <c r="BC17" s="52">
        <f t="shared" si="27"/>
        <v>0</v>
      </c>
      <c r="BE17" s="52">
        <f t="shared" si="47"/>
        <v>1.2799999999988358</v>
      </c>
      <c r="BF17" s="52">
        <f t="shared" si="48"/>
        <v>0.36000000001513399</v>
      </c>
      <c r="BG17" s="52">
        <f t="shared" si="49"/>
        <v>0.44000000000232831</v>
      </c>
      <c r="BH17" s="52">
        <f t="shared" si="50"/>
        <v>1.7600000000093132</v>
      </c>
      <c r="BI17" s="52">
        <f t="shared" si="51"/>
        <v>0.48000000001047738</v>
      </c>
      <c r="BJ17" s="52">
        <f t="shared" si="52"/>
        <v>0.60000000000582077</v>
      </c>
      <c r="BK17" s="52">
        <f t="shared" si="53"/>
        <v>1.1999999999825377</v>
      </c>
      <c r="BL17" s="52">
        <f t="shared" si="54"/>
        <v>0.20000000001164153</v>
      </c>
      <c r="BM17" s="52">
        <f t="shared" si="55"/>
        <v>0</v>
      </c>
    </row>
    <row r="18" spans="1:65" ht="26">
      <c r="A18" s="62" t="s">
        <v>51</v>
      </c>
      <c r="B18" s="63">
        <v>578</v>
      </c>
      <c r="C18" s="63" t="s">
        <v>52</v>
      </c>
      <c r="D18" s="63">
        <v>12</v>
      </c>
      <c r="E18" s="63" t="s">
        <v>448</v>
      </c>
      <c r="F18" s="64" t="s">
        <v>53</v>
      </c>
      <c r="G18" s="65">
        <f t="shared" si="0"/>
        <v>112138</v>
      </c>
      <c r="H18" s="65">
        <f t="shared" si="1"/>
        <v>118040</v>
      </c>
      <c r="I18" s="65">
        <f t="shared" si="2"/>
        <v>120402</v>
      </c>
      <c r="J18" s="65">
        <f t="shared" si="3"/>
        <v>122809</v>
      </c>
      <c r="K18" s="65">
        <f t="shared" si="4"/>
        <v>125267</v>
      </c>
      <c r="L18" s="65">
        <f t="shared" si="5"/>
        <v>127770</v>
      </c>
      <c r="M18" s="65">
        <f t="shared" si="6"/>
        <v>130326</v>
      </c>
      <c r="N18" s="65">
        <f t="shared" si="7"/>
        <v>132933</v>
      </c>
      <c r="O18" s="50"/>
      <c r="P18" s="77"/>
      <c r="Q18" s="77"/>
      <c r="R18" s="51">
        <f t="shared" si="29"/>
        <v>53.912999999999997</v>
      </c>
      <c r="S18" s="51">
        <f t="shared" si="30"/>
        <v>56.75</v>
      </c>
      <c r="T18" s="51">
        <f t="shared" si="31"/>
        <v>57.885999999999996</v>
      </c>
      <c r="U18" s="51">
        <f t="shared" si="32"/>
        <v>59.042999999999999</v>
      </c>
      <c r="V18" s="51">
        <f t="shared" si="33"/>
        <v>60.224999999999994</v>
      </c>
      <c r="W18" s="51">
        <f t="shared" si="34"/>
        <v>61.427999999999997</v>
      </c>
      <c r="X18" s="51">
        <f t="shared" si="35"/>
        <v>62.656999999999996</v>
      </c>
      <c r="Y18" s="51">
        <f t="shared" si="36"/>
        <v>63.910999999999994</v>
      </c>
      <c r="Z18" s="51">
        <f t="shared" si="37"/>
        <v>0</v>
      </c>
      <c r="AB18" s="52">
        <f t="shared" si="9"/>
        <v>112139.04</v>
      </c>
      <c r="AC18" s="52">
        <f t="shared" si="10"/>
        <v>118040</v>
      </c>
      <c r="AD18" s="52">
        <f t="shared" si="11"/>
        <v>120402.87999999999</v>
      </c>
      <c r="AE18" s="52">
        <f t="shared" si="12"/>
        <v>122809.44</v>
      </c>
      <c r="AF18" s="52">
        <f t="shared" si="13"/>
        <v>125267.99999999999</v>
      </c>
      <c r="AG18" s="52">
        <f t="shared" si="14"/>
        <v>127770.23999999999</v>
      </c>
      <c r="AH18" s="52">
        <f t="shared" si="15"/>
        <v>130326.56</v>
      </c>
      <c r="AI18" s="52">
        <f t="shared" si="16"/>
        <v>132934.87999999998</v>
      </c>
      <c r="AJ18" s="52">
        <f t="shared" si="17"/>
        <v>0</v>
      </c>
      <c r="AL18" s="52">
        <f t="shared" si="38"/>
        <v>1.0399999999935972</v>
      </c>
      <c r="AM18" s="52">
        <f t="shared" si="39"/>
        <v>0</v>
      </c>
      <c r="AN18" s="52">
        <f t="shared" si="40"/>
        <v>0.8799999999901047</v>
      </c>
      <c r="AO18" s="52">
        <f t="shared" si="41"/>
        <v>0.44000000000232831</v>
      </c>
      <c r="AP18" s="52">
        <f t="shared" si="42"/>
        <v>0.99999999998544808</v>
      </c>
      <c r="AQ18" s="52">
        <f t="shared" si="43"/>
        <v>0.23999999999068677</v>
      </c>
      <c r="AR18" s="52">
        <f t="shared" si="44"/>
        <v>0.55999999999767169</v>
      </c>
      <c r="AS18" s="52">
        <f t="shared" si="45"/>
        <v>1.8799999999755528</v>
      </c>
      <c r="AT18" s="52">
        <f t="shared" si="46"/>
        <v>0</v>
      </c>
      <c r="AU18" s="52">
        <f t="shared" si="19"/>
        <v>112139.04</v>
      </c>
      <c r="AV18" s="52">
        <f t="shared" si="20"/>
        <v>118040</v>
      </c>
      <c r="AW18" s="52">
        <f t="shared" si="21"/>
        <v>120402.87999999999</v>
      </c>
      <c r="AX18" s="52">
        <f t="shared" si="22"/>
        <v>122809.44</v>
      </c>
      <c r="AY18" s="52">
        <f t="shared" si="23"/>
        <v>125267.99999999999</v>
      </c>
      <c r="AZ18" s="52">
        <f t="shared" si="24"/>
        <v>127770.23999999999</v>
      </c>
      <c r="BA18" s="52">
        <f t="shared" si="25"/>
        <v>130326.56</v>
      </c>
      <c r="BB18" s="52">
        <f t="shared" si="26"/>
        <v>132934.87999999998</v>
      </c>
      <c r="BC18" s="52">
        <f t="shared" si="27"/>
        <v>0</v>
      </c>
      <c r="BE18" s="52">
        <f t="shared" si="47"/>
        <v>1.0399999999935972</v>
      </c>
      <c r="BF18" s="52">
        <f t="shared" si="48"/>
        <v>0</v>
      </c>
      <c r="BG18" s="52">
        <f t="shared" si="49"/>
        <v>0.8799999999901047</v>
      </c>
      <c r="BH18" s="52">
        <f t="shared" si="50"/>
        <v>0.44000000000232831</v>
      </c>
      <c r="BI18" s="52">
        <f t="shared" si="51"/>
        <v>0.99999999998544808</v>
      </c>
      <c r="BJ18" s="52">
        <f t="shared" si="52"/>
        <v>0.23999999999068677</v>
      </c>
      <c r="BK18" s="52">
        <f t="shared" si="53"/>
        <v>0.55999999999767169</v>
      </c>
      <c r="BL18" s="52">
        <f t="shared" si="54"/>
        <v>1.8799999999755528</v>
      </c>
      <c r="BM18" s="52">
        <f t="shared" si="55"/>
        <v>0</v>
      </c>
    </row>
    <row r="19" spans="1:65">
      <c r="A19" s="62" t="s">
        <v>54</v>
      </c>
      <c r="B19" s="63">
        <v>535</v>
      </c>
      <c r="C19" s="63" t="s">
        <v>55</v>
      </c>
      <c r="D19" s="63">
        <v>11</v>
      </c>
      <c r="E19" s="63" t="s">
        <v>448</v>
      </c>
      <c r="F19" s="64" t="s">
        <v>56</v>
      </c>
      <c r="G19" s="65">
        <f t="shared" si="0"/>
        <v>103606</v>
      </c>
      <c r="H19" s="65">
        <f t="shared" si="1"/>
        <v>109058</v>
      </c>
      <c r="I19" s="65">
        <f t="shared" si="2"/>
        <v>111239</v>
      </c>
      <c r="J19" s="65">
        <f t="shared" si="3"/>
        <v>113465</v>
      </c>
      <c r="K19" s="65">
        <f t="shared" si="4"/>
        <v>115736</v>
      </c>
      <c r="L19" s="65">
        <f t="shared" si="5"/>
        <v>118049</v>
      </c>
      <c r="M19" s="65">
        <f t="shared" si="6"/>
        <v>120411</v>
      </c>
      <c r="N19" s="65">
        <f t="shared" si="7"/>
        <v>122818</v>
      </c>
      <c r="O19" s="50"/>
      <c r="P19" s="77"/>
      <c r="Q19" s="77"/>
      <c r="R19" s="51">
        <f t="shared" si="29"/>
        <v>49.811</v>
      </c>
      <c r="S19" s="51">
        <f t="shared" si="30"/>
        <v>52.431999999999995</v>
      </c>
      <c r="T19" s="51">
        <f t="shared" si="31"/>
        <v>53.480999999999995</v>
      </c>
      <c r="U19" s="51">
        <f t="shared" si="32"/>
        <v>54.550999999999995</v>
      </c>
      <c r="V19" s="51">
        <f t="shared" si="33"/>
        <v>55.643000000000001</v>
      </c>
      <c r="W19" s="51">
        <f t="shared" si="34"/>
        <v>56.754999999999995</v>
      </c>
      <c r="X19" s="51">
        <f t="shared" si="35"/>
        <v>57.89</v>
      </c>
      <c r="Y19" s="51">
        <f t="shared" si="36"/>
        <v>59.047999999999995</v>
      </c>
      <c r="Z19" s="51">
        <f t="shared" si="37"/>
        <v>0</v>
      </c>
      <c r="AB19" s="52">
        <f t="shared" si="9"/>
        <v>103606.88</v>
      </c>
      <c r="AC19" s="52">
        <f t="shared" si="10"/>
        <v>109058.55999999998</v>
      </c>
      <c r="AD19" s="52">
        <f t="shared" si="11"/>
        <v>111240.47999999998</v>
      </c>
      <c r="AE19" s="52">
        <f t="shared" si="12"/>
        <v>113466.07999999999</v>
      </c>
      <c r="AF19" s="52">
        <f t="shared" si="13"/>
        <v>115737.44</v>
      </c>
      <c r="AG19" s="52">
        <f t="shared" si="14"/>
        <v>118050.4</v>
      </c>
      <c r="AH19" s="52">
        <f t="shared" si="15"/>
        <v>120411.2</v>
      </c>
      <c r="AI19" s="52">
        <f t="shared" si="16"/>
        <v>122819.83999999998</v>
      </c>
      <c r="AJ19" s="52">
        <f t="shared" si="17"/>
        <v>0</v>
      </c>
      <c r="AL19" s="52">
        <f t="shared" si="38"/>
        <v>0.88000000000465661</v>
      </c>
      <c r="AM19" s="52">
        <f t="shared" si="39"/>
        <v>0.55999999998311978</v>
      </c>
      <c r="AN19" s="52">
        <f t="shared" si="40"/>
        <v>1.4799999999813735</v>
      </c>
      <c r="AO19" s="52">
        <f t="shared" si="41"/>
        <v>1.0799999999871943</v>
      </c>
      <c r="AP19" s="52">
        <f t="shared" si="42"/>
        <v>1.4400000000023283</v>
      </c>
      <c r="AQ19" s="52">
        <f t="shared" si="43"/>
        <v>1.3999999999941792</v>
      </c>
      <c r="AR19" s="52">
        <f t="shared" si="44"/>
        <v>0.19999999999708962</v>
      </c>
      <c r="AS19" s="52">
        <f t="shared" si="45"/>
        <v>1.8399999999819556</v>
      </c>
      <c r="AT19" s="52">
        <f t="shared" si="46"/>
        <v>0</v>
      </c>
      <c r="AU19" s="52">
        <f t="shared" si="19"/>
        <v>103606.88</v>
      </c>
      <c r="AV19" s="52">
        <f t="shared" si="20"/>
        <v>109058.55999999998</v>
      </c>
      <c r="AW19" s="52">
        <f t="shared" si="21"/>
        <v>111240.47999999998</v>
      </c>
      <c r="AX19" s="52">
        <f t="shared" si="22"/>
        <v>113466.07999999999</v>
      </c>
      <c r="AY19" s="52">
        <f t="shared" si="23"/>
        <v>115737.44</v>
      </c>
      <c r="AZ19" s="52">
        <f t="shared" si="24"/>
        <v>118050.4</v>
      </c>
      <c r="BA19" s="52">
        <f t="shared" si="25"/>
        <v>120411.2</v>
      </c>
      <c r="BB19" s="52">
        <f t="shared" si="26"/>
        <v>122819.83999999998</v>
      </c>
      <c r="BC19" s="52">
        <f t="shared" si="27"/>
        <v>0</v>
      </c>
      <c r="BE19" s="52">
        <f t="shared" si="47"/>
        <v>0.88000000000465661</v>
      </c>
      <c r="BF19" s="52">
        <f t="shared" si="48"/>
        <v>0.55999999998311978</v>
      </c>
      <c r="BG19" s="52">
        <f t="shared" si="49"/>
        <v>1.4799999999813735</v>
      </c>
      <c r="BH19" s="52">
        <f t="shared" si="50"/>
        <v>1.0799999999871943</v>
      </c>
      <c r="BI19" s="52">
        <f t="shared" si="51"/>
        <v>1.4400000000023283</v>
      </c>
      <c r="BJ19" s="52">
        <f t="shared" si="52"/>
        <v>1.3999999999941792</v>
      </c>
      <c r="BK19" s="52">
        <f t="shared" si="53"/>
        <v>0.19999999999708962</v>
      </c>
      <c r="BL19" s="52">
        <f t="shared" si="54"/>
        <v>1.8399999999819556</v>
      </c>
      <c r="BM19" s="52">
        <f t="shared" si="55"/>
        <v>0</v>
      </c>
    </row>
    <row r="20" spans="1:65">
      <c r="A20" s="62" t="s">
        <v>57</v>
      </c>
      <c r="B20" s="63">
        <v>553</v>
      </c>
      <c r="C20" s="63" t="s">
        <v>58</v>
      </c>
      <c r="D20" s="63">
        <v>12</v>
      </c>
      <c r="E20" s="63" t="s">
        <v>448</v>
      </c>
      <c r="F20" s="66" t="s">
        <v>59</v>
      </c>
      <c r="G20" s="65">
        <f t="shared" si="0"/>
        <v>107178</v>
      </c>
      <c r="H20" s="65">
        <f t="shared" si="1"/>
        <v>112820</v>
      </c>
      <c r="I20" s="65">
        <f t="shared" si="2"/>
        <v>115075</v>
      </c>
      <c r="J20" s="65">
        <f t="shared" si="3"/>
        <v>117378</v>
      </c>
      <c r="K20" s="65">
        <f t="shared" si="4"/>
        <v>119725</v>
      </c>
      <c r="L20" s="65">
        <f t="shared" si="5"/>
        <v>122119</v>
      </c>
      <c r="M20" s="65">
        <f t="shared" si="6"/>
        <v>124562</v>
      </c>
      <c r="N20" s="65">
        <f t="shared" si="7"/>
        <v>127052</v>
      </c>
      <c r="O20" s="50"/>
      <c r="P20" s="77"/>
      <c r="Q20" s="77"/>
      <c r="R20" s="51">
        <f t="shared" si="29"/>
        <v>51.527999999999999</v>
      </c>
      <c r="S20" s="51">
        <f t="shared" si="30"/>
        <v>54.241</v>
      </c>
      <c r="T20" s="51">
        <f t="shared" si="31"/>
        <v>55.324999999999996</v>
      </c>
      <c r="U20" s="51">
        <f t="shared" si="32"/>
        <v>56.431999999999995</v>
      </c>
      <c r="V20" s="51">
        <f t="shared" si="33"/>
        <v>57.561</v>
      </c>
      <c r="W20" s="51">
        <f t="shared" si="34"/>
        <v>58.711999999999996</v>
      </c>
      <c r="X20" s="51">
        <f t="shared" si="35"/>
        <v>59.885999999999996</v>
      </c>
      <c r="Y20" s="51">
        <f t="shared" si="36"/>
        <v>61.082999999999998</v>
      </c>
      <c r="Z20" s="51">
        <f t="shared" si="37"/>
        <v>0</v>
      </c>
      <c r="AB20" s="52">
        <f t="shared" si="9"/>
        <v>107178.23999999999</v>
      </c>
      <c r="AC20" s="52">
        <f t="shared" si="10"/>
        <v>112821.28</v>
      </c>
      <c r="AD20" s="52">
        <f t="shared" si="11"/>
        <v>115075.99999999999</v>
      </c>
      <c r="AE20" s="52">
        <f t="shared" si="12"/>
        <v>117378.55999999998</v>
      </c>
      <c r="AF20" s="52">
        <f t="shared" si="13"/>
        <v>119726.88</v>
      </c>
      <c r="AG20" s="52">
        <f t="shared" si="14"/>
        <v>122120.95999999999</v>
      </c>
      <c r="AH20" s="52">
        <f t="shared" si="15"/>
        <v>124562.87999999999</v>
      </c>
      <c r="AI20" s="52">
        <f t="shared" si="16"/>
        <v>127052.64</v>
      </c>
      <c r="AJ20" s="52">
        <f t="shared" si="17"/>
        <v>0</v>
      </c>
      <c r="AL20" s="52">
        <f t="shared" si="38"/>
        <v>0.23999999999068677</v>
      </c>
      <c r="AM20" s="52">
        <f t="shared" si="39"/>
        <v>1.2799999999988358</v>
      </c>
      <c r="AN20" s="52">
        <f t="shared" si="40"/>
        <v>0.99999999998544808</v>
      </c>
      <c r="AO20" s="52">
        <f t="shared" si="41"/>
        <v>0.55999999998311978</v>
      </c>
      <c r="AP20" s="52">
        <f t="shared" si="42"/>
        <v>1.8800000000046566</v>
      </c>
      <c r="AQ20" s="52">
        <f t="shared" si="43"/>
        <v>1.9599999999918509</v>
      </c>
      <c r="AR20" s="52">
        <f t="shared" si="44"/>
        <v>0.8799999999901047</v>
      </c>
      <c r="AS20" s="52">
        <f t="shared" si="45"/>
        <v>0.63999999999941792</v>
      </c>
      <c r="AT20" s="52">
        <f t="shared" si="46"/>
        <v>0</v>
      </c>
      <c r="AU20" s="52">
        <f t="shared" si="19"/>
        <v>107178.23999999999</v>
      </c>
      <c r="AV20" s="52">
        <f t="shared" si="20"/>
        <v>112821.28</v>
      </c>
      <c r="AW20" s="52">
        <f t="shared" si="21"/>
        <v>115075.99999999999</v>
      </c>
      <c r="AX20" s="52">
        <f t="shared" si="22"/>
        <v>117378.55999999998</v>
      </c>
      <c r="AY20" s="52">
        <f t="shared" si="23"/>
        <v>119726.88</v>
      </c>
      <c r="AZ20" s="52">
        <f t="shared" si="24"/>
        <v>122120.95999999999</v>
      </c>
      <c r="BA20" s="52">
        <f t="shared" si="25"/>
        <v>124562.87999999999</v>
      </c>
      <c r="BB20" s="52">
        <f t="shared" si="26"/>
        <v>127052.64</v>
      </c>
      <c r="BC20" s="52">
        <f t="shared" si="27"/>
        <v>0</v>
      </c>
      <c r="BE20" s="52">
        <f t="shared" si="47"/>
        <v>0.23999999999068677</v>
      </c>
      <c r="BF20" s="52">
        <f t="shared" si="48"/>
        <v>1.2799999999988358</v>
      </c>
      <c r="BG20" s="52">
        <f t="shared" si="49"/>
        <v>0.99999999998544808</v>
      </c>
      <c r="BH20" s="52">
        <f t="shared" si="50"/>
        <v>0.55999999998311978</v>
      </c>
      <c r="BI20" s="52">
        <f t="shared" si="51"/>
        <v>1.8800000000046566</v>
      </c>
      <c r="BJ20" s="52">
        <f t="shared" si="52"/>
        <v>1.9599999999918509</v>
      </c>
      <c r="BK20" s="52">
        <f t="shared" si="53"/>
        <v>0.8799999999901047</v>
      </c>
      <c r="BL20" s="52">
        <f t="shared" si="54"/>
        <v>0.63999999999941792</v>
      </c>
      <c r="BM20" s="52">
        <f t="shared" si="55"/>
        <v>0</v>
      </c>
    </row>
    <row r="21" spans="1:65">
      <c r="A21" s="62" t="s">
        <v>384</v>
      </c>
      <c r="B21" s="63">
        <v>683</v>
      </c>
      <c r="C21" s="63">
        <v>151</v>
      </c>
      <c r="D21" s="63">
        <v>15</v>
      </c>
      <c r="E21" s="63" t="s">
        <v>448</v>
      </c>
      <c r="F21" s="66" t="s">
        <v>385</v>
      </c>
      <c r="G21" s="65">
        <f t="shared" si="0"/>
        <v>132975</v>
      </c>
      <c r="H21" s="143">
        <v>139974</v>
      </c>
      <c r="I21" s="65">
        <f t="shared" si="2"/>
        <v>142773</v>
      </c>
      <c r="J21" s="143">
        <v>145629</v>
      </c>
      <c r="K21" s="65">
        <f t="shared" si="4"/>
        <v>148541</v>
      </c>
      <c r="L21" s="143">
        <v>151512</v>
      </c>
      <c r="M21" s="143">
        <v>154543</v>
      </c>
      <c r="N21" s="65">
        <f t="shared" si="7"/>
        <v>157633</v>
      </c>
      <c r="O21" s="50"/>
      <c r="P21" s="77"/>
      <c r="Q21" s="77"/>
      <c r="R21" s="51">
        <f t="shared" si="29"/>
        <v>63.930999999999997</v>
      </c>
      <c r="S21" s="51">
        <f t="shared" si="30"/>
        <v>67.296000000000006</v>
      </c>
      <c r="T21" s="51">
        <f t="shared" si="31"/>
        <v>68.641000000000005</v>
      </c>
      <c r="U21" s="51">
        <f t="shared" si="32"/>
        <v>70.01400000000001</v>
      </c>
      <c r="V21" s="51">
        <f t="shared" si="33"/>
        <v>71.414000000000001</v>
      </c>
      <c r="W21" s="51">
        <f t="shared" si="34"/>
        <v>72.843000000000004</v>
      </c>
      <c r="X21" s="51">
        <f t="shared" si="35"/>
        <v>74.300000000000011</v>
      </c>
      <c r="Y21" s="51">
        <f t="shared" si="36"/>
        <v>75.786000000000001</v>
      </c>
      <c r="Z21" s="51">
        <f t="shared" si="37"/>
        <v>0</v>
      </c>
      <c r="AB21" s="52">
        <f t="shared" si="9"/>
        <v>132976.47999999998</v>
      </c>
      <c r="AC21" s="52">
        <f t="shared" si="10"/>
        <v>139975.68000000002</v>
      </c>
      <c r="AD21" s="52">
        <f t="shared" si="11"/>
        <v>142773.28</v>
      </c>
      <c r="AE21" s="52">
        <f t="shared" si="12"/>
        <v>145629.12000000002</v>
      </c>
      <c r="AF21" s="52">
        <f t="shared" si="13"/>
        <v>148541.12</v>
      </c>
      <c r="AG21" s="52">
        <f t="shared" si="14"/>
        <v>151513.44</v>
      </c>
      <c r="AH21" s="52">
        <f t="shared" si="15"/>
        <v>154544.00000000003</v>
      </c>
      <c r="AI21" s="52">
        <f t="shared" si="16"/>
        <v>157634.88</v>
      </c>
      <c r="AJ21" s="52">
        <f t="shared" si="17"/>
        <v>0</v>
      </c>
      <c r="AL21" s="52">
        <f t="shared" si="38"/>
        <v>1.4799999999813735</v>
      </c>
      <c r="AM21" s="52">
        <f t="shared" si="39"/>
        <v>1.6800000000221189</v>
      </c>
      <c r="AN21" s="52">
        <f t="shared" si="40"/>
        <v>0.27999999999883585</v>
      </c>
      <c r="AO21" s="52">
        <f t="shared" si="41"/>
        <v>0.12000000002444722</v>
      </c>
      <c r="AP21" s="52">
        <f t="shared" si="42"/>
        <v>0.11999999999534339</v>
      </c>
      <c r="AQ21" s="52">
        <f t="shared" si="43"/>
        <v>1.4400000000023283</v>
      </c>
      <c r="AR21" s="52">
        <f t="shared" si="44"/>
        <v>1.0000000000291038</v>
      </c>
      <c r="AS21" s="52">
        <f t="shared" si="45"/>
        <v>1.8800000000046566</v>
      </c>
      <c r="AT21" s="52">
        <f t="shared" si="46"/>
        <v>0</v>
      </c>
      <c r="AU21" s="52">
        <f t="shared" si="19"/>
        <v>132976.47999999998</v>
      </c>
      <c r="AV21" s="52">
        <f t="shared" si="20"/>
        <v>139975.68000000002</v>
      </c>
      <c r="AW21" s="52">
        <f t="shared" si="21"/>
        <v>142773.28</v>
      </c>
      <c r="AX21" s="52">
        <f t="shared" si="22"/>
        <v>145629.12000000002</v>
      </c>
      <c r="AY21" s="52">
        <f t="shared" si="23"/>
        <v>148541.12</v>
      </c>
      <c r="AZ21" s="52">
        <f t="shared" si="24"/>
        <v>151513.44</v>
      </c>
      <c r="BA21" s="52">
        <f t="shared" si="25"/>
        <v>154544.00000000003</v>
      </c>
      <c r="BB21" s="52">
        <f t="shared" si="26"/>
        <v>157634.88</v>
      </c>
      <c r="BC21" s="52">
        <f t="shared" si="27"/>
        <v>0</v>
      </c>
      <c r="BE21" s="52">
        <f t="shared" si="47"/>
        <v>1.4799999999813735</v>
      </c>
      <c r="BF21" s="52">
        <f t="shared" si="48"/>
        <v>1.6800000000221189</v>
      </c>
      <c r="BG21" s="52">
        <f t="shared" si="49"/>
        <v>0.27999999999883585</v>
      </c>
      <c r="BH21" s="52">
        <f t="shared" si="50"/>
        <v>0.12000000002444722</v>
      </c>
      <c r="BI21" s="52">
        <f t="shared" si="51"/>
        <v>0.11999999999534339</v>
      </c>
      <c r="BJ21" s="52">
        <f t="shared" si="52"/>
        <v>1.4400000000023283</v>
      </c>
      <c r="BK21" s="52">
        <f t="shared" si="53"/>
        <v>1.0000000000291038</v>
      </c>
      <c r="BL21" s="52">
        <f t="shared" si="54"/>
        <v>1.8800000000046566</v>
      </c>
      <c r="BM21" s="52">
        <f t="shared" si="55"/>
        <v>0</v>
      </c>
    </row>
    <row r="22" spans="1:65">
      <c r="A22" s="62" t="s">
        <v>60</v>
      </c>
      <c r="B22" s="63">
        <v>468</v>
      </c>
      <c r="C22" s="63" t="s">
        <v>61</v>
      </c>
      <c r="D22" s="63">
        <v>10</v>
      </c>
      <c r="E22" s="63" t="s">
        <v>448</v>
      </c>
      <c r="F22" s="64" t="s">
        <v>62</v>
      </c>
      <c r="G22" s="65">
        <f t="shared" si="0"/>
        <v>90311</v>
      </c>
      <c r="H22" s="65">
        <f t="shared" si="1"/>
        <v>95065</v>
      </c>
      <c r="I22" s="65">
        <f t="shared" si="2"/>
        <v>96965</v>
      </c>
      <c r="J22" s="65">
        <f t="shared" si="3"/>
        <v>98905</v>
      </c>
      <c r="K22" s="65">
        <f t="shared" si="4"/>
        <v>100882</v>
      </c>
      <c r="L22" s="65">
        <f t="shared" si="5"/>
        <v>102901</v>
      </c>
      <c r="M22" s="65">
        <f t="shared" si="6"/>
        <v>104958</v>
      </c>
      <c r="N22" s="65">
        <f t="shared" si="7"/>
        <v>107056</v>
      </c>
      <c r="O22" s="50"/>
      <c r="P22" s="77"/>
      <c r="Q22" s="77"/>
      <c r="R22" s="51">
        <f t="shared" si="29"/>
        <v>43.418999999999997</v>
      </c>
      <c r="S22" s="51">
        <f t="shared" si="30"/>
        <v>45.704999999999998</v>
      </c>
      <c r="T22" s="51">
        <f t="shared" si="31"/>
        <v>46.617999999999995</v>
      </c>
      <c r="U22" s="51">
        <f t="shared" si="32"/>
        <v>47.550999999999995</v>
      </c>
      <c r="V22" s="51">
        <f t="shared" si="33"/>
        <v>48.500999999999998</v>
      </c>
      <c r="W22" s="51">
        <f t="shared" si="34"/>
        <v>49.471999999999994</v>
      </c>
      <c r="X22" s="51">
        <f t="shared" si="35"/>
        <v>50.460999999999999</v>
      </c>
      <c r="Y22" s="51">
        <f t="shared" si="36"/>
        <v>51.47</v>
      </c>
      <c r="Z22" s="51">
        <f t="shared" si="37"/>
        <v>0</v>
      </c>
      <c r="AB22" s="52">
        <f t="shared" si="9"/>
        <v>90311.51999999999</v>
      </c>
      <c r="AC22" s="52">
        <f t="shared" si="10"/>
        <v>95066.4</v>
      </c>
      <c r="AD22" s="52">
        <f t="shared" si="11"/>
        <v>96965.439999999988</v>
      </c>
      <c r="AE22" s="52">
        <f t="shared" si="12"/>
        <v>98906.079999999987</v>
      </c>
      <c r="AF22" s="52">
        <f t="shared" si="13"/>
        <v>100882.08</v>
      </c>
      <c r="AG22" s="52">
        <f t="shared" si="14"/>
        <v>102901.75999999999</v>
      </c>
      <c r="AH22" s="52">
        <f t="shared" si="15"/>
        <v>104958.87999999999</v>
      </c>
      <c r="AI22" s="52">
        <f t="shared" si="16"/>
        <v>107057.59999999999</v>
      </c>
      <c r="AJ22" s="52">
        <f t="shared" si="17"/>
        <v>0</v>
      </c>
      <c r="AL22" s="52">
        <f t="shared" si="38"/>
        <v>0.51999999998952262</v>
      </c>
      <c r="AM22" s="52">
        <f t="shared" si="39"/>
        <v>1.3999999999941792</v>
      </c>
      <c r="AN22" s="52">
        <f t="shared" si="40"/>
        <v>0.43999999998777639</v>
      </c>
      <c r="AO22" s="52">
        <f t="shared" si="41"/>
        <v>1.0799999999871943</v>
      </c>
      <c r="AP22" s="52">
        <f t="shared" si="42"/>
        <v>8.000000000174623E-2</v>
      </c>
      <c r="AQ22" s="52">
        <f t="shared" si="43"/>
        <v>0.75999999999476131</v>
      </c>
      <c r="AR22" s="52">
        <f t="shared" si="44"/>
        <v>0.8799999999901047</v>
      </c>
      <c r="AS22" s="52">
        <f t="shared" si="45"/>
        <v>1.5999999999912689</v>
      </c>
      <c r="AT22" s="52">
        <f t="shared" si="46"/>
        <v>0</v>
      </c>
      <c r="AU22" s="52">
        <f t="shared" si="19"/>
        <v>90311.51999999999</v>
      </c>
      <c r="AV22" s="52">
        <f t="shared" si="20"/>
        <v>95066.4</v>
      </c>
      <c r="AW22" s="52">
        <f t="shared" si="21"/>
        <v>96965.439999999988</v>
      </c>
      <c r="AX22" s="52">
        <f t="shared" si="22"/>
        <v>98906.079999999987</v>
      </c>
      <c r="AY22" s="52">
        <f t="shared" si="23"/>
        <v>100882.08</v>
      </c>
      <c r="AZ22" s="52">
        <f t="shared" si="24"/>
        <v>102901.75999999999</v>
      </c>
      <c r="BA22" s="52">
        <f t="shared" si="25"/>
        <v>104958.87999999999</v>
      </c>
      <c r="BB22" s="52">
        <f t="shared" si="26"/>
        <v>107057.59999999999</v>
      </c>
      <c r="BC22" s="52">
        <f t="shared" si="27"/>
        <v>0</v>
      </c>
      <c r="BE22" s="52">
        <f t="shared" si="47"/>
        <v>0.51999999998952262</v>
      </c>
      <c r="BF22" s="52">
        <f t="shared" si="48"/>
        <v>1.3999999999941792</v>
      </c>
      <c r="BG22" s="52">
        <f t="shared" si="49"/>
        <v>0.43999999998777639</v>
      </c>
      <c r="BH22" s="52">
        <f t="shared" si="50"/>
        <v>1.0799999999871943</v>
      </c>
      <c r="BI22" s="52">
        <f t="shared" si="51"/>
        <v>8.000000000174623E-2</v>
      </c>
      <c r="BJ22" s="52">
        <f t="shared" si="52"/>
        <v>0.75999999999476131</v>
      </c>
      <c r="BK22" s="52">
        <f t="shared" si="53"/>
        <v>0.8799999999901047</v>
      </c>
      <c r="BL22" s="52">
        <f t="shared" si="54"/>
        <v>1.5999999999912689</v>
      </c>
      <c r="BM22" s="52">
        <f t="shared" si="55"/>
        <v>0</v>
      </c>
    </row>
    <row r="23" spans="1:65">
      <c r="A23" s="62" t="s">
        <v>63</v>
      </c>
      <c r="B23" s="63">
        <v>546</v>
      </c>
      <c r="C23" s="63" t="s">
        <v>64</v>
      </c>
      <c r="D23" s="63">
        <v>12</v>
      </c>
      <c r="E23" s="63" t="s">
        <v>448</v>
      </c>
      <c r="F23" s="67" t="s">
        <v>65</v>
      </c>
      <c r="G23" s="65">
        <f t="shared" si="0"/>
        <v>105789</v>
      </c>
      <c r="H23" s="65">
        <f t="shared" si="1"/>
        <v>111356</v>
      </c>
      <c r="I23" s="65">
        <f t="shared" si="2"/>
        <v>113584</v>
      </c>
      <c r="J23" s="65">
        <f t="shared" si="3"/>
        <v>115855</v>
      </c>
      <c r="K23" s="65">
        <f t="shared" si="4"/>
        <v>118172</v>
      </c>
      <c r="L23" s="65">
        <f t="shared" si="5"/>
        <v>120536</v>
      </c>
      <c r="M23" s="65">
        <f t="shared" si="6"/>
        <v>122948</v>
      </c>
      <c r="N23" s="65">
        <f t="shared" si="7"/>
        <v>125405</v>
      </c>
      <c r="O23" s="50"/>
      <c r="P23" s="77"/>
      <c r="Q23" s="77"/>
      <c r="R23" s="51">
        <f t="shared" si="29"/>
        <v>50.860999999999997</v>
      </c>
      <c r="S23" s="51">
        <f t="shared" si="30"/>
        <v>53.536999999999999</v>
      </c>
      <c r="T23" s="51">
        <f t="shared" si="31"/>
        <v>54.607999999999997</v>
      </c>
      <c r="U23" s="51">
        <f t="shared" si="32"/>
        <v>55.699999999999996</v>
      </c>
      <c r="V23" s="51">
        <f t="shared" si="33"/>
        <v>56.814</v>
      </c>
      <c r="W23" s="51">
        <f t="shared" si="34"/>
        <v>57.95</v>
      </c>
      <c r="X23" s="51">
        <f t="shared" si="35"/>
        <v>59.11</v>
      </c>
      <c r="Y23" s="51">
        <f t="shared" si="36"/>
        <v>60.290999999999997</v>
      </c>
      <c r="Z23" s="51">
        <f t="shared" si="37"/>
        <v>0</v>
      </c>
      <c r="AB23" s="52">
        <f t="shared" si="9"/>
        <v>105790.87999999999</v>
      </c>
      <c r="AC23" s="52">
        <f t="shared" si="10"/>
        <v>111356.95999999999</v>
      </c>
      <c r="AD23" s="52">
        <f t="shared" si="11"/>
        <v>113584.64</v>
      </c>
      <c r="AE23" s="52">
        <f t="shared" si="12"/>
        <v>115855.99999999999</v>
      </c>
      <c r="AF23" s="52">
        <f t="shared" si="13"/>
        <v>118173.12</v>
      </c>
      <c r="AG23" s="52">
        <f t="shared" si="14"/>
        <v>120536</v>
      </c>
      <c r="AH23" s="52">
        <f t="shared" si="15"/>
        <v>122948.8</v>
      </c>
      <c r="AI23" s="52">
        <f t="shared" si="16"/>
        <v>125405.28</v>
      </c>
      <c r="AJ23" s="52">
        <f t="shared" si="17"/>
        <v>0</v>
      </c>
      <c r="AL23" s="52">
        <f t="shared" si="38"/>
        <v>1.8799999999901047</v>
      </c>
      <c r="AM23" s="52">
        <f t="shared" si="39"/>
        <v>0.95999999999185093</v>
      </c>
      <c r="AN23" s="52">
        <f t="shared" si="40"/>
        <v>0.63999999999941792</v>
      </c>
      <c r="AO23" s="52">
        <f t="shared" si="41"/>
        <v>0.99999999998544808</v>
      </c>
      <c r="AP23" s="52">
        <f t="shared" si="42"/>
        <v>1.1199999999953434</v>
      </c>
      <c r="AQ23" s="52">
        <f t="shared" si="43"/>
        <v>0</v>
      </c>
      <c r="AR23" s="52">
        <f t="shared" si="44"/>
        <v>0.80000000000291038</v>
      </c>
      <c r="AS23" s="52">
        <f t="shared" si="45"/>
        <v>0.27999999999883585</v>
      </c>
      <c r="AT23" s="52">
        <f t="shared" si="46"/>
        <v>0</v>
      </c>
      <c r="AU23" s="52">
        <f t="shared" si="19"/>
        <v>105790.87999999999</v>
      </c>
      <c r="AV23" s="52">
        <f t="shared" si="20"/>
        <v>111356.95999999999</v>
      </c>
      <c r="AW23" s="52">
        <f t="shared" si="21"/>
        <v>113584.64</v>
      </c>
      <c r="AX23" s="52">
        <f t="shared" si="22"/>
        <v>115855.99999999999</v>
      </c>
      <c r="AY23" s="52">
        <f t="shared" si="23"/>
        <v>118173.12</v>
      </c>
      <c r="AZ23" s="52">
        <f t="shared" si="24"/>
        <v>120536</v>
      </c>
      <c r="BA23" s="52">
        <f t="shared" si="25"/>
        <v>122948.8</v>
      </c>
      <c r="BB23" s="52">
        <f t="shared" si="26"/>
        <v>125405.28</v>
      </c>
      <c r="BC23" s="52">
        <f t="shared" si="27"/>
        <v>0</v>
      </c>
      <c r="BE23" s="52">
        <f t="shared" si="47"/>
        <v>1.8799999999901047</v>
      </c>
      <c r="BF23" s="52">
        <f t="shared" si="48"/>
        <v>0.95999999999185093</v>
      </c>
      <c r="BG23" s="52">
        <f t="shared" si="49"/>
        <v>0.63999999999941792</v>
      </c>
      <c r="BH23" s="52">
        <f t="shared" si="50"/>
        <v>0.99999999998544808</v>
      </c>
      <c r="BI23" s="52">
        <f t="shared" si="51"/>
        <v>1.1199999999953434</v>
      </c>
      <c r="BJ23" s="52">
        <f t="shared" si="52"/>
        <v>0</v>
      </c>
      <c r="BK23" s="52">
        <f t="shared" si="53"/>
        <v>0.80000000000291038</v>
      </c>
      <c r="BL23" s="52">
        <f t="shared" si="54"/>
        <v>0.27999999999883585</v>
      </c>
      <c r="BM23" s="52">
        <f t="shared" si="55"/>
        <v>0</v>
      </c>
    </row>
    <row r="24" spans="1:65">
      <c r="A24" s="62" t="s">
        <v>66</v>
      </c>
      <c r="B24" s="63">
        <v>768</v>
      </c>
      <c r="C24" s="63" t="s">
        <v>67</v>
      </c>
      <c r="D24" s="63">
        <v>17</v>
      </c>
      <c r="E24" s="63" t="s">
        <v>448</v>
      </c>
      <c r="F24" s="64" t="s">
        <v>68</v>
      </c>
      <c r="G24" s="65">
        <f t="shared" si="0"/>
        <v>149842</v>
      </c>
      <c r="H24" s="65">
        <f t="shared" si="1"/>
        <v>157727</v>
      </c>
      <c r="I24" s="65">
        <f t="shared" si="2"/>
        <v>160884</v>
      </c>
      <c r="J24" s="65">
        <f t="shared" si="3"/>
        <v>164100</v>
      </c>
      <c r="K24" s="65">
        <f t="shared" si="4"/>
        <v>167382</v>
      </c>
      <c r="L24" s="65">
        <f t="shared" si="5"/>
        <v>170730</v>
      </c>
      <c r="M24" s="65">
        <f t="shared" si="6"/>
        <v>174144</v>
      </c>
      <c r="N24" s="65">
        <f t="shared" si="7"/>
        <v>177627</v>
      </c>
      <c r="O24" s="50"/>
      <c r="P24" s="77"/>
      <c r="Q24" s="77"/>
      <c r="R24" s="51">
        <f t="shared" si="29"/>
        <v>72.040000000000006</v>
      </c>
      <c r="S24" s="51">
        <f t="shared" si="30"/>
        <v>75.831000000000003</v>
      </c>
      <c r="T24" s="51">
        <f t="shared" si="31"/>
        <v>77.349000000000004</v>
      </c>
      <c r="U24" s="51">
        <f t="shared" si="32"/>
        <v>78.89500000000001</v>
      </c>
      <c r="V24" s="51">
        <f t="shared" si="33"/>
        <v>80.472999999999999</v>
      </c>
      <c r="W24" s="51">
        <f t="shared" si="34"/>
        <v>82.082000000000008</v>
      </c>
      <c r="X24" s="51">
        <f t="shared" si="35"/>
        <v>83.724000000000004</v>
      </c>
      <c r="Y24" s="51">
        <f t="shared" si="36"/>
        <v>85.39800000000001</v>
      </c>
      <c r="Z24" s="51">
        <f t="shared" si="37"/>
        <v>0</v>
      </c>
      <c r="AB24" s="52">
        <f t="shared" si="9"/>
        <v>149843.20000000001</v>
      </c>
      <c r="AC24" s="52">
        <f t="shared" si="10"/>
        <v>157728.48000000001</v>
      </c>
      <c r="AD24" s="52">
        <f t="shared" si="11"/>
        <v>160885.92000000001</v>
      </c>
      <c r="AE24" s="52">
        <f t="shared" si="12"/>
        <v>164101.60000000003</v>
      </c>
      <c r="AF24" s="52">
        <f t="shared" si="13"/>
        <v>167383.84</v>
      </c>
      <c r="AG24" s="52">
        <f t="shared" si="14"/>
        <v>170730.56000000003</v>
      </c>
      <c r="AH24" s="52">
        <f t="shared" si="15"/>
        <v>174145.92000000001</v>
      </c>
      <c r="AI24" s="52">
        <f t="shared" si="16"/>
        <v>177627.84000000003</v>
      </c>
      <c r="AJ24" s="52">
        <f t="shared" si="17"/>
        <v>0</v>
      </c>
      <c r="AL24" s="52">
        <f t="shared" si="38"/>
        <v>1.2000000000116415</v>
      </c>
      <c r="AM24" s="52">
        <f t="shared" si="39"/>
        <v>1.4800000000104774</v>
      </c>
      <c r="AN24" s="52">
        <f t="shared" si="40"/>
        <v>1.9200000000128057</v>
      </c>
      <c r="AO24" s="52">
        <f t="shared" si="41"/>
        <v>1.6000000000349246</v>
      </c>
      <c r="AP24" s="52">
        <f t="shared" si="42"/>
        <v>1.8399999999965075</v>
      </c>
      <c r="AQ24" s="52">
        <f t="shared" si="43"/>
        <v>0.56000000002677552</v>
      </c>
      <c r="AR24" s="52">
        <f t="shared" si="44"/>
        <v>1.9200000000128057</v>
      </c>
      <c r="AS24" s="52">
        <f t="shared" si="45"/>
        <v>0.84000000002561137</v>
      </c>
      <c r="AT24" s="52">
        <f t="shared" si="46"/>
        <v>0</v>
      </c>
      <c r="AU24" s="52">
        <f t="shared" si="19"/>
        <v>149843.20000000001</v>
      </c>
      <c r="AV24" s="52">
        <f t="shared" si="20"/>
        <v>157728.48000000001</v>
      </c>
      <c r="AW24" s="52">
        <f t="shared" si="21"/>
        <v>160885.92000000001</v>
      </c>
      <c r="AX24" s="52">
        <f t="shared" si="22"/>
        <v>164101.60000000003</v>
      </c>
      <c r="AY24" s="52">
        <f t="shared" si="23"/>
        <v>167383.84</v>
      </c>
      <c r="AZ24" s="52">
        <f t="shared" si="24"/>
        <v>170730.56000000003</v>
      </c>
      <c r="BA24" s="52">
        <f t="shared" si="25"/>
        <v>174145.92000000001</v>
      </c>
      <c r="BB24" s="52">
        <f t="shared" si="26"/>
        <v>177627.84000000003</v>
      </c>
      <c r="BC24" s="52">
        <f t="shared" si="27"/>
        <v>0</v>
      </c>
      <c r="BE24" s="52">
        <f t="shared" si="47"/>
        <v>1.2000000000116415</v>
      </c>
      <c r="BF24" s="52">
        <f t="shared" si="48"/>
        <v>1.4800000000104774</v>
      </c>
      <c r="BG24" s="52">
        <f t="shared" si="49"/>
        <v>1.9200000000128057</v>
      </c>
      <c r="BH24" s="52">
        <f t="shared" si="50"/>
        <v>1.6000000000349246</v>
      </c>
      <c r="BI24" s="52">
        <f t="shared" si="51"/>
        <v>1.8399999999965075</v>
      </c>
      <c r="BJ24" s="52">
        <f t="shared" si="52"/>
        <v>0.56000000002677552</v>
      </c>
      <c r="BK24" s="52">
        <f t="shared" si="53"/>
        <v>1.9200000000128057</v>
      </c>
      <c r="BL24" s="52">
        <f t="shared" si="54"/>
        <v>0.84000000002561137</v>
      </c>
      <c r="BM24" s="52">
        <f t="shared" si="55"/>
        <v>0</v>
      </c>
    </row>
    <row r="25" spans="1:65">
      <c r="A25" s="62" t="s">
        <v>69</v>
      </c>
      <c r="B25" s="63">
        <v>848</v>
      </c>
      <c r="C25" s="63" t="s">
        <v>70</v>
      </c>
      <c r="D25" s="63">
        <v>18</v>
      </c>
      <c r="E25" s="63" t="s">
        <v>448</v>
      </c>
      <c r="F25" s="64" t="s">
        <v>71</v>
      </c>
      <c r="G25" s="65">
        <f t="shared" si="0"/>
        <v>175659</v>
      </c>
      <c r="H25" s="65">
        <f t="shared" si="1"/>
        <v>184905</v>
      </c>
      <c r="I25" s="65">
        <f t="shared" si="2"/>
        <v>188602</v>
      </c>
      <c r="J25" s="65">
        <f t="shared" si="3"/>
        <v>192374</v>
      </c>
      <c r="K25" s="65">
        <f t="shared" si="4"/>
        <v>196221</v>
      </c>
      <c r="L25" s="65">
        <f t="shared" si="5"/>
        <v>200146</v>
      </c>
      <c r="M25" s="65">
        <f t="shared" si="6"/>
        <v>204149</v>
      </c>
      <c r="N25" s="65">
        <f t="shared" si="7"/>
        <v>208232</v>
      </c>
      <c r="O25" s="49">
        <f>ROUND(VLOOKUP($A25,February19,14,0) * (1+IncrCAP20),0)</f>
        <v>212864</v>
      </c>
      <c r="P25" s="77">
        <f>O25*1.012</f>
        <v>215418.36800000002</v>
      </c>
      <c r="Q25" s="77">
        <f>P25*1.062</f>
        <v>228774.30681600003</v>
      </c>
      <c r="R25" s="51">
        <f t="shared" si="29"/>
        <v>84.451999999999998</v>
      </c>
      <c r="S25" s="51">
        <f t="shared" si="30"/>
        <v>88.897000000000006</v>
      </c>
      <c r="T25" s="51">
        <f t="shared" si="31"/>
        <v>90.675000000000011</v>
      </c>
      <c r="U25" s="51">
        <f t="shared" si="32"/>
        <v>92.488</v>
      </c>
      <c r="V25" s="51">
        <f t="shared" si="33"/>
        <v>94.338000000000008</v>
      </c>
      <c r="W25" s="51">
        <f t="shared" si="34"/>
        <v>96.225000000000009</v>
      </c>
      <c r="X25" s="51">
        <f t="shared" si="35"/>
        <v>98.149000000000001</v>
      </c>
      <c r="Y25" s="51">
        <f t="shared" si="36"/>
        <v>100.11200000000001</v>
      </c>
      <c r="Z25" s="51">
        <f t="shared" si="37"/>
        <v>102.339</v>
      </c>
      <c r="AB25" s="52">
        <f t="shared" si="9"/>
        <v>175660.16</v>
      </c>
      <c r="AC25" s="52">
        <f t="shared" si="10"/>
        <v>184905.76</v>
      </c>
      <c r="AD25" s="52">
        <f t="shared" si="11"/>
        <v>188604.00000000003</v>
      </c>
      <c r="AE25" s="52">
        <f t="shared" si="12"/>
        <v>192375.04000000001</v>
      </c>
      <c r="AF25" s="52">
        <f t="shared" si="13"/>
        <v>196223.04</v>
      </c>
      <c r="AG25" s="52">
        <f t="shared" si="14"/>
        <v>200148.00000000003</v>
      </c>
      <c r="AH25" s="52">
        <f t="shared" si="15"/>
        <v>204149.92</v>
      </c>
      <c r="AI25" s="52">
        <f t="shared" si="16"/>
        <v>208232.96000000002</v>
      </c>
      <c r="AJ25" s="52">
        <f t="shared" si="17"/>
        <v>212865.12</v>
      </c>
      <c r="AL25" s="52">
        <f t="shared" si="38"/>
        <v>1.1600000000034925</v>
      </c>
      <c r="AM25" s="52">
        <f t="shared" si="39"/>
        <v>0.76000000000931323</v>
      </c>
      <c r="AN25" s="52">
        <f t="shared" si="40"/>
        <v>2.0000000000291038</v>
      </c>
      <c r="AO25" s="52">
        <f t="shared" si="41"/>
        <v>1.0400000000081491</v>
      </c>
      <c r="AP25" s="52">
        <f t="shared" si="42"/>
        <v>2.0400000000081491</v>
      </c>
      <c r="AQ25" s="52">
        <f t="shared" si="43"/>
        <v>2.0000000000291038</v>
      </c>
      <c r="AR25" s="52">
        <f t="shared" si="44"/>
        <v>0.92000000001280569</v>
      </c>
      <c r="AS25" s="52">
        <f t="shared" si="45"/>
        <v>0.96000000002095476</v>
      </c>
      <c r="AT25" s="52">
        <f t="shared" si="46"/>
        <v>1.1199999999953434</v>
      </c>
      <c r="AU25" s="52">
        <f t="shared" si="19"/>
        <v>175660.16</v>
      </c>
      <c r="AV25" s="52">
        <f t="shared" si="20"/>
        <v>184905.76</v>
      </c>
      <c r="AW25" s="52">
        <f t="shared" si="21"/>
        <v>188604.00000000003</v>
      </c>
      <c r="AX25" s="52">
        <f t="shared" si="22"/>
        <v>192375.04000000001</v>
      </c>
      <c r="AY25" s="52">
        <f t="shared" si="23"/>
        <v>196223.04</v>
      </c>
      <c r="AZ25" s="52">
        <f t="shared" si="24"/>
        <v>200148.00000000003</v>
      </c>
      <c r="BA25" s="52">
        <f t="shared" si="25"/>
        <v>204149.92</v>
      </c>
      <c r="BB25" s="52">
        <f t="shared" si="26"/>
        <v>208232.96000000002</v>
      </c>
      <c r="BC25" s="52">
        <f t="shared" si="27"/>
        <v>212865.12</v>
      </c>
      <c r="BE25" s="52">
        <f t="shared" si="47"/>
        <v>1.1600000000034925</v>
      </c>
      <c r="BF25" s="52">
        <f t="shared" si="48"/>
        <v>0.76000000000931323</v>
      </c>
      <c r="BG25" s="52">
        <f t="shared" si="49"/>
        <v>2.0000000000291038</v>
      </c>
      <c r="BH25" s="52">
        <f t="shared" si="50"/>
        <v>1.0400000000081491</v>
      </c>
      <c r="BI25" s="52">
        <f t="shared" si="51"/>
        <v>2.0400000000081491</v>
      </c>
      <c r="BJ25" s="52">
        <f t="shared" si="52"/>
        <v>2.0000000000291038</v>
      </c>
      <c r="BK25" s="52">
        <f t="shared" si="53"/>
        <v>0.92000000001280569</v>
      </c>
      <c r="BL25" s="52">
        <f t="shared" si="54"/>
        <v>0.96000000002095476</v>
      </c>
      <c r="BM25" s="52">
        <f t="shared" si="55"/>
        <v>1.1199999999953434</v>
      </c>
    </row>
    <row r="26" spans="1:65">
      <c r="A26" s="62" t="s">
        <v>72</v>
      </c>
      <c r="B26" s="63">
        <v>705</v>
      </c>
      <c r="C26" s="63" t="s">
        <v>73</v>
      </c>
      <c r="D26" s="63">
        <v>15</v>
      </c>
      <c r="E26" s="63" t="s">
        <v>448</v>
      </c>
      <c r="F26" s="64" t="s">
        <v>74</v>
      </c>
      <c r="G26" s="65">
        <f t="shared" si="0"/>
        <v>137340</v>
      </c>
      <c r="H26" s="65">
        <f t="shared" si="1"/>
        <v>144569</v>
      </c>
      <c r="I26" s="65">
        <f t="shared" si="2"/>
        <v>147460</v>
      </c>
      <c r="J26" s="65">
        <f t="shared" si="3"/>
        <v>150409</v>
      </c>
      <c r="K26" s="65">
        <f t="shared" si="4"/>
        <v>153417</v>
      </c>
      <c r="L26" s="65">
        <f t="shared" si="5"/>
        <v>156486</v>
      </c>
      <c r="M26" s="65">
        <f t="shared" si="6"/>
        <v>159615</v>
      </c>
      <c r="N26" s="65">
        <f t="shared" si="7"/>
        <v>162808</v>
      </c>
      <c r="O26" s="50"/>
      <c r="P26" s="77"/>
      <c r="Q26" s="77"/>
      <c r="R26" s="51">
        <f t="shared" si="29"/>
        <v>66.029000000000011</v>
      </c>
      <c r="S26" s="51">
        <f t="shared" si="30"/>
        <v>69.50500000000001</v>
      </c>
      <c r="T26" s="51">
        <f t="shared" si="31"/>
        <v>70.89500000000001</v>
      </c>
      <c r="U26" s="51">
        <f t="shared" si="32"/>
        <v>72.313000000000002</v>
      </c>
      <c r="V26" s="51">
        <f t="shared" si="33"/>
        <v>73.759</v>
      </c>
      <c r="W26" s="51">
        <f t="shared" si="34"/>
        <v>75.234000000000009</v>
      </c>
      <c r="X26" s="51">
        <f t="shared" si="35"/>
        <v>76.738</v>
      </c>
      <c r="Y26" s="51">
        <f t="shared" si="36"/>
        <v>78.274000000000001</v>
      </c>
      <c r="Z26" s="51">
        <f t="shared" si="37"/>
        <v>0</v>
      </c>
      <c r="AB26" s="52">
        <f t="shared" si="9"/>
        <v>137340.32000000004</v>
      </c>
      <c r="AC26" s="52">
        <f t="shared" si="10"/>
        <v>144570.40000000002</v>
      </c>
      <c r="AD26" s="52">
        <f t="shared" si="11"/>
        <v>147461.60000000003</v>
      </c>
      <c r="AE26" s="52">
        <f t="shared" si="12"/>
        <v>150411.04</v>
      </c>
      <c r="AF26" s="52">
        <f t="shared" si="13"/>
        <v>153418.72</v>
      </c>
      <c r="AG26" s="52">
        <f t="shared" si="14"/>
        <v>156486.72000000003</v>
      </c>
      <c r="AH26" s="52">
        <f t="shared" si="15"/>
        <v>159615.04000000001</v>
      </c>
      <c r="AI26" s="52">
        <f t="shared" si="16"/>
        <v>162809.92000000001</v>
      </c>
      <c r="AJ26" s="52">
        <f t="shared" si="17"/>
        <v>0</v>
      </c>
      <c r="AL26" s="52">
        <f t="shared" si="38"/>
        <v>0.32000000003608875</v>
      </c>
      <c r="AM26" s="52">
        <f t="shared" si="39"/>
        <v>1.4000000000232831</v>
      </c>
      <c r="AN26" s="52">
        <f t="shared" si="40"/>
        <v>1.6000000000349246</v>
      </c>
      <c r="AO26" s="52">
        <f t="shared" si="41"/>
        <v>2.0400000000081491</v>
      </c>
      <c r="AP26" s="52">
        <f t="shared" si="42"/>
        <v>1.7200000000011642</v>
      </c>
      <c r="AQ26" s="52">
        <f t="shared" si="43"/>
        <v>0.72000000003026798</v>
      </c>
      <c r="AR26" s="52">
        <f t="shared" si="44"/>
        <v>4.0000000008149073E-2</v>
      </c>
      <c r="AS26" s="52">
        <f t="shared" si="45"/>
        <v>1.9200000000128057</v>
      </c>
      <c r="AT26" s="52">
        <f t="shared" si="46"/>
        <v>0</v>
      </c>
      <c r="AU26" s="52">
        <f t="shared" si="19"/>
        <v>137340.32000000004</v>
      </c>
      <c r="AV26" s="52">
        <f t="shared" si="20"/>
        <v>144570.40000000002</v>
      </c>
      <c r="AW26" s="52">
        <f t="shared" si="21"/>
        <v>147461.60000000003</v>
      </c>
      <c r="AX26" s="52">
        <f t="shared" si="22"/>
        <v>150411.04</v>
      </c>
      <c r="AY26" s="52">
        <f t="shared" si="23"/>
        <v>153418.72</v>
      </c>
      <c r="AZ26" s="52">
        <f t="shared" si="24"/>
        <v>156486.72000000003</v>
      </c>
      <c r="BA26" s="52">
        <f t="shared" si="25"/>
        <v>159615.04000000001</v>
      </c>
      <c r="BB26" s="52">
        <f t="shared" si="26"/>
        <v>162809.92000000001</v>
      </c>
      <c r="BC26" s="52">
        <f t="shared" si="27"/>
        <v>0</v>
      </c>
      <c r="BE26" s="52">
        <f t="shared" si="47"/>
        <v>0.32000000003608875</v>
      </c>
      <c r="BF26" s="52">
        <f t="shared" si="48"/>
        <v>1.4000000000232831</v>
      </c>
      <c r="BG26" s="52">
        <f t="shared" si="49"/>
        <v>1.6000000000349246</v>
      </c>
      <c r="BH26" s="52">
        <f t="shared" si="50"/>
        <v>2.0400000000081491</v>
      </c>
      <c r="BI26" s="52">
        <f t="shared" si="51"/>
        <v>1.7200000000011642</v>
      </c>
      <c r="BJ26" s="52">
        <f t="shared" si="52"/>
        <v>0.72000000003026798</v>
      </c>
      <c r="BK26" s="52">
        <f t="shared" si="53"/>
        <v>4.0000000008149073E-2</v>
      </c>
      <c r="BL26" s="52">
        <f t="shared" si="54"/>
        <v>1.9200000000128057</v>
      </c>
      <c r="BM26" s="52">
        <f t="shared" si="55"/>
        <v>0</v>
      </c>
    </row>
    <row r="27" spans="1:65">
      <c r="A27" s="62" t="s">
        <v>75</v>
      </c>
      <c r="B27" s="63">
        <v>620</v>
      </c>
      <c r="C27" s="63" t="s">
        <v>76</v>
      </c>
      <c r="D27" s="63">
        <v>13</v>
      </c>
      <c r="E27" s="63" t="s">
        <v>448</v>
      </c>
      <c r="F27" s="64" t="s">
        <v>77</v>
      </c>
      <c r="G27" s="65">
        <f t="shared" si="0"/>
        <v>120473</v>
      </c>
      <c r="H27" s="65">
        <f t="shared" si="1"/>
        <v>126813</v>
      </c>
      <c r="I27" s="65">
        <f t="shared" si="2"/>
        <v>129350</v>
      </c>
      <c r="J27" s="65">
        <f t="shared" si="3"/>
        <v>131938</v>
      </c>
      <c r="K27" s="65">
        <f t="shared" si="4"/>
        <v>134577</v>
      </c>
      <c r="L27" s="65">
        <f t="shared" si="5"/>
        <v>137267</v>
      </c>
      <c r="M27" s="65">
        <f t="shared" si="6"/>
        <v>140012</v>
      </c>
      <c r="N27" s="65">
        <f t="shared" si="7"/>
        <v>142813</v>
      </c>
      <c r="O27" s="50"/>
      <c r="P27" s="77"/>
      <c r="Q27" s="77"/>
      <c r="R27" s="51">
        <f t="shared" si="29"/>
        <v>57.919999999999995</v>
      </c>
      <c r="S27" s="51">
        <f t="shared" si="30"/>
        <v>60.967999999999996</v>
      </c>
      <c r="T27" s="51">
        <f t="shared" si="31"/>
        <v>62.187999999999995</v>
      </c>
      <c r="U27" s="51">
        <f t="shared" si="32"/>
        <v>63.431999999999995</v>
      </c>
      <c r="V27" s="51">
        <f t="shared" si="33"/>
        <v>64.701000000000008</v>
      </c>
      <c r="W27" s="51">
        <f t="shared" si="34"/>
        <v>65.994</v>
      </c>
      <c r="X27" s="51">
        <f t="shared" si="35"/>
        <v>67.314000000000007</v>
      </c>
      <c r="Y27" s="51">
        <f t="shared" si="36"/>
        <v>68.661000000000001</v>
      </c>
      <c r="Z27" s="51">
        <f t="shared" si="37"/>
        <v>0</v>
      </c>
      <c r="AB27" s="52">
        <f t="shared" si="9"/>
        <v>120473.59999999999</v>
      </c>
      <c r="AC27" s="52">
        <f t="shared" si="10"/>
        <v>126813.43999999999</v>
      </c>
      <c r="AD27" s="52">
        <f t="shared" si="11"/>
        <v>129351.03999999999</v>
      </c>
      <c r="AE27" s="52">
        <f t="shared" si="12"/>
        <v>131938.56</v>
      </c>
      <c r="AF27" s="52">
        <f t="shared" si="13"/>
        <v>134578.08000000002</v>
      </c>
      <c r="AG27" s="52">
        <f t="shared" si="14"/>
        <v>137267.51999999999</v>
      </c>
      <c r="AH27" s="52">
        <f t="shared" si="15"/>
        <v>140013.12000000002</v>
      </c>
      <c r="AI27" s="52">
        <f t="shared" si="16"/>
        <v>142814.88</v>
      </c>
      <c r="AJ27" s="52">
        <f t="shared" si="17"/>
        <v>0</v>
      </c>
      <c r="AL27" s="52">
        <f t="shared" si="38"/>
        <v>0.59999999999126885</v>
      </c>
      <c r="AM27" s="52">
        <f t="shared" si="39"/>
        <v>0.43999999998777639</v>
      </c>
      <c r="AN27" s="52">
        <f t="shared" si="40"/>
        <v>1.0399999999935972</v>
      </c>
      <c r="AO27" s="52">
        <f t="shared" si="41"/>
        <v>0.55999999999767169</v>
      </c>
      <c r="AP27" s="52">
        <f t="shared" si="42"/>
        <v>1.0800000000162981</v>
      </c>
      <c r="AQ27" s="52">
        <f t="shared" si="43"/>
        <v>0.51999999998952262</v>
      </c>
      <c r="AR27" s="52">
        <f t="shared" si="44"/>
        <v>1.1200000000244472</v>
      </c>
      <c r="AS27" s="52">
        <f t="shared" si="45"/>
        <v>1.8800000000046566</v>
      </c>
      <c r="AT27" s="52">
        <f t="shared" si="46"/>
        <v>0</v>
      </c>
      <c r="AU27" s="52">
        <f t="shared" si="19"/>
        <v>120473.59999999999</v>
      </c>
      <c r="AV27" s="52">
        <f t="shared" si="20"/>
        <v>126813.43999999999</v>
      </c>
      <c r="AW27" s="52">
        <f t="shared" si="21"/>
        <v>129351.03999999999</v>
      </c>
      <c r="AX27" s="52">
        <f t="shared" si="22"/>
        <v>131938.56</v>
      </c>
      <c r="AY27" s="52">
        <f t="shared" si="23"/>
        <v>134578.08000000002</v>
      </c>
      <c r="AZ27" s="52">
        <f t="shared" si="24"/>
        <v>137267.51999999999</v>
      </c>
      <c r="BA27" s="52">
        <f t="shared" si="25"/>
        <v>140013.12000000002</v>
      </c>
      <c r="BB27" s="52">
        <f t="shared" si="26"/>
        <v>142814.88</v>
      </c>
      <c r="BC27" s="52">
        <f t="shared" si="27"/>
        <v>0</v>
      </c>
      <c r="BE27" s="52">
        <f t="shared" si="47"/>
        <v>0.59999999999126885</v>
      </c>
      <c r="BF27" s="52">
        <f t="shared" si="48"/>
        <v>0.43999999998777639</v>
      </c>
      <c r="BG27" s="52">
        <f t="shared" si="49"/>
        <v>1.0399999999935972</v>
      </c>
      <c r="BH27" s="52">
        <f t="shared" si="50"/>
        <v>0.55999999999767169</v>
      </c>
      <c r="BI27" s="52">
        <f t="shared" si="51"/>
        <v>1.0800000000162981</v>
      </c>
      <c r="BJ27" s="52">
        <f t="shared" si="52"/>
        <v>0.51999999998952262</v>
      </c>
      <c r="BK27" s="52">
        <f t="shared" si="53"/>
        <v>1.1200000000244472</v>
      </c>
      <c r="BL27" s="52">
        <f t="shared" si="54"/>
        <v>1.8800000000046566</v>
      </c>
      <c r="BM27" s="52">
        <f t="shared" si="55"/>
        <v>0</v>
      </c>
    </row>
    <row r="28" spans="1:65">
      <c r="A28" s="62" t="s">
        <v>78</v>
      </c>
      <c r="B28" s="63">
        <v>715</v>
      </c>
      <c r="C28" s="63" t="s">
        <v>79</v>
      </c>
      <c r="D28" s="63">
        <v>15</v>
      </c>
      <c r="E28" s="63" t="s">
        <v>448</v>
      </c>
      <c r="F28" s="68" t="s">
        <v>80</v>
      </c>
      <c r="G28" s="65">
        <f t="shared" si="0"/>
        <v>139324</v>
      </c>
      <c r="H28" s="65">
        <f t="shared" si="1"/>
        <v>146658</v>
      </c>
      <c r="I28" s="65">
        <f t="shared" si="2"/>
        <v>149591</v>
      </c>
      <c r="J28" s="65">
        <f t="shared" si="3"/>
        <v>152583</v>
      </c>
      <c r="K28" s="65">
        <f t="shared" si="4"/>
        <v>155633</v>
      </c>
      <c r="L28" s="65">
        <f t="shared" si="5"/>
        <v>158747</v>
      </c>
      <c r="M28" s="65">
        <f t="shared" si="6"/>
        <v>161923</v>
      </c>
      <c r="N28" s="65">
        <f t="shared" si="7"/>
        <v>165160</v>
      </c>
      <c r="O28" s="50"/>
      <c r="P28" s="77"/>
      <c r="Q28" s="77"/>
      <c r="R28" s="51">
        <f t="shared" si="29"/>
        <v>66.983000000000004</v>
      </c>
      <c r="S28" s="51">
        <f t="shared" si="30"/>
        <v>70.509</v>
      </c>
      <c r="T28" s="51">
        <f t="shared" si="31"/>
        <v>71.919000000000011</v>
      </c>
      <c r="U28" s="51">
        <f t="shared" si="32"/>
        <v>73.358000000000004</v>
      </c>
      <c r="V28" s="51">
        <f t="shared" si="33"/>
        <v>74.823999999999998</v>
      </c>
      <c r="W28" s="51">
        <f t="shared" si="34"/>
        <v>76.320999999999998</v>
      </c>
      <c r="X28" s="51">
        <f t="shared" si="35"/>
        <v>77.847999999999999</v>
      </c>
      <c r="Y28" s="51">
        <f t="shared" si="36"/>
        <v>79.404000000000011</v>
      </c>
      <c r="Z28" s="51">
        <f t="shared" si="37"/>
        <v>0</v>
      </c>
      <c r="AB28" s="52">
        <f t="shared" si="9"/>
        <v>139324.64000000001</v>
      </c>
      <c r="AC28" s="52">
        <f t="shared" si="10"/>
        <v>146658.72</v>
      </c>
      <c r="AD28" s="52">
        <f t="shared" si="11"/>
        <v>149591.52000000002</v>
      </c>
      <c r="AE28" s="52">
        <f t="shared" si="12"/>
        <v>152584.64000000001</v>
      </c>
      <c r="AF28" s="52">
        <f t="shared" si="13"/>
        <v>155633.91999999998</v>
      </c>
      <c r="AG28" s="52">
        <f t="shared" si="14"/>
        <v>158747.68</v>
      </c>
      <c r="AH28" s="52">
        <f t="shared" si="15"/>
        <v>161923.84</v>
      </c>
      <c r="AI28" s="52">
        <f t="shared" si="16"/>
        <v>165160.32000000004</v>
      </c>
      <c r="AJ28" s="52">
        <f t="shared" si="17"/>
        <v>0</v>
      </c>
      <c r="AL28" s="52">
        <f t="shared" si="38"/>
        <v>0.64000000001396984</v>
      </c>
      <c r="AM28" s="52">
        <f t="shared" si="39"/>
        <v>0.72000000000116415</v>
      </c>
      <c r="AN28" s="52">
        <f t="shared" si="40"/>
        <v>0.52000000001862645</v>
      </c>
      <c r="AO28" s="52">
        <f t="shared" si="41"/>
        <v>1.6400000000139698</v>
      </c>
      <c r="AP28" s="52">
        <f t="shared" si="42"/>
        <v>0.91999999998370185</v>
      </c>
      <c r="AQ28" s="52">
        <f t="shared" si="43"/>
        <v>0.67999999999301508</v>
      </c>
      <c r="AR28" s="52">
        <f t="shared" si="44"/>
        <v>0.83999999999650754</v>
      </c>
      <c r="AS28" s="52">
        <f t="shared" si="45"/>
        <v>0.32000000003608875</v>
      </c>
      <c r="AT28" s="52">
        <f t="shared" si="46"/>
        <v>0</v>
      </c>
      <c r="AU28" s="52">
        <f t="shared" si="19"/>
        <v>139324.64000000001</v>
      </c>
      <c r="AV28" s="52">
        <f t="shared" si="20"/>
        <v>146658.72</v>
      </c>
      <c r="AW28" s="52">
        <f t="shared" si="21"/>
        <v>149591.52000000002</v>
      </c>
      <c r="AX28" s="52">
        <f t="shared" si="22"/>
        <v>152584.64000000001</v>
      </c>
      <c r="AY28" s="52">
        <f t="shared" si="23"/>
        <v>155633.91999999998</v>
      </c>
      <c r="AZ28" s="52">
        <f t="shared" si="24"/>
        <v>158747.68</v>
      </c>
      <c r="BA28" s="52">
        <f t="shared" si="25"/>
        <v>161923.84</v>
      </c>
      <c r="BB28" s="52">
        <f t="shared" si="26"/>
        <v>165160.32000000004</v>
      </c>
      <c r="BC28" s="52">
        <f t="shared" si="27"/>
        <v>0</v>
      </c>
      <c r="BE28" s="52">
        <f t="shared" si="47"/>
        <v>0.64000000001396984</v>
      </c>
      <c r="BF28" s="52">
        <f t="shared" si="48"/>
        <v>0.72000000000116415</v>
      </c>
      <c r="BG28" s="52">
        <f t="shared" si="49"/>
        <v>0.52000000001862645</v>
      </c>
      <c r="BH28" s="52">
        <f t="shared" si="50"/>
        <v>1.6400000000139698</v>
      </c>
      <c r="BI28" s="52">
        <f t="shared" si="51"/>
        <v>0.91999999998370185</v>
      </c>
      <c r="BJ28" s="52">
        <f t="shared" si="52"/>
        <v>0.67999999999301508</v>
      </c>
      <c r="BK28" s="52">
        <f t="shared" si="53"/>
        <v>0.83999999999650754</v>
      </c>
      <c r="BL28" s="52">
        <f t="shared" si="54"/>
        <v>0.32000000003608875</v>
      </c>
      <c r="BM28" s="52">
        <f t="shared" si="55"/>
        <v>0</v>
      </c>
    </row>
    <row r="29" spans="1:65">
      <c r="A29" s="62" t="s">
        <v>81</v>
      </c>
      <c r="B29" s="63">
        <v>845</v>
      </c>
      <c r="C29" s="63" t="s">
        <v>82</v>
      </c>
      <c r="D29" s="63">
        <v>18</v>
      </c>
      <c r="E29" s="63" t="s">
        <v>448</v>
      </c>
      <c r="F29" s="68" t="s">
        <v>83</v>
      </c>
      <c r="G29" s="65">
        <f t="shared" si="0"/>
        <v>165122</v>
      </c>
      <c r="H29" s="65">
        <f t="shared" si="1"/>
        <v>173812</v>
      </c>
      <c r="I29" s="65">
        <f t="shared" si="2"/>
        <v>177288</v>
      </c>
      <c r="J29" s="65">
        <f t="shared" si="3"/>
        <v>180834</v>
      </c>
      <c r="K29" s="65">
        <f t="shared" si="4"/>
        <v>184451</v>
      </c>
      <c r="L29" s="65">
        <f t="shared" si="5"/>
        <v>188140</v>
      </c>
      <c r="M29" s="65">
        <f t="shared" si="6"/>
        <v>191904</v>
      </c>
      <c r="N29" s="65">
        <f t="shared" si="7"/>
        <v>195740</v>
      </c>
      <c r="O29" s="49">
        <f>ROUND(VLOOKUP($A29,February19,14,0) * (1+IncrCAP20),0)</f>
        <v>202221</v>
      </c>
      <c r="P29" s="77">
        <f>O29*1.012</f>
        <v>204647.652</v>
      </c>
      <c r="Q29" s="77">
        <f>P29*1.062</f>
        <v>217335.80642400001</v>
      </c>
      <c r="R29" s="51">
        <f t="shared" si="29"/>
        <v>79.38600000000001</v>
      </c>
      <c r="S29" s="51">
        <f t="shared" si="30"/>
        <v>83.564000000000007</v>
      </c>
      <c r="T29" s="51">
        <f t="shared" si="31"/>
        <v>85.234999999999999</v>
      </c>
      <c r="U29" s="51">
        <f t="shared" si="32"/>
        <v>86.94</v>
      </c>
      <c r="V29" s="51">
        <f t="shared" si="33"/>
        <v>88.679000000000002</v>
      </c>
      <c r="W29" s="51">
        <f t="shared" si="34"/>
        <v>90.451999999999998</v>
      </c>
      <c r="X29" s="51">
        <f t="shared" si="35"/>
        <v>92.262</v>
      </c>
      <c r="Y29" s="51">
        <f t="shared" si="36"/>
        <v>94.106000000000009</v>
      </c>
      <c r="Z29" s="51">
        <f t="shared" si="37"/>
        <v>97.222000000000008</v>
      </c>
      <c r="AB29" s="52">
        <f t="shared" si="9"/>
        <v>165122.88000000003</v>
      </c>
      <c r="AC29" s="52">
        <f t="shared" si="10"/>
        <v>173813.12000000002</v>
      </c>
      <c r="AD29" s="52">
        <f t="shared" si="11"/>
        <v>177288.8</v>
      </c>
      <c r="AE29" s="52">
        <f t="shared" si="12"/>
        <v>180835.19999999998</v>
      </c>
      <c r="AF29" s="52">
        <f t="shared" si="13"/>
        <v>184452.32</v>
      </c>
      <c r="AG29" s="52">
        <f t="shared" si="14"/>
        <v>188140.16</v>
      </c>
      <c r="AH29" s="52">
        <f t="shared" si="15"/>
        <v>191904.96</v>
      </c>
      <c r="AI29" s="52">
        <f t="shared" si="16"/>
        <v>195740.48</v>
      </c>
      <c r="AJ29" s="52">
        <f t="shared" si="17"/>
        <v>202221.76</v>
      </c>
      <c r="AL29" s="52">
        <f t="shared" si="38"/>
        <v>0.88000000003376044</v>
      </c>
      <c r="AM29" s="52">
        <f t="shared" si="39"/>
        <v>1.1200000000244472</v>
      </c>
      <c r="AN29" s="52">
        <f t="shared" si="40"/>
        <v>0.79999999998835847</v>
      </c>
      <c r="AO29" s="52">
        <f t="shared" si="41"/>
        <v>1.1999999999825377</v>
      </c>
      <c r="AP29" s="52">
        <f t="shared" si="42"/>
        <v>1.3200000000069849</v>
      </c>
      <c r="AQ29" s="52">
        <f t="shared" si="43"/>
        <v>0.16000000000349246</v>
      </c>
      <c r="AR29" s="52">
        <f t="shared" si="44"/>
        <v>0.95999999999185093</v>
      </c>
      <c r="AS29" s="52">
        <f t="shared" si="45"/>
        <v>0.48000000001047738</v>
      </c>
      <c r="AT29" s="52">
        <f t="shared" si="46"/>
        <v>0.76000000000931323</v>
      </c>
      <c r="AU29" s="52">
        <f t="shared" si="19"/>
        <v>165122.88000000003</v>
      </c>
      <c r="AV29" s="52">
        <f t="shared" si="20"/>
        <v>173813.12000000002</v>
      </c>
      <c r="AW29" s="52">
        <f t="shared" si="21"/>
        <v>177288.8</v>
      </c>
      <c r="AX29" s="52">
        <f t="shared" si="22"/>
        <v>180835.19999999998</v>
      </c>
      <c r="AY29" s="52">
        <f t="shared" si="23"/>
        <v>184452.32</v>
      </c>
      <c r="AZ29" s="52">
        <f t="shared" si="24"/>
        <v>188140.16</v>
      </c>
      <c r="BA29" s="52">
        <f t="shared" si="25"/>
        <v>191904.96</v>
      </c>
      <c r="BB29" s="52">
        <f t="shared" si="26"/>
        <v>195740.48</v>
      </c>
      <c r="BC29" s="52">
        <f t="shared" si="27"/>
        <v>202221.76</v>
      </c>
      <c r="BE29" s="52">
        <f t="shared" si="47"/>
        <v>0.88000000003376044</v>
      </c>
      <c r="BF29" s="52">
        <f t="shared" si="48"/>
        <v>1.1200000000244472</v>
      </c>
      <c r="BG29" s="52">
        <f t="shared" si="49"/>
        <v>0.79999999998835847</v>
      </c>
      <c r="BH29" s="52">
        <f t="shared" si="50"/>
        <v>1.1999999999825377</v>
      </c>
      <c r="BI29" s="52">
        <f t="shared" si="51"/>
        <v>1.3200000000069849</v>
      </c>
      <c r="BJ29" s="52">
        <f t="shared" si="52"/>
        <v>0.16000000000349246</v>
      </c>
      <c r="BK29" s="52">
        <f t="shared" si="53"/>
        <v>0.95999999999185093</v>
      </c>
      <c r="BL29" s="52">
        <f t="shared" si="54"/>
        <v>0.48000000001047738</v>
      </c>
      <c r="BM29" s="52">
        <f t="shared" si="55"/>
        <v>0.76000000000931323</v>
      </c>
    </row>
    <row r="30" spans="1:65">
      <c r="A30" s="62" t="s">
        <v>84</v>
      </c>
      <c r="B30" s="63">
        <v>640</v>
      </c>
      <c r="C30" s="63" t="s">
        <v>85</v>
      </c>
      <c r="D30" s="63">
        <v>14</v>
      </c>
      <c r="E30" s="63" t="s">
        <v>448</v>
      </c>
      <c r="F30" s="68" t="s">
        <v>86</v>
      </c>
      <c r="G30" s="65">
        <f t="shared" si="0"/>
        <v>124441</v>
      </c>
      <c r="H30" s="65">
        <f t="shared" si="1"/>
        <v>130990</v>
      </c>
      <c r="I30" s="65">
        <f t="shared" si="2"/>
        <v>133612</v>
      </c>
      <c r="J30" s="65">
        <f t="shared" si="3"/>
        <v>136283</v>
      </c>
      <c r="K30" s="65">
        <f t="shared" si="4"/>
        <v>139009</v>
      </c>
      <c r="L30" s="65">
        <f t="shared" si="5"/>
        <v>141789</v>
      </c>
      <c r="M30" s="65">
        <f t="shared" si="6"/>
        <v>144624</v>
      </c>
      <c r="N30" s="65">
        <f t="shared" si="7"/>
        <v>147518</v>
      </c>
      <c r="O30" s="50"/>
      <c r="P30" s="77"/>
      <c r="Q30" s="77"/>
      <c r="R30" s="51">
        <f t="shared" si="29"/>
        <v>59.827999999999996</v>
      </c>
      <c r="S30" s="51">
        <f t="shared" si="30"/>
        <v>62.975999999999999</v>
      </c>
      <c r="T30" s="51">
        <f t="shared" si="31"/>
        <v>64.237000000000009</v>
      </c>
      <c r="U30" s="51">
        <f t="shared" si="32"/>
        <v>65.521000000000001</v>
      </c>
      <c r="V30" s="51">
        <f t="shared" si="33"/>
        <v>66.832000000000008</v>
      </c>
      <c r="W30" s="51">
        <f t="shared" si="34"/>
        <v>68.168000000000006</v>
      </c>
      <c r="X30" s="51">
        <f t="shared" si="35"/>
        <v>69.531000000000006</v>
      </c>
      <c r="Y30" s="51">
        <f t="shared" si="36"/>
        <v>70.923000000000002</v>
      </c>
      <c r="Z30" s="51">
        <f t="shared" si="37"/>
        <v>0</v>
      </c>
      <c r="AB30" s="52">
        <f t="shared" si="9"/>
        <v>124442.23999999999</v>
      </c>
      <c r="AC30" s="52">
        <f t="shared" si="10"/>
        <v>130990.08</v>
      </c>
      <c r="AD30" s="52">
        <f t="shared" si="11"/>
        <v>133612.96000000002</v>
      </c>
      <c r="AE30" s="52">
        <f t="shared" si="12"/>
        <v>136283.68</v>
      </c>
      <c r="AF30" s="52">
        <f t="shared" si="13"/>
        <v>139010.56000000003</v>
      </c>
      <c r="AG30" s="52">
        <f t="shared" si="14"/>
        <v>141789.44</v>
      </c>
      <c r="AH30" s="52">
        <f t="shared" si="15"/>
        <v>144624.48000000001</v>
      </c>
      <c r="AI30" s="52">
        <f t="shared" si="16"/>
        <v>147519.84</v>
      </c>
      <c r="AJ30" s="52">
        <f t="shared" si="17"/>
        <v>0</v>
      </c>
      <c r="AL30" s="52">
        <f t="shared" si="38"/>
        <v>1.2399999999906868</v>
      </c>
      <c r="AM30" s="52">
        <f t="shared" si="39"/>
        <v>8.000000000174623E-2</v>
      </c>
      <c r="AN30" s="52">
        <f t="shared" si="40"/>
        <v>0.96000000002095476</v>
      </c>
      <c r="AO30" s="52">
        <f t="shared" si="41"/>
        <v>0.67999999999301508</v>
      </c>
      <c r="AP30" s="52">
        <f t="shared" si="42"/>
        <v>1.5600000000267755</v>
      </c>
      <c r="AQ30" s="52">
        <f t="shared" si="43"/>
        <v>0.44000000000232831</v>
      </c>
      <c r="AR30" s="52">
        <f t="shared" si="44"/>
        <v>0.48000000001047738</v>
      </c>
      <c r="AS30" s="52">
        <f t="shared" si="45"/>
        <v>1.8399999999965075</v>
      </c>
      <c r="AT30" s="52">
        <f t="shared" si="46"/>
        <v>0</v>
      </c>
      <c r="AU30" s="52">
        <f t="shared" si="19"/>
        <v>124442.23999999999</v>
      </c>
      <c r="AV30" s="52">
        <f t="shared" si="20"/>
        <v>130990.08</v>
      </c>
      <c r="AW30" s="52">
        <f t="shared" si="21"/>
        <v>133612.96000000002</v>
      </c>
      <c r="AX30" s="52">
        <f t="shared" si="22"/>
        <v>136283.68</v>
      </c>
      <c r="AY30" s="52">
        <f t="shared" si="23"/>
        <v>139010.56000000003</v>
      </c>
      <c r="AZ30" s="52">
        <f t="shared" si="24"/>
        <v>141789.44</v>
      </c>
      <c r="BA30" s="52">
        <f t="shared" si="25"/>
        <v>144624.48000000001</v>
      </c>
      <c r="BB30" s="52">
        <f t="shared" si="26"/>
        <v>147519.84</v>
      </c>
      <c r="BC30" s="52">
        <f t="shared" si="27"/>
        <v>0</v>
      </c>
      <c r="BE30" s="52">
        <f t="shared" si="47"/>
        <v>1.2399999999906868</v>
      </c>
      <c r="BF30" s="52">
        <f t="shared" si="48"/>
        <v>8.000000000174623E-2</v>
      </c>
      <c r="BG30" s="52">
        <f t="shared" si="49"/>
        <v>0.96000000002095476</v>
      </c>
      <c r="BH30" s="52">
        <f t="shared" si="50"/>
        <v>0.67999999999301508</v>
      </c>
      <c r="BI30" s="52">
        <f t="shared" si="51"/>
        <v>1.5600000000267755</v>
      </c>
      <c r="BJ30" s="52">
        <f t="shared" si="52"/>
        <v>0.44000000000232831</v>
      </c>
      <c r="BK30" s="52">
        <f t="shared" si="53"/>
        <v>0.48000000001047738</v>
      </c>
      <c r="BL30" s="52">
        <f t="shared" si="54"/>
        <v>1.8399999999965075</v>
      </c>
      <c r="BM30" s="52">
        <f t="shared" si="55"/>
        <v>0</v>
      </c>
    </row>
    <row r="31" spans="1:65">
      <c r="A31" s="62" t="s">
        <v>87</v>
      </c>
      <c r="B31" s="63">
        <v>895</v>
      </c>
      <c r="C31" s="63" t="s">
        <v>88</v>
      </c>
      <c r="D31" s="63">
        <v>19</v>
      </c>
      <c r="E31" s="63" t="s">
        <v>448</v>
      </c>
      <c r="F31" s="68" t="s">
        <v>89</v>
      </c>
      <c r="G31" s="65">
        <f t="shared" si="0"/>
        <v>175043</v>
      </c>
      <c r="H31" s="65">
        <f t="shared" si="1"/>
        <v>184255</v>
      </c>
      <c r="I31" s="65">
        <f t="shared" si="2"/>
        <v>187940</v>
      </c>
      <c r="J31" s="65">
        <f t="shared" si="3"/>
        <v>191699</v>
      </c>
      <c r="K31" s="65">
        <f t="shared" si="4"/>
        <v>195533</v>
      </c>
      <c r="L31" s="65">
        <f t="shared" si="5"/>
        <v>199444</v>
      </c>
      <c r="M31" s="65">
        <f t="shared" si="6"/>
        <v>203433</v>
      </c>
      <c r="N31" s="65">
        <f t="shared" si="7"/>
        <v>207503</v>
      </c>
      <c r="O31" s="49">
        <f>ROUND(VLOOKUP($A31,February19,14,0) * (1+IncrCAP20),0)</f>
        <v>212864</v>
      </c>
      <c r="P31" s="77">
        <f>O31*1.012</f>
        <v>215418.36800000002</v>
      </c>
      <c r="Q31" s="77">
        <f>P31*1.062</f>
        <v>228774.30681600003</v>
      </c>
      <c r="R31" s="51">
        <f t="shared" si="29"/>
        <v>84.156000000000006</v>
      </c>
      <c r="S31" s="51">
        <f t="shared" si="30"/>
        <v>88.585000000000008</v>
      </c>
      <c r="T31" s="51">
        <f t="shared" si="31"/>
        <v>90.356000000000009</v>
      </c>
      <c r="U31" s="51">
        <f t="shared" si="32"/>
        <v>92.163000000000011</v>
      </c>
      <c r="V31" s="51">
        <f t="shared" si="33"/>
        <v>94.007000000000005</v>
      </c>
      <c r="W31" s="51">
        <f t="shared" si="34"/>
        <v>95.887</v>
      </c>
      <c r="X31" s="51">
        <f t="shared" si="35"/>
        <v>97.805000000000007</v>
      </c>
      <c r="Y31" s="51">
        <f t="shared" si="36"/>
        <v>99.762</v>
      </c>
      <c r="Z31" s="51">
        <f t="shared" si="37"/>
        <v>102.339</v>
      </c>
      <c r="AB31" s="52">
        <f t="shared" si="9"/>
        <v>175044.48000000001</v>
      </c>
      <c r="AC31" s="52">
        <f t="shared" si="10"/>
        <v>184256.80000000002</v>
      </c>
      <c r="AD31" s="52">
        <f t="shared" si="11"/>
        <v>187940.48000000001</v>
      </c>
      <c r="AE31" s="52">
        <f t="shared" si="12"/>
        <v>191699.04000000004</v>
      </c>
      <c r="AF31" s="52">
        <f t="shared" si="13"/>
        <v>195534.56</v>
      </c>
      <c r="AG31" s="52">
        <f t="shared" si="14"/>
        <v>199444.96</v>
      </c>
      <c r="AH31" s="52">
        <f t="shared" si="15"/>
        <v>203434.40000000002</v>
      </c>
      <c r="AI31" s="52">
        <f t="shared" si="16"/>
        <v>207504.96</v>
      </c>
      <c r="AJ31" s="52">
        <f t="shared" si="17"/>
        <v>212865.12</v>
      </c>
      <c r="AL31" s="52">
        <f t="shared" si="38"/>
        <v>1.4800000000104774</v>
      </c>
      <c r="AM31" s="52">
        <f t="shared" si="39"/>
        <v>1.8000000000174623</v>
      </c>
      <c r="AN31" s="52">
        <f t="shared" si="40"/>
        <v>0.48000000001047738</v>
      </c>
      <c r="AO31" s="52">
        <f t="shared" si="41"/>
        <v>4.0000000037252903E-2</v>
      </c>
      <c r="AP31" s="52">
        <f t="shared" si="42"/>
        <v>1.5599999999976717</v>
      </c>
      <c r="AQ31" s="52">
        <f t="shared" si="43"/>
        <v>0.95999999999185093</v>
      </c>
      <c r="AR31" s="52">
        <f t="shared" si="44"/>
        <v>1.4000000000232831</v>
      </c>
      <c r="AS31" s="52">
        <f t="shared" si="45"/>
        <v>1.9599999999918509</v>
      </c>
      <c r="AT31" s="52">
        <f t="shared" si="46"/>
        <v>1.1199999999953434</v>
      </c>
      <c r="AU31" s="52">
        <f t="shared" si="19"/>
        <v>175044.48000000001</v>
      </c>
      <c r="AV31" s="52">
        <f t="shared" si="20"/>
        <v>184256.80000000002</v>
      </c>
      <c r="AW31" s="52">
        <f t="shared" si="21"/>
        <v>187940.48000000001</v>
      </c>
      <c r="AX31" s="52">
        <f t="shared" si="22"/>
        <v>191699.04000000004</v>
      </c>
      <c r="AY31" s="52">
        <f t="shared" si="23"/>
        <v>195534.56</v>
      </c>
      <c r="AZ31" s="52">
        <f t="shared" si="24"/>
        <v>199444.96</v>
      </c>
      <c r="BA31" s="52">
        <f t="shared" si="25"/>
        <v>203434.40000000002</v>
      </c>
      <c r="BB31" s="52">
        <f t="shared" si="26"/>
        <v>207504.96</v>
      </c>
      <c r="BC31" s="52">
        <f t="shared" si="27"/>
        <v>212865.12</v>
      </c>
      <c r="BE31" s="52">
        <f t="shared" si="47"/>
        <v>1.4800000000104774</v>
      </c>
      <c r="BF31" s="52">
        <f t="shared" si="48"/>
        <v>1.8000000000174623</v>
      </c>
      <c r="BG31" s="52">
        <f t="shared" si="49"/>
        <v>0.48000000001047738</v>
      </c>
      <c r="BH31" s="52">
        <f t="shared" si="50"/>
        <v>4.0000000037252903E-2</v>
      </c>
      <c r="BI31" s="52">
        <f t="shared" si="51"/>
        <v>1.5599999999976717</v>
      </c>
      <c r="BJ31" s="52">
        <f t="shared" si="52"/>
        <v>0.95999999999185093</v>
      </c>
      <c r="BK31" s="52">
        <f t="shared" si="53"/>
        <v>1.4000000000232831</v>
      </c>
      <c r="BL31" s="52">
        <f t="shared" si="54"/>
        <v>1.9599999999918509</v>
      </c>
      <c r="BM31" s="52">
        <f t="shared" si="55"/>
        <v>1.1199999999953434</v>
      </c>
    </row>
    <row r="32" spans="1:65">
      <c r="A32" s="62" t="s">
        <v>90</v>
      </c>
      <c r="B32" s="63">
        <v>770</v>
      </c>
      <c r="C32" s="63" t="s">
        <v>91</v>
      </c>
      <c r="D32" s="63">
        <v>17</v>
      </c>
      <c r="E32" s="63" t="s">
        <v>448</v>
      </c>
      <c r="F32" s="68" t="s">
        <v>92</v>
      </c>
      <c r="G32" s="65">
        <f t="shared" si="0"/>
        <v>150238</v>
      </c>
      <c r="H32" s="65">
        <f t="shared" si="1"/>
        <v>158147</v>
      </c>
      <c r="I32" s="65">
        <f t="shared" si="2"/>
        <v>161309</v>
      </c>
      <c r="J32" s="65">
        <f t="shared" si="3"/>
        <v>164536</v>
      </c>
      <c r="K32" s="65">
        <f t="shared" si="4"/>
        <v>167825</v>
      </c>
      <c r="L32" s="65">
        <f t="shared" si="5"/>
        <v>171182</v>
      </c>
      <c r="M32" s="65">
        <f t="shared" si="6"/>
        <v>174604</v>
      </c>
      <c r="N32" s="65">
        <f t="shared" si="7"/>
        <v>178098</v>
      </c>
      <c r="O32" s="50"/>
      <c r="P32" s="77"/>
      <c r="Q32" s="77"/>
      <c r="R32" s="51">
        <f t="shared" si="29"/>
        <v>72.23</v>
      </c>
      <c r="S32" s="51">
        <f t="shared" si="30"/>
        <v>76.033000000000001</v>
      </c>
      <c r="T32" s="51">
        <f t="shared" si="31"/>
        <v>77.553000000000011</v>
      </c>
      <c r="U32" s="51">
        <f t="shared" si="32"/>
        <v>79.103999999999999</v>
      </c>
      <c r="V32" s="51">
        <f t="shared" si="33"/>
        <v>80.686000000000007</v>
      </c>
      <c r="W32" s="51">
        <f t="shared" si="34"/>
        <v>82.300000000000011</v>
      </c>
      <c r="X32" s="51">
        <f t="shared" si="35"/>
        <v>83.945000000000007</v>
      </c>
      <c r="Y32" s="51">
        <f t="shared" si="36"/>
        <v>85.625</v>
      </c>
      <c r="Z32" s="51">
        <f t="shared" si="37"/>
        <v>0</v>
      </c>
      <c r="AB32" s="52">
        <f t="shared" si="9"/>
        <v>150238.39999999999</v>
      </c>
      <c r="AC32" s="52">
        <f t="shared" si="10"/>
        <v>158148.64000000001</v>
      </c>
      <c r="AD32" s="52">
        <f t="shared" si="11"/>
        <v>161310.24000000002</v>
      </c>
      <c r="AE32" s="52">
        <f t="shared" si="12"/>
        <v>164536.32000000001</v>
      </c>
      <c r="AF32" s="52">
        <f t="shared" si="13"/>
        <v>167826.88</v>
      </c>
      <c r="AG32" s="52">
        <f t="shared" si="14"/>
        <v>171184.00000000003</v>
      </c>
      <c r="AH32" s="52">
        <f t="shared" si="15"/>
        <v>174605.6</v>
      </c>
      <c r="AI32" s="52">
        <f t="shared" si="16"/>
        <v>178100</v>
      </c>
      <c r="AJ32" s="52">
        <f t="shared" si="17"/>
        <v>0</v>
      </c>
      <c r="AL32" s="52">
        <f t="shared" si="38"/>
        <v>0.39999999999417923</v>
      </c>
      <c r="AM32" s="52">
        <f t="shared" si="39"/>
        <v>1.6400000000139698</v>
      </c>
      <c r="AN32" s="52">
        <f t="shared" si="40"/>
        <v>1.2400000000197906</v>
      </c>
      <c r="AO32" s="52">
        <f t="shared" si="41"/>
        <v>0.32000000000698492</v>
      </c>
      <c r="AP32" s="52">
        <f t="shared" si="42"/>
        <v>1.8800000000046566</v>
      </c>
      <c r="AQ32" s="52">
        <f t="shared" si="43"/>
        <v>2.0000000000291038</v>
      </c>
      <c r="AR32" s="52">
        <f t="shared" si="44"/>
        <v>1.6000000000058208</v>
      </c>
      <c r="AS32" s="52">
        <f t="shared" si="45"/>
        <v>2</v>
      </c>
      <c r="AT32" s="52">
        <f t="shared" si="46"/>
        <v>0</v>
      </c>
      <c r="AU32" s="52">
        <f t="shared" si="19"/>
        <v>150238.39999999999</v>
      </c>
      <c r="AV32" s="52">
        <f t="shared" si="20"/>
        <v>158148.64000000001</v>
      </c>
      <c r="AW32" s="52">
        <f t="shared" si="21"/>
        <v>161310.24000000002</v>
      </c>
      <c r="AX32" s="52">
        <f t="shared" si="22"/>
        <v>164536.32000000001</v>
      </c>
      <c r="AY32" s="52">
        <f t="shared" si="23"/>
        <v>167826.88</v>
      </c>
      <c r="AZ32" s="52">
        <f t="shared" si="24"/>
        <v>171184.00000000003</v>
      </c>
      <c r="BA32" s="52">
        <f t="shared" si="25"/>
        <v>174605.6</v>
      </c>
      <c r="BB32" s="52">
        <f t="shared" si="26"/>
        <v>178100</v>
      </c>
      <c r="BC32" s="52">
        <f t="shared" si="27"/>
        <v>0</v>
      </c>
      <c r="BE32" s="52">
        <f t="shared" si="47"/>
        <v>0.39999999999417923</v>
      </c>
      <c r="BF32" s="52">
        <f t="shared" si="48"/>
        <v>1.6400000000139698</v>
      </c>
      <c r="BG32" s="52">
        <f t="shared" si="49"/>
        <v>1.2400000000197906</v>
      </c>
      <c r="BH32" s="52">
        <f t="shared" si="50"/>
        <v>0.32000000000698492</v>
      </c>
      <c r="BI32" s="52">
        <f t="shared" si="51"/>
        <v>1.8800000000046566</v>
      </c>
      <c r="BJ32" s="52">
        <f t="shared" si="52"/>
        <v>2.0000000000291038</v>
      </c>
      <c r="BK32" s="52">
        <f t="shared" si="53"/>
        <v>1.6000000000058208</v>
      </c>
      <c r="BL32" s="52">
        <f t="shared" si="54"/>
        <v>2</v>
      </c>
      <c r="BM32" s="52">
        <f t="shared" si="55"/>
        <v>0</v>
      </c>
    </row>
    <row r="33" spans="1:65">
      <c r="A33" s="62" t="s">
        <v>93</v>
      </c>
      <c r="B33" s="63">
        <v>645</v>
      </c>
      <c r="C33" s="63" t="s">
        <v>94</v>
      </c>
      <c r="D33" s="63">
        <v>14</v>
      </c>
      <c r="E33" s="63" t="s">
        <v>448</v>
      </c>
      <c r="F33" s="68" t="s">
        <v>95</v>
      </c>
      <c r="G33" s="65">
        <f t="shared" si="0"/>
        <v>125433</v>
      </c>
      <c r="H33" s="65">
        <f t="shared" si="1"/>
        <v>132036</v>
      </c>
      <c r="I33" s="65">
        <f>ROUND(VLOOKUP($A33,February19,8,0) * (1+IncrPerc20),0)</f>
        <v>134677</v>
      </c>
      <c r="J33" s="65">
        <f>ROUND(VLOOKUP($A33,February19,9,0) * (1+IncrPerc20),0)</f>
        <v>137369</v>
      </c>
      <c r="K33" s="65">
        <f t="shared" si="4"/>
        <v>140117</v>
      </c>
      <c r="L33" s="65">
        <f t="shared" si="5"/>
        <v>142920</v>
      </c>
      <c r="M33" s="65">
        <f t="shared" si="6"/>
        <v>145778</v>
      </c>
      <c r="N33" s="65">
        <f t="shared" si="7"/>
        <v>148694</v>
      </c>
      <c r="O33" s="50"/>
      <c r="P33" s="77"/>
      <c r="Q33" s="77"/>
      <c r="R33" s="51">
        <f t="shared" si="29"/>
        <v>60.305</v>
      </c>
      <c r="S33" s="51">
        <f t="shared" si="30"/>
        <v>63.478999999999999</v>
      </c>
      <c r="T33" s="51">
        <f>ROUNDUP(I33/2080,3)</f>
        <v>64.749000000000009</v>
      </c>
      <c r="U33" s="51">
        <f>ROUNDUP(J33/2080,3)</f>
        <v>66.043000000000006</v>
      </c>
      <c r="V33" s="51">
        <f t="shared" si="33"/>
        <v>67.364000000000004</v>
      </c>
      <c r="W33" s="51">
        <f t="shared" si="34"/>
        <v>68.712000000000003</v>
      </c>
      <c r="X33" s="51">
        <f t="shared" si="35"/>
        <v>70.085999999999999</v>
      </c>
      <c r="Y33" s="51">
        <f t="shared" si="36"/>
        <v>71.488</v>
      </c>
      <c r="Z33" s="51">
        <f t="shared" si="37"/>
        <v>0</v>
      </c>
      <c r="AB33" s="52">
        <f t="shared" si="9"/>
        <v>125434.4</v>
      </c>
      <c r="AC33" s="52">
        <f t="shared" si="10"/>
        <v>132036.32</v>
      </c>
      <c r="AD33" s="52">
        <f t="shared" si="11"/>
        <v>134677.92000000001</v>
      </c>
      <c r="AE33" s="52">
        <f t="shared" si="12"/>
        <v>137369.44</v>
      </c>
      <c r="AF33" s="52">
        <f t="shared" si="13"/>
        <v>140117.12</v>
      </c>
      <c r="AG33" s="52">
        <f t="shared" si="14"/>
        <v>142920.96000000002</v>
      </c>
      <c r="AH33" s="52">
        <f t="shared" si="15"/>
        <v>145778.88</v>
      </c>
      <c r="AI33" s="52">
        <f t="shared" si="16"/>
        <v>148695.04000000001</v>
      </c>
      <c r="AJ33" s="52">
        <f t="shared" si="17"/>
        <v>0</v>
      </c>
      <c r="AL33" s="52">
        <f t="shared" si="38"/>
        <v>1.3999999999941792</v>
      </c>
      <c r="AM33" s="52">
        <f t="shared" si="39"/>
        <v>0.32000000000698492</v>
      </c>
      <c r="AN33" s="52">
        <f>AD33-I33</f>
        <v>0.92000000001280569</v>
      </c>
      <c r="AO33" s="52">
        <f>AE33-J33</f>
        <v>0.44000000000232831</v>
      </c>
      <c r="AP33" s="52">
        <f t="shared" si="42"/>
        <v>0.11999999999534339</v>
      </c>
      <c r="AQ33" s="52">
        <f t="shared" si="43"/>
        <v>0.96000000002095476</v>
      </c>
      <c r="AR33" s="52">
        <f t="shared" si="44"/>
        <v>0.88000000000465661</v>
      </c>
      <c r="AS33" s="52">
        <f t="shared" si="45"/>
        <v>1.0400000000081491</v>
      </c>
      <c r="AT33" s="52">
        <f t="shared" si="46"/>
        <v>0</v>
      </c>
      <c r="AU33" s="52">
        <f t="shared" si="19"/>
        <v>125434.4</v>
      </c>
      <c r="AV33" s="52">
        <f t="shared" si="20"/>
        <v>132036.32</v>
      </c>
      <c r="AW33" s="52">
        <f t="shared" si="21"/>
        <v>134677.92000000001</v>
      </c>
      <c r="AX33" s="52">
        <f t="shared" si="22"/>
        <v>137369.44</v>
      </c>
      <c r="AY33" s="52">
        <f t="shared" si="23"/>
        <v>140117.12</v>
      </c>
      <c r="AZ33" s="52">
        <f t="shared" si="24"/>
        <v>142920.96000000002</v>
      </c>
      <c r="BA33" s="52">
        <f t="shared" si="25"/>
        <v>145778.88</v>
      </c>
      <c r="BB33" s="52">
        <f t="shared" si="26"/>
        <v>148695.04000000001</v>
      </c>
      <c r="BC33" s="52">
        <f t="shared" si="27"/>
        <v>0</v>
      </c>
      <c r="BE33" s="52">
        <f t="shared" si="47"/>
        <v>1.3999999999941792</v>
      </c>
      <c r="BF33" s="52">
        <f t="shared" si="48"/>
        <v>0.32000000000698492</v>
      </c>
      <c r="BG33" s="52">
        <f>AW33-I33</f>
        <v>0.92000000001280569</v>
      </c>
      <c r="BH33" s="52">
        <f>AX33-J33</f>
        <v>0.44000000000232831</v>
      </c>
      <c r="BI33" s="52">
        <f t="shared" si="51"/>
        <v>0.11999999999534339</v>
      </c>
      <c r="BJ33" s="52">
        <f t="shared" si="52"/>
        <v>0.96000000002095476</v>
      </c>
      <c r="BK33" s="52">
        <f t="shared" si="53"/>
        <v>0.88000000000465661</v>
      </c>
      <c r="BL33" s="52">
        <f t="shared" si="54"/>
        <v>1.0400000000081491</v>
      </c>
      <c r="BM33" s="52">
        <f t="shared" si="55"/>
        <v>0</v>
      </c>
    </row>
    <row r="34" spans="1:65">
      <c r="A34" s="62" t="s">
        <v>96</v>
      </c>
      <c r="B34" s="63">
        <v>715</v>
      </c>
      <c r="C34" s="63" t="s">
        <v>79</v>
      </c>
      <c r="D34" s="63">
        <v>15</v>
      </c>
      <c r="E34" s="63" t="s">
        <v>448</v>
      </c>
      <c r="F34" s="68" t="s">
        <v>97</v>
      </c>
      <c r="G34" s="65">
        <f t="shared" si="0"/>
        <v>139324</v>
      </c>
      <c r="H34" s="65">
        <f t="shared" si="1"/>
        <v>146658</v>
      </c>
      <c r="I34" s="65">
        <f t="shared" si="2"/>
        <v>149591</v>
      </c>
      <c r="J34" s="65">
        <f t="shared" si="3"/>
        <v>152583</v>
      </c>
      <c r="K34" s="65">
        <f t="shared" si="4"/>
        <v>155633</v>
      </c>
      <c r="L34" s="65">
        <f t="shared" si="5"/>
        <v>158747</v>
      </c>
      <c r="M34" s="65">
        <f t="shared" si="6"/>
        <v>161923</v>
      </c>
      <c r="N34" s="65">
        <f t="shared" si="7"/>
        <v>165160</v>
      </c>
      <c r="O34" s="50"/>
      <c r="P34" s="77"/>
      <c r="Q34" s="77"/>
      <c r="R34" s="51">
        <f t="shared" si="29"/>
        <v>66.983000000000004</v>
      </c>
      <c r="S34" s="51">
        <f t="shared" si="30"/>
        <v>70.509</v>
      </c>
      <c r="T34" s="51">
        <f t="shared" si="31"/>
        <v>71.919000000000011</v>
      </c>
      <c r="U34" s="51">
        <f t="shared" si="32"/>
        <v>73.358000000000004</v>
      </c>
      <c r="V34" s="51">
        <f t="shared" si="33"/>
        <v>74.823999999999998</v>
      </c>
      <c r="W34" s="51">
        <f t="shared" si="34"/>
        <v>76.320999999999998</v>
      </c>
      <c r="X34" s="51">
        <f t="shared" si="35"/>
        <v>77.847999999999999</v>
      </c>
      <c r="Y34" s="51">
        <f t="shared" si="36"/>
        <v>79.404000000000011</v>
      </c>
      <c r="Z34" s="51">
        <f t="shared" si="37"/>
        <v>0</v>
      </c>
      <c r="AB34" s="52">
        <f t="shared" si="9"/>
        <v>139324.64000000001</v>
      </c>
      <c r="AC34" s="52">
        <f t="shared" si="10"/>
        <v>146658.72</v>
      </c>
      <c r="AD34" s="52">
        <f t="shared" si="11"/>
        <v>149591.52000000002</v>
      </c>
      <c r="AE34" s="52">
        <f t="shared" si="12"/>
        <v>152584.64000000001</v>
      </c>
      <c r="AF34" s="52">
        <f t="shared" si="13"/>
        <v>155633.91999999998</v>
      </c>
      <c r="AG34" s="52">
        <f t="shared" si="14"/>
        <v>158747.68</v>
      </c>
      <c r="AH34" s="52">
        <f t="shared" si="15"/>
        <v>161923.84</v>
      </c>
      <c r="AI34" s="52">
        <f t="shared" si="16"/>
        <v>165160.32000000004</v>
      </c>
      <c r="AJ34" s="52">
        <f t="shared" si="17"/>
        <v>0</v>
      </c>
      <c r="AL34" s="52">
        <f t="shared" si="38"/>
        <v>0.64000000001396984</v>
      </c>
      <c r="AM34" s="52">
        <f t="shared" si="39"/>
        <v>0.72000000000116415</v>
      </c>
      <c r="AN34" s="52">
        <f t="shared" si="40"/>
        <v>0.52000000001862645</v>
      </c>
      <c r="AO34" s="52">
        <f t="shared" si="41"/>
        <v>1.6400000000139698</v>
      </c>
      <c r="AP34" s="52">
        <f t="shared" si="42"/>
        <v>0.91999999998370185</v>
      </c>
      <c r="AQ34" s="52">
        <f t="shared" si="43"/>
        <v>0.67999999999301508</v>
      </c>
      <c r="AR34" s="52">
        <f t="shared" si="44"/>
        <v>0.83999999999650754</v>
      </c>
      <c r="AS34" s="52">
        <f t="shared" si="45"/>
        <v>0.32000000003608875</v>
      </c>
      <c r="AT34" s="52">
        <f t="shared" si="46"/>
        <v>0</v>
      </c>
      <c r="AU34" s="52">
        <f t="shared" si="19"/>
        <v>139324.64000000001</v>
      </c>
      <c r="AV34" s="52">
        <f t="shared" si="20"/>
        <v>146658.72</v>
      </c>
      <c r="AW34" s="52">
        <f t="shared" si="21"/>
        <v>149591.52000000002</v>
      </c>
      <c r="AX34" s="52">
        <f t="shared" si="22"/>
        <v>152584.64000000001</v>
      </c>
      <c r="AY34" s="52">
        <f t="shared" si="23"/>
        <v>155633.91999999998</v>
      </c>
      <c r="AZ34" s="52">
        <f t="shared" si="24"/>
        <v>158747.68</v>
      </c>
      <c r="BA34" s="52">
        <f t="shared" si="25"/>
        <v>161923.84</v>
      </c>
      <c r="BB34" s="52">
        <f t="shared" si="26"/>
        <v>165160.32000000004</v>
      </c>
      <c r="BC34" s="52">
        <f t="shared" si="27"/>
        <v>0</v>
      </c>
      <c r="BE34" s="52">
        <f t="shared" si="47"/>
        <v>0.64000000001396984</v>
      </c>
      <c r="BF34" s="52">
        <f t="shared" si="48"/>
        <v>0.72000000000116415</v>
      </c>
      <c r="BG34" s="52">
        <f t="shared" si="49"/>
        <v>0.52000000001862645</v>
      </c>
      <c r="BH34" s="52">
        <f t="shared" si="50"/>
        <v>1.6400000000139698</v>
      </c>
      <c r="BI34" s="52">
        <f t="shared" si="51"/>
        <v>0.91999999998370185</v>
      </c>
      <c r="BJ34" s="52">
        <f t="shared" si="52"/>
        <v>0.67999999999301508</v>
      </c>
      <c r="BK34" s="52">
        <f t="shared" si="53"/>
        <v>0.83999999999650754</v>
      </c>
      <c r="BL34" s="52">
        <f t="shared" si="54"/>
        <v>0.32000000003608875</v>
      </c>
      <c r="BM34" s="52">
        <f t="shared" si="55"/>
        <v>0</v>
      </c>
    </row>
    <row r="35" spans="1:65">
      <c r="A35" s="62" t="s">
        <v>98</v>
      </c>
      <c r="B35" s="63">
        <v>740</v>
      </c>
      <c r="C35" s="63" t="s">
        <v>99</v>
      </c>
      <c r="D35" s="63">
        <v>16</v>
      </c>
      <c r="E35" s="63" t="s">
        <v>448</v>
      </c>
      <c r="F35" s="64" t="s">
        <v>100</v>
      </c>
      <c r="G35" s="65">
        <f t="shared" si="0"/>
        <v>144087</v>
      </c>
      <c r="H35" s="65">
        <f t="shared" si="1"/>
        <v>151672</v>
      </c>
      <c r="I35" s="65">
        <f t="shared" si="2"/>
        <v>154705</v>
      </c>
      <c r="J35" s="65">
        <f t="shared" si="3"/>
        <v>157799</v>
      </c>
      <c r="K35" s="65">
        <f t="shared" si="4"/>
        <v>160954</v>
      </c>
      <c r="L35" s="65">
        <f t="shared" si="5"/>
        <v>164172</v>
      </c>
      <c r="M35" s="65">
        <f t="shared" si="6"/>
        <v>167456</v>
      </c>
      <c r="N35" s="65">
        <f t="shared" si="7"/>
        <v>170805</v>
      </c>
      <c r="O35" s="50"/>
      <c r="P35" s="77"/>
      <c r="Q35" s="77"/>
      <c r="R35" s="51">
        <f t="shared" si="29"/>
        <v>69.27300000000001</v>
      </c>
      <c r="S35" s="51">
        <f t="shared" si="30"/>
        <v>72.92</v>
      </c>
      <c r="T35" s="51">
        <f t="shared" si="31"/>
        <v>74.378</v>
      </c>
      <c r="U35" s="51">
        <f t="shared" si="32"/>
        <v>75.865000000000009</v>
      </c>
      <c r="V35" s="51">
        <f t="shared" si="33"/>
        <v>77.382000000000005</v>
      </c>
      <c r="W35" s="51">
        <f t="shared" si="34"/>
        <v>78.929000000000002</v>
      </c>
      <c r="X35" s="51">
        <f t="shared" si="35"/>
        <v>80.50800000000001</v>
      </c>
      <c r="Y35" s="51">
        <f t="shared" si="36"/>
        <v>82.118000000000009</v>
      </c>
      <c r="Z35" s="51">
        <f t="shared" si="37"/>
        <v>0</v>
      </c>
      <c r="AB35" s="52">
        <f t="shared" si="9"/>
        <v>144087.84000000003</v>
      </c>
      <c r="AC35" s="52">
        <f t="shared" si="10"/>
        <v>151673.60000000001</v>
      </c>
      <c r="AD35" s="52">
        <f t="shared" si="11"/>
        <v>154706.23999999999</v>
      </c>
      <c r="AE35" s="52">
        <f t="shared" si="12"/>
        <v>157799.20000000001</v>
      </c>
      <c r="AF35" s="52">
        <f t="shared" si="13"/>
        <v>160954.56</v>
      </c>
      <c r="AG35" s="52">
        <f t="shared" si="14"/>
        <v>164172.32</v>
      </c>
      <c r="AH35" s="52">
        <f t="shared" si="15"/>
        <v>167456.64000000001</v>
      </c>
      <c r="AI35" s="52">
        <f t="shared" si="16"/>
        <v>170805.44000000003</v>
      </c>
      <c r="AJ35" s="52">
        <f t="shared" si="17"/>
        <v>0</v>
      </c>
      <c r="AL35" s="52">
        <f t="shared" si="38"/>
        <v>0.84000000002561137</v>
      </c>
      <c r="AM35" s="52">
        <f t="shared" si="39"/>
        <v>1.6000000000058208</v>
      </c>
      <c r="AN35" s="52">
        <f t="shared" si="40"/>
        <v>1.2399999999906868</v>
      </c>
      <c r="AO35" s="52">
        <f t="shared" si="41"/>
        <v>0.20000000001164153</v>
      </c>
      <c r="AP35" s="52">
        <f t="shared" si="42"/>
        <v>0.55999999999767169</v>
      </c>
      <c r="AQ35" s="52">
        <f t="shared" si="43"/>
        <v>0.32000000000698492</v>
      </c>
      <c r="AR35" s="52">
        <f t="shared" si="44"/>
        <v>0.64000000001396984</v>
      </c>
      <c r="AS35" s="52">
        <f t="shared" si="45"/>
        <v>0.44000000003143214</v>
      </c>
      <c r="AT35" s="52">
        <f t="shared" si="46"/>
        <v>0</v>
      </c>
      <c r="AU35" s="52">
        <f t="shared" si="19"/>
        <v>144087.84000000003</v>
      </c>
      <c r="AV35" s="52">
        <f t="shared" si="20"/>
        <v>151673.60000000001</v>
      </c>
      <c r="AW35" s="52">
        <f t="shared" si="21"/>
        <v>154706.23999999999</v>
      </c>
      <c r="AX35" s="52">
        <f t="shared" si="22"/>
        <v>157799.20000000001</v>
      </c>
      <c r="AY35" s="52">
        <f t="shared" si="23"/>
        <v>160954.56</v>
      </c>
      <c r="AZ35" s="52">
        <f t="shared" si="24"/>
        <v>164172.32</v>
      </c>
      <c r="BA35" s="52">
        <f t="shared" si="25"/>
        <v>167456.64000000001</v>
      </c>
      <c r="BB35" s="52">
        <f t="shared" si="26"/>
        <v>170805.44000000003</v>
      </c>
      <c r="BC35" s="52">
        <f t="shared" si="27"/>
        <v>0</v>
      </c>
      <c r="BE35" s="52">
        <f t="shared" si="47"/>
        <v>0.84000000002561137</v>
      </c>
      <c r="BF35" s="52">
        <f t="shared" si="48"/>
        <v>1.6000000000058208</v>
      </c>
      <c r="BG35" s="52">
        <f t="shared" si="49"/>
        <v>1.2399999999906868</v>
      </c>
      <c r="BH35" s="52">
        <f t="shared" si="50"/>
        <v>0.20000000001164153</v>
      </c>
      <c r="BI35" s="52">
        <f t="shared" si="51"/>
        <v>0.55999999999767169</v>
      </c>
      <c r="BJ35" s="52">
        <f t="shared" si="52"/>
        <v>0.32000000000698492</v>
      </c>
      <c r="BK35" s="52">
        <f t="shared" si="53"/>
        <v>0.64000000001396984</v>
      </c>
      <c r="BL35" s="52">
        <f t="shared" si="54"/>
        <v>0.44000000003143214</v>
      </c>
      <c r="BM35" s="52">
        <f t="shared" si="55"/>
        <v>0</v>
      </c>
    </row>
    <row r="36" spans="1:65">
      <c r="A36" s="62" t="s">
        <v>101</v>
      </c>
      <c r="B36" s="63">
        <v>740</v>
      </c>
      <c r="C36" s="63" t="s">
        <v>99</v>
      </c>
      <c r="D36" s="63">
        <v>16</v>
      </c>
      <c r="E36" s="63" t="s">
        <v>448</v>
      </c>
      <c r="F36" s="64" t="s">
        <v>102</v>
      </c>
      <c r="G36" s="65">
        <f t="shared" si="0"/>
        <v>144087</v>
      </c>
      <c r="H36" s="65">
        <f t="shared" si="1"/>
        <v>151672</v>
      </c>
      <c r="I36" s="65">
        <f t="shared" si="2"/>
        <v>154705</v>
      </c>
      <c r="J36" s="65">
        <f t="shared" si="3"/>
        <v>157799</v>
      </c>
      <c r="K36" s="65">
        <f t="shared" si="4"/>
        <v>160954</v>
      </c>
      <c r="L36" s="65">
        <f t="shared" si="5"/>
        <v>164172</v>
      </c>
      <c r="M36" s="65">
        <f t="shared" si="6"/>
        <v>167456</v>
      </c>
      <c r="N36" s="65">
        <f t="shared" si="7"/>
        <v>170805</v>
      </c>
      <c r="O36" s="50"/>
      <c r="P36" s="77"/>
      <c r="Q36" s="77"/>
      <c r="R36" s="51">
        <f t="shared" si="29"/>
        <v>69.27300000000001</v>
      </c>
      <c r="S36" s="51">
        <f t="shared" si="30"/>
        <v>72.92</v>
      </c>
      <c r="T36" s="51">
        <f t="shared" si="31"/>
        <v>74.378</v>
      </c>
      <c r="U36" s="51">
        <f t="shared" si="32"/>
        <v>75.865000000000009</v>
      </c>
      <c r="V36" s="51">
        <f t="shared" si="33"/>
        <v>77.382000000000005</v>
      </c>
      <c r="W36" s="51">
        <f t="shared" si="34"/>
        <v>78.929000000000002</v>
      </c>
      <c r="X36" s="51">
        <f t="shared" si="35"/>
        <v>80.50800000000001</v>
      </c>
      <c r="Y36" s="51">
        <f t="shared" si="36"/>
        <v>82.118000000000009</v>
      </c>
      <c r="Z36" s="51">
        <f t="shared" si="37"/>
        <v>0</v>
      </c>
      <c r="AB36" s="52">
        <f t="shared" si="9"/>
        <v>144087.84000000003</v>
      </c>
      <c r="AC36" s="52">
        <f t="shared" si="10"/>
        <v>151673.60000000001</v>
      </c>
      <c r="AD36" s="52">
        <f t="shared" si="11"/>
        <v>154706.23999999999</v>
      </c>
      <c r="AE36" s="52">
        <f t="shared" si="12"/>
        <v>157799.20000000001</v>
      </c>
      <c r="AF36" s="52">
        <f t="shared" si="13"/>
        <v>160954.56</v>
      </c>
      <c r="AG36" s="52">
        <f t="shared" si="14"/>
        <v>164172.32</v>
      </c>
      <c r="AH36" s="52">
        <f t="shared" si="15"/>
        <v>167456.64000000001</v>
      </c>
      <c r="AI36" s="52">
        <f t="shared" si="16"/>
        <v>170805.44000000003</v>
      </c>
      <c r="AJ36" s="52">
        <f t="shared" si="17"/>
        <v>0</v>
      </c>
      <c r="AL36" s="52">
        <f t="shared" si="38"/>
        <v>0.84000000002561137</v>
      </c>
      <c r="AM36" s="52">
        <f t="shared" si="39"/>
        <v>1.6000000000058208</v>
      </c>
      <c r="AN36" s="52">
        <f t="shared" si="40"/>
        <v>1.2399999999906868</v>
      </c>
      <c r="AO36" s="52">
        <f t="shared" si="41"/>
        <v>0.20000000001164153</v>
      </c>
      <c r="AP36" s="52">
        <f t="shared" si="42"/>
        <v>0.55999999999767169</v>
      </c>
      <c r="AQ36" s="52">
        <f t="shared" si="43"/>
        <v>0.32000000000698492</v>
      </c>
      <c r="AR36" s="52">
        <f t="shared" si="44"/>
        <v>0.64000000001396984</v>
      </c>
      <c r="AS36" s="52">
        <f t="shared" si="45"/>
        <v>0.44000000003143214</v>
      </c>
      <c r="AT36" s="52">
        <f t="shared" si="46"/>
        <v>0</v>
      </c>
      <c r="AU36" s="52">
        <f t="shared" si="19"/>
        <v>144087.84000000003</v>
      </c>
      <c r="AV36" s="52">
        <f t="shared" si="20"/>
        <v>151673.60000000001</v>
      </c>
      <c r="AW36" s="52">
        <f t="shared" si="21"/>
        <v>154706.23999999999</v>
      </c>
      <c r="AX36" s="52">
        <f t="shared" si="22"/>
        <v>157799.20000000001</v>
      </c>
      <c r="AY36" s="52">
        <f t="shared" si="23"/>
        <v>160954.56</v>
      </c>
      <c r="AZ36" s="52">
        <f t="shared" si="24"/>
        <v>164172.32</v>
      </c>
      <c r="BA36" s="52">
        <f t="shared" si="25"/>
        <v>167456.64000000001</v>
      </c>
      <c r="BB36" s="52">
        <f t="shared" si="26"/>
        <v>170805.44000000003</v>
      </c>
      <c r="BC36" s="52">
        <f t="shared" si="27"/>
        <v>0</v>
      </c>
      <c r="BE36" s="52">
        <f t="shared" si="47"/>
        <v>0.84000000002561137</v>
      </c>
      <c r="BF36" s="52">
        <f t="shared" si="48"/>
        <v>1.6000000000058208</v>
      </c>
      <c r="BG36" s="52">
        <f t="shared" si="49"/>
        <v>1.2399999999906868</v>
      </c>
      <c r="BH36" s="52">
        <f t="shared" si="50"/>
        <v>0.20000000001164153</v>
      </c>
      <c r="BI36" s="52">
        <f t="shared" si="51"/>
        <v>0.55999999999767169</v>
      </c>
      <c r="BJ36" s="52">
        <f t="shared" si="52"/>
        <v>0.32000000000698492</v>
      </c>
      <c r="BK36" s="52">
        <f t="shared" si="53"/>
        <v>0.64000000001396984</v>
      </c>
      <c r="BL36" s="52">
        <f t="shared" si="54"/>
        <v>0.44000000003143214</v>
      </c>
      <c r="BM36" s="52">
        <f t="shared" si="55"/>
        <v>0</v>
      </c>
    </row>
    <row r="37" spans="1:65">
      <c r="A37" s="62" t="s">
        <v>103</v>
      </c>
      <c r="B37" s="63">
        <v>770</v>
      </c>
      <c r="C37" s="63" t="s">
        <v>91</v>
      </c>
      <c r="D37" s="63">
        <v>17</v>
      </c>
      <c r="E37" s="63" t="s">
        <v>448</v>
      </c>
      <c r="F37" s="64" t="s">
        <v>104</v>
      </c>
      <c r="G37" s="65">
        <f t="shared" si="0"/>
        <v>150238</v>
      </c>
      <c r="H37" s="65">
        <f t="shared" si="1"/>
        <v>158147</v>
      </c>
      <c r="I37" s="65">
        <f t="shared" si="2"/>
        <v>161309</v>
      </c>
      <c r="J37" s="65">
        <f t="shared" si="3"/>
        <v>164536</v>
      </c>
      <c r="K37" s="65">
        <f t="shared" si="4"/>
        <v>167825</v>
      </c>
      <c r="L37" s="65">
        <f t="shared" si="5"/>
        <v>171182</v>
      </c>
      <c r="M37" s="65">
        <f t="shared" si="6"/>
        <v>174604</v>
      </c>
      <c r="N37" s="65">
        <f t="shared" si="7"/>
        <v>178098</v>
      </c>
      <c r="O37" s="50"/>
      <c r="P37" s="77"/>
      <c r="Q37" s="77"/>
      <c r="R37" s="51">
        <f t="shared" si="29"/>
        <v>72.23</v>
      </c>
      <c r="S37" s="51">
        <f t="shared" si="30"/>
        <v>76.033000000000001</v>
      </c>
      <c r="T37" s="51">
        <f t="shared" si="31"/>
        <v>77.553000000000011</v>
      </c>
      <c r="U37" s="51">
        <f t="shared" si="32"/>
        <v>79.103999999999999</v>
      </c>
      <c r="V37" s="51">
        <f t="shared" si="33"/>
        <v>80.686000000000007</v>
      </c>
      <c r="W37" s="51">
        <f t="shared" si="34"/>
        <v>82.300000000000011</v>
      </c>
      <c r="X37" s="51">
        <f t="shared" si="35"/>
        <v>83.945000000000007</v>
      </c>
      <c r="Y37" s="51">
        <f t="shared" si="36"/>
        <v>85.625</v>
      </c>
      <c r="Z37" s="51">
        <f t="shared" si="37"/>
        <v>0</v>
      </c>
      <c r="AB37" s="52">
        <f t="shared" si="9"/>
        <v>150238.39999999999</v>
      </c>
      <c r="AC37" s="52">
        <f t="shared" si="10"/>
        <v>158148.64000000001</v>
      </c>
      <c r="AD37" s="52">
        <f t="shared" si="11"/>
        <v>161310.24000000002</v>
      </c>
      <c r="AE37" s="52">
        <f t="shared" si="12"/>
        <v>164536.32000000001</v>
      </c>
      <c r="AF37" s="52">
        <f t="shared" si="13"/>
        <v>167826.88</v>
      </c>
      <c r="AG37" s="52">
        <f t="shared" si="14"/>
        <v>171184.00000000003</v>
      </c>
      <c r="AH37" s="52">
        <f t="shared" si="15"/>
        <v>174605.6</v>
      </c>
      <c r="AI37" s="52">
        <f t="shared" si="16"/>
        <v>178100</v>
      </c>
      <c r="AJ37" s="52">
        <f t="shared" si="17"/>
        <v>0</v>
      </c>
      <c r="AL37" s="52">
        <f t="shared" si="38"/>
        <v>0.39999999999417923</v>
      </c>
      <c r="AM37" s="52">
        <f t="shared" si="39"/>
        <v>1.6400000000139698</v>
      </c>
      <c r="AN37" s="52">
        <f t="shared" si="40"/>
        <v>1.2400000000197906</v>
      </c>
      <c r="AO37" s="52">
        <f t="shared" si="41"/>
        <v>0.32000000000698492</v>
      </c>
      <c r="AP37" s="52">
        <f t="shared" si="42"/>
        <v>1.8800000000046566</v>
      </c>
      <c r="AQ37" s="52">
        <f t="shared" si="43"/>
        <v>2.0000000000291038</v>
      </c>
      <c r="AR37" s="52">
        <f t="shared" si="44"/>
        <v>1.6000000000058208</v>
      </c>
      <c r="AS37" s="52">
        <f t="shared" si="45"/>
        <v>2</v>
      </c>
      <c r="AT37" s="52">
        <f t="shared" si="46"/>
        <v>0</v>
      </c>
      <c r="AU37" s="52">
        <f t="shared" si="19"/>
        <v>150238.39999999999</v>
      </c>
      <c r="AV37" s="52">
        <f t="shared" si="20"/>
        <v>158148.64000000001</v>
      </c>
      <c r="AW37" s="52">
        <f t="shared" si="21"/>
        <v>161310.24000000002</v>
      </c>
      <c r="AX37" s="52">
        <f t="shared" si="22"/>
        <v>164536.32000000001</v>
      </c>
      <c r="AY37" s="52">
        <f t="shared" si="23"/>
        <v>167826.88</v>
      </c>
      <c r="AZ37" s="52">
        <f t="shared" si="24"/>
        <v>171184.00000000003</v>
      </c>
      <c r="BA37" s="52">
        <f t="shared" si="25"/>
        <v>174605.6</v>
      </c>
      <c r="BB37" s="52">
        <f t="shared" si="26"/>
        <v>178100</v>
      </c>
      <c r="BC37" s="52">
        <f t="shared" si="27"/>
        <v>0</v>
      </c>
      <c r="BE37" s="52">
        <f t="shared" si="47"/>
        <v>0.39999999999417923</v>
      </c>
      <c r="BF37" s="52">
        <f t="shared" si="48"/>
        <v>1.6400000000139698</v>
      </c>
      <c r="BG37" s="52">
        <f t="shared" si="49"/>
        <v>1.2400000000197906</v>
      </c>
      <c r="BH37" s="52">
        <f t="shared" si="50"/>
        <v>0.32000000000698492</v>
      </c>
      <c r="BI37" s="52">
        <f t="shared" si="51"/>
        <v>1.8800000000046566</v>
      </c>
      <c r="BJ37" s="52">
        <f t="shared" si="52"/>
        <v>2.0000000000291038</v>
      </c>
      <c r="BK37" s="52">
        <f t="shared" si="53"/>
        <v>1.6000000000058208</v>
      </c>
      <c r="BL37" s="52">
        <f t="shared" si="54"/>
        <v>2</v>
      </c>
      <c r="BM37" s="52">
        <f t="shared" si="55"/>
        <v>0</v>
      </c>
    </row>
    <row r="38" spans="1:65">
      <c r="A38" s="62" t="s">
        <v>397</v>
      </c>
      <c r="B38" s="63">
        <v>778</v>
      </c>
      <c r="C38" s="63">
        <v>145</v>
      </c>
      <c r="D38" s="63">
        <v>17</v>
      </c>
      <c r="E38" s="63" t="s">
        <v>448</v>
      </c>
      <c r="F38" s="64" t="s">
        <v>398</v>
      </c>
      <c r="G38" s="65">
        <v>151826.00626744976</v>
      </c>
      <c r="H38" s="65">
        <v>159816.84870257869</v>
      </c>
      <c r="I38" s="65">
        <v>163013.18567663027</v>
      </c>
      <c r="J38" s="65">
        <v>166273.44939016289</v>
      </c>
      <c r="K38" s="65">
        <v>169598.91837796615</v>
      </c>
      <c r="L38" s="65">
        <v>172990.89674552548</v>
      </c>
      <c r="M38" s="65">
        <v>176450.71468043598</v>
      </c>
      <c r="N38" s="65">
        <v>179979.7289740447</v>
      </c>
      <c r="O38" s="53">
        <v>178782</v>
      </c>
      <c r="P38" s="77">
        <f>O38*1.012</f>
        <v>180927.38399999999</v>
      </c>
      <c r="Q38" s="77">
        <f>P38*1.062-1</f>
        <v>192143.88180800001</v>
      </c>
      <c r="R38" s="51"/>
      <c r="S38" s="51"/>
      <c r="T38" s="51"/>
      <c r="U38" s="51"/>
      <c r="V38" s="51"/>
      <c r="W38" s="51"/>
      <c r="X38" s="51"/>
      <c r="Y38" s="51"/>
      <c r="Z38" s="51"/>
      <c r="AB38" s="52"/>
      <c r="AC38" s="52"/>
      <c r="AD38" s="52"/>
      <c r="AE38" s="52"/>
      <c r="AF38" s="52"/>
      <c r="AG38" s="52"/>
      <c r="AH38" s="52"/>
      <c r="AI38" s="52"/>
      <c r="AJ38" s="52"/>
      <c r="AL38" s="52"/>
      <c r="AM38" s="52"/>
      <c r="AN38" s="52"/>
      <c r="AO38" s="52"/>
      <c r="AP38" s="52"/>
      <c r="AQ38" s="52"/>
      <c r="AR38" s="52"/>
      <c r="AS38" s="52"/>
      <c r="AT38" s="52"/>
      <c r="AU38" s="52"/>
      <c r="AV38" s="52"/>
      <c r="AW38" s="52"/>
      <c r="AX38" s="52"/>
      <c r="AY38" s="52"/>
      <c r="AZ38" s="52"/>
      <c r="BA38" s="52"/>
      <c r="BB38" s="52"/>
      <c r="BC38" s="52"/>
      <c r="BE38" s="52"/>
      <c r="BF38" s="52"/>
      <c r="BG38" s="52"/>
      <c r="BH38" s="52"/>
      <c r="BI38" s="52"/>
      <c r="BJ38" s="52"/>
      <c r="BK38" s="52"/>
      <c r="BL38" s="52"/>
      <c r="BM38" s="52"/>
    </row>
    <row r="39" spans="1:65">
      <c r="A39" s="62" t="s">
        <v>105</v>
      </c>
      <c r="B39" s="63">
        <v>590</v>
      </c>
      <c r="C39" s="63" t="s">
        <v>106</v>
      </c>
      <c r="D39" s="63">
        <v>13</v>
      </c>
      <c r="E39" s="63" t="s">
        <v>448</v>
      </c>
      <c r="F39" s="64" t="s">
        <v>107</v>
      </c>
      <c r="G39" s="65">
        <f t="shared" ref="G39:G71" si="56">ROUND(VLOOKUP($A39,February19,6,0) * (1+IncrPerc20),0)</f>
        <v>114519</v>
      </c>
      <c r="H39" s="65">
        <f t="shared" ref="H39:H71" si="57">ROUND(VLOOKUP($A39,February19,7,0) * (1+IncrPerc20),0)</f>
        <v>120547</v>
      </c>
      <c r="I39" s="65">
        <f t="shared" ref="I39:I71" si="58">ROUND(VLOOKUP($A39,February19,8,0) * (1+IncrPerc20),0)</f>
        <v>122958</v>
      </c>
      <c r="J39" s="65">
        <f t="shared" ref="J39:J71" si="59">ROUND(VLOOKUP($A39,February19,9,0) * (1+IncrPerc20),0)</f>
        <v>125418</v>
      </c>
      <c r="K39" s="65">
        <f t="shared" ref="K39:K71" si="60">ROUND(VLOOKUP($A39,February19,10,0) * (1+IncrPerc20),0)</f>
        <v>127925</v>
      </c>
      <c r="L39" s="65">
        <f t="shared" ref="L39:L71" si="61">ROUND(VLOOKUP($A39,February19,11,0) * (1+IncrPerc20),0)</f>
        <v>130485</v>
      </c>
      <c r="M39" s="65">
        <f t="shared" ref="M39:M71" si="62">ROUND(VLOOKUP($A39,February19,12,0) * (1+IncrPerc20),0)</f>
        <v>133094</v>
      </c>
      <c r="N39" s="65">
        <f t="shared" ref="N39:N71" si="63">ROUND(VLOOKUP($A39,February19,13,0) * (1+IncrPerc20),0)</f>
        <v>135757</v>
      </c>
      <c r="O39" s="50"/>
      <c r="P39" s="77"/>
      <c r="Q39" s="77"/>
      <c r="R39" s="51">
        <f t="shared" ref="R39:Z42" si="64">ROUNDUP(G39/2080,3)</f>
        <v>55.058</v>
      </c>
      <c r="S39" s="51">
        <f t="shared" si="64"/>
        <v>57.955999999999996</v>
      </c>
      <c r="T39" s="51">
        <f t="shared" si="64"/>
        <v>59.114999999999995</v>
      </c>
      <c r="U39" s="51">
        <f t="shared" si="64"/>
        <v>60.297999999999995</v>
      </c>
      <c r="V39" s="51">
        <f t="shared" si="64"/>
        <v>61.503</v>
      </c>
      <c r="W39" s="51">
        <f t="shared" si="64"/>
        <v>62.733999999999995</v>
      </c>
      <c r="X39" s="51">
        <f t="shared" si="64"/>
        <v>63.988</v>
      </c>
      <c r="Y39" s="51">
        <f t="shared" si="64"/>
        <v>65.268000000000001</v>
      </c>
      <c r="Z39" s="51">
        <f t="shared" si="64"/>
        <v>0</v>
      </c>
      <c r="AB39" s="52">
        <f t="shared" ref="AB39:AB71" si="65">R39*2080</f>
        <v>114520.64</v>
      </c>
      <c r="AC39" s="52">
        <f t="shared" ref="AC39:AC71" si="66">S39*2080</f>
        <v>120548.48</v>
      </c>
      <c r="AD39" s="52">
        <f t="shared" ref="AD39:AD71" si="67">T39*2080</f>
        <v>122959.19999999998</v>
      </c>
      <c r="AE39" s="52">
        <f t="shared" ref="AE39:AE71" si="68">U39*2080</f>
        <v>125419.83999999998</v>
      </c>
      <c r="AF39" s="52">
        <f t="shared" ref="AF39:AF71" si="69">V39*2080</f>
        <v>127926.24</v>
      </c>
      <c r="AG39" s="52">
        <f t="shared" ref="AG39:AG71" si="70">W39*2080</f>
        <v>130486.71999999999</v>
      </c>
      <c r="AH39" s="52">
        <f t="shared" ref="AH39:AH71" si="71">X39*2080</f>
        <v>133095.04000000001</v>
      </c>
      <c r="AI39" s="52">
        <f t="shared" ref="AI39:AI71" si="72">Y39*2080</f>
        <v>135757.44</v>
      </c>
      <c r="AJ39" s="52">
        <f t="shared" ref="AJ39:AJ71" si="73">Z39*2080</f>
        <v>0</v>
      </c>
      <c r="AL39" s="52">
        <f t="shared" ref="AL39:AT42" si="74">AB39-G39</f>
        <v>1.6399999999994179</v>
      </c>
      <c r="AM39" s="52">
        <f t="shared" si="74"/>
        <v>1.4799999999959255</v>
      </c>
      <c r="AN39" s="52">
        <f t="shared" si="74"/>
        <v>1.1999999999825377</v>
      </c>
      <c r="AO39" s="52">
        <f t="shared" si="74"/>
        <v>1.8399999999819556</v>
      </c>
      <c r="AP39" s="52">
        <f t="shared" si="74"/>
        <v>1.2400000000052387</v>
      </c>
      <c r="AQ39" s="52">
        <f t="shared" si="74"/>
        <v>1.7199999999866122</v>
      </c>
      <c r="AR39" s="52">
        <f t="shared" si="74"/>
        <v>1.0400000000081491</v>
      </c>
      <c r="AS39" s="52">
        <f t="shared" si="74"/>
        <v>0.44000000000232831</v>
      </c>
      <c r="AT39" s="52">
        <f t="shared" si="74"/>
        <v>0</v>
      </c>
      <c r="AU39" s="52">
        <f t="shared" ref="AU39:AU71" si="75">R39*2080</f>
        <v>114520.64</v>
      </c>
      <c r="AV39" s="52">
        <f t="shared" ref="AV39:AV71" si="76">S39*2080</f>
        <v>120548.48</v>
      </c>
      <c r="AW39" s="52">
        <f t="shared" ref="AW39:AW71" si="77">T39*2080</f>
        <v>122959.19999999998</v>
      </c>
      <c r="AX39" s="52">
        <f t="shared" ref="AX39:AX71" si="78">U39*2080</f>
        <v>125419.83999999998</v>
      </c>
      <c r="AY39" s="52">
        <f t="shared" ref="AY39:AY71" si="79">V39*2080</f>
        <v>127926.24</v>
      </c>
      <c r="AZ39" s="52">
        <f t="shared" ref="AZ39:AZ71" si="80">W39*2080</f>
        <v>130486.71999999999</v>
      </c>
      <c r="BA39" s="52">
        <f t="shared" ref="BA39:BA71" si="81">X39*2080</f>
        <v>133095.04000000001</v>
      </c>
      <c r="BB39" s="52">
        <f t="shared" ref="BB39:BB71" si="82">Y39*2080</f>
        <v>135757.44</v>
      </c>
      <c r="BC39" s="52">
        <f t="shared" ref="BC39:BC71" si="83">Z39*2080</f>
        <v>0</v>
      </c>
      <c r="BE39" s="52">
        <f t="shared" ref="BE39:BM42" si="84">AU39-G39</f>
        <v>1.6399999999994179</v>
      </c>
      <c r="BF39" s="52">
        <f t="shared" si="84"/>
        <v>1.4799999999959255</v>
      </c>
      <c r="BG39" s="52">
        <f t="shared" si="84"/>
        <v>1.1999999999825377</v>
      </c>
      <c r="BH39" s="52">
        <f t="shared" si="84"/>
        <v>1.8399999999819556</v>
      </c>
      <c r="BI39" s="52">
        <f t="shared" si="84"/>
        <v>1.2400000000052387</v>
      </c>
      <c r="BJ39" s="52">
        <f t="shared" si="84"/>
        <v>1.7199999999866122</v>
      </c>
      <c r="BK39" s="52">
        <f t="shared" si="84"/>
        <v>1.0400000000081491</v>
      </c>
      <c r="BL39" s="52">
        <f t="shared" si="84"/>
        <v>0.44000000000232831</v>
      </c>
      <c r="BM39" s="52">
        <f t="shared" si="84"/>
        <v>0</v>
      </c>
    </row>
    <row r="40" spans="1:65" ht="26">
      <c r="A40" s="62" t="s">
        <v>108</v>
      </c>
      <c r="B40" s="63">
        <v>590</v>
      </c>
      <c r="C40" s="63" t="s">
        <v>109</v>
      </c>
      <c r="D40" s="63">
        <v>13</v>
      </c>
      <c r="E40" s="63" t="s">
        <v>448</v>
      </c>
      <c r="F40" s="64" t="s">
        <v>110</v>
      </c>
      <c r="G40" s="65">
        <f t="shared" si="56"/>
        <v>130775</v>
      </c>
      <c r="H40" s="65">
        <f t="shared" si="57"/>
        <v>137659</v>
      </c>
      <c r="I40" s="65">
        <f t="shared" si="58"/>
        <v>140413</v>
      </c>
      <c r="J40" s="65">
        <f t="shared" si="59"/>
        <v>143220</v>
      </c>
      <c r="K40" s="65">
        <f t="shared" si="60"/>
        <v>146085</v>
      </c>
      <c r="L40" s="65">
        <f t="shared" si="61"/>
        <v>149007</v>
      </c>
      <c r="M40" s="65">
        <f t="shared" si="62"/>
        <v>151987</v>
      </c>
      <c r="N40" s="65">
        <f t="shared" si="63"/>
        <v>155026</v>
      </c>
      <c r="O40" s="50"/>
      <c r="P40" s="77"/>
      <c r="Q40" s="77"/>
      <c r="R40" s="51">
        <f t="shared" si="64"/>
        <v>62.872999999999998</v>
      </c>
      <c r="S40" s="51">
        <f t="shared" si="64"/>
        <v>66.183000000000007</v>
      </c>
      <c r="T40" s="51">
        <f t="shared" si="64"/>
        <v>67.507000000000005</v>
      </c>
      <c r="U40" s="51">
        <f t="shared" si="64"/>
        <v>68.856000000000009</v>
      </c>
      <c r="V40" s="51">
        <f t="shared" si="64"/>
        <v>70.234000000000009</v>
      </c>
      <c r="W40" s="51">
        <f t="shared" si="64"/>
        <v>71.638000000000005</v>
      </c>
      <c r="X40" s="51">
        <f t="shared" si="64"/>
        <v>73.070999999999998</v>
      </c>
      <c r="Y40" s="51">
        <f t="shared" si="64"/>
        <v>74.532000000000011</v>
      </c>
      <c r="Z40" s="51">
        <f t="shared" si="64"/>
        <v>0</v>
      </c>
      <c r="AB40" s="52">
        <f t="shared" si="65"/>
        <v>130775.84</v>
      </c>
      <c r="AC40" s="52">
        <f t="shared" si="66"/>
        <v>137660.64000000001</v>
      </c>
      <c r="AD40" s="52">
        <f t="shared" si="67"/>
        <v>140414.56</v>
      </c>
      <c r="AE40" s="52">
        <f t="shared" si="68"/>
        <v>143220.48000000001</v>
      </c>
      <c r="AF40" s="52">
        <f t="shared" si="69"/>
        <v>146086.72000000003</v>
      </c>
      <c r="AG40" s="52">
        <f t="shared" si="70"/>
        <v>149007.04000000001</v>
      </c>
      <c r="AH40" s="52">
        <f t="shared" si="71"/>
        <v>151987.68</v>
      </c>
      <c r="AI40" s="52">
        <f t="shared" si="72"/>
        <v>155026.56000000003</v>
      </c>
      <c r="AJ40" s="52">
        <f t="shared" si="73"/>
        <v>0</v>
      </c>
      <c r="AL40" s="52">
        <f t="shared" si="74"/>
        <v>0.83999999999650754</v>
      </c>
      <c r="AM40" s="52">
        <f t="shared" si="74"/>
        <v>1.6400000000139698</v>
      </c>
      <c r="AN40" s="52">
        <f t="shared" si="74"/>
        <v>1.5599999999976717</v>
      </c>
      <c r="AO40" s="52">
        <f t="shared" si="74"/>
        <v>0.48000000001047738</v>
      </c>
      <c r="AP40" s="52">
        <f t="shared" si="74"/>
        <v>1.720000000030268</v>
      </c>
      <c r="AQ40" s="52">
        <f t="shared" si="74"/>
        <v>4.0000000008149073E-2</v>
      </c>
      <c r="AR40" s="52">
        <f t="shared" si="74"/>
        <v>0.67999999999301508</v>
      </c>
      <c r="AS40" s="52">
        <f t="shared" si="74"/>
        <v>0.56000000002677552</v>
      </c>
      <c r="AT40" s="52">
        <f t="shared" si="74"/>
        <v>0</v>
      </c>
      <c r="AU40" s="52">
        <f t="shared" si="75"/>
        <v>130775.84</v>
      </c>
      <c r="AV40" s="52">
        <f t="shared" si="76"/>
        <v>137660.64000000001</v>
      </c>
      <c r="AW40" s="52">
        <f t="shared" si="77"/>
        <v>140414.56</v>
      </c>
      <c r="AX40" s="52">
        <f t="shared" si="78"/>
        <v>143220.48000000001</v>
      </c>
      <c r="AY40" s="52">
        <f t="shared" si="79"/>
        <v>146086.72000000003</v>
      </c>
      <c r="AZ40" s="52">
        <f t="shared" si="80"/>
        <v>149007.04000000001</v>
      </c>
      <c r="BA40" s="52">
        <f t="shared" si="81"/>
        <v>151987.68</v>
      </c>
      <c r="BB40" s="52">
        <f t="shared" si="82"/>
        <v>155026.56000000003</v>
      </c>
      <c r="BC40" s="52">
        <f t="shared" si="83"/>
        <v>0</v>
      </c>
      <c r="BE40" s="52">
        <f t="shared" si="84"/>
        <v>0.83999999999650754</v>
      </c>
      <c r="BF40" s="52">
        <f t="shared" si="84"/>
        <v>1.6400000000139698</v>
      </c>
      <c r="BG40" s="52">
        <f t="shared" si="84"/>
        <v>1.5599999999976717</v>
      </c>
      <c r="BH40" s="52">
        <f t="shared" si="84"/>
        <v>0.48000000001047738</v>
      </c>
      <c r="BI40" s="52">
        <f t="shared" si="84"/>
        <v>1.720000000030268</v>
      </c>
      <c r="BJ40" s="52">
        <f t="shared" si="84"/>
        <v>4.0000000008149073E-2</v>
      </c>
      <c r="BK40" s="52">
        <f t="shared" si="84"/>
        <v>0.67999999999301508</v>
      </c>
      <c r="BL40" s="52">
        <f t="shared" si="84"/>
        <v>0.56000000002677552</v>
      </c>
      <c r="BM40" s="52">
        <f t="shared" si="84"/>
        <v>0</v>
      </c>
    </row>
    <row r="41" spans="1:65">
      <c r="A41" s="62" t="s">
        <v>111</v>
      </c>
      <c r="B41" s="63">
        <v>550</v>
      </c>
      <c r="C41" s="63" t="s">
        <v>112</v>
      </c>
      <c r="D41" s="63">
        <v>12</v>
      </c>
      <c r="E41" s="63" t="s">
        <v>448</v>
      </c>
      <c r="F41" s="64" t="s">
        <v>113</v>
      </c>
      <c r="G41" s="65">
        <f t="shared" si="56"/>
        <v>106581</v>
      </c>
      <c r="H41" s="65">
        <f t="shared" si="57"/>
        <v>112194</v>
      </c>
      <c r="I41" s="65">
        <f t="shared" si="58"/>
        <v>114436</v>
      </c>
      <c r="J41" s="65">
        <f t="shared" si="59"/>
        <v>116724</v>
      </c>
      <c r="K41" s="65">
        <f t="shared" si="60"/>
        <v>119060</v>
      </c>
      <c r="L41" s="65">
        <f t="shared" si="61"/>
        <v>121440</v>
      </c>
      <c r="M41" s="65">
        <f t="shared" si="62"/>
        <v>123870</v>
      </c>
      <c r="N41" s="65">
        <f t="shared" si="63"/>
        <v>126347</v>
      </c>
      <c r="O41" s="50"/>
      <c r="P41" s="77"/>
      <c r="Q41" s="77"/>
      <c r="R41" s="51">
        <f t="shared" si="64"/>
        <v>51.241</v>
      </c>
      <c r="S41" s="51">
        <f t="shared" si="64"/>
        <v>53.94</v>
      </c>
      <c r="T41" s="51">
        <f t="shared" si="64"/>
        <v>55.018000000000001</v>
      </c>
      <c r="U41" s="51">
        <f t="shared" si="64"/>
        <v>56.117999999999995</v>
      </c>
      <c r="V41" s="51">
        <f t="shared" si="64"/>
        <v>57.241</v>
      </c>
      <c r="W41" s="51">
        <f t="shared" si="64"/>
        <v>58.384999999999998</v>
      </c>
      <c r="X41" s="51">
        <f t="shared" si="64"/>
        <v>59.552999999999997</v>
      </c>
      <c r="Y41" s="51">
        <f t="shared" si="64"/>
        <v>60.744</v>
      </c>
      <c r="Z41" s="51">
        <f t="shared" si="64"/>
        <v>0</v>
      </c>
      <c r="AB41" s="52">
        <f t="shared" si="65"/>
        <v>106581.28</v>
      </c>
      <c r="AC41" s="52">
        <f t="shared" si="66"/>
        <v>112195.2</v>
      </c>
      <c r="AD41" s="52">
        <f t="shared" si="67"/>
        <v>114437.44</v>
      </c>
      <c r="AE41" s="52">
        <f t="shared" si="68"/>
        <v>116725.43999999999</v>
      </c>
      <c r="AF41" s="52">
        <f t="shared" si="69"/>
        <v>119061.28</v>
      </c>
      <c r="AG41" s="52">
        <f t="shared" si="70"/>
        <v>121440.8</v>
      </c>
      <c r="AH41" s="52">
        <f t="shared" si="71"/>
        <v>123870.23999999999</v>
      </c>
      <c r="AI41" s="52">
        <f t="shared" si="72"/>
        <v>126347.52</v>
      </c>
      <c r="AJ41" s="52">
        <f t="shared" si="73"/>
        <v>0</v>
      </c>
      <c r="AL41" s="52">
        <f t="shared" si="74"/>
        <v>0.27999999999883585</v>
      </c>
      <c r="AM41" s="52">
        <f t="shared" si="74"/>
        <v>1.1999999999970896</v>
      </c>
      <c r="AN41" s="52">
        <f t="shared" si="74"/>
        <v>1.4400000000023283</v>
      </c>
      <c r="AO41" s="52">
        <f t="shared" si="74"/>
        <v>1.4399999999877764</v>
      </c>
      <c r="AP41" s="52">
        <f t="shared" si="74"/>
        <v>1.2799999999988358</v>
      </c>
      <c r="AQ41" s="52">
        <f t="shared" si="74"/>
        <v>0.80000000000291038</v>
      </c>
      <c r="AR41" s="52">
        <f t="shared" si="74"/>
        <v>0.23999999999068677</v>
      </c>
      <c r="AS41" s="52">
        <f t="shared" si="74"/>
        <v>0.52000000000407454</v>
      </c>
      <c r="AT41" s="52">
        <f t="shared" si="74"/>
        <v>0</v>
      </c>
      <c r="AU41" s="52">
        <f t="shared" si="75"/>
        <v>106581.28</v>
      </c>
      <c r="AV41" s="52">
        <f t="shared" si="76"/>
        <v>112195.2</v>
      </c>
      <c r="AW41" s="52">
        <f t="shared" si="77"/>
        <v>114437.44</v>
      </c>
      <c r="AX41" s="52">
        <f t="shared" si="78"/>
        <v>116725.43999999999</v>
      </c>
      <c r="AY41" s="52">
        <f t="shared" si="79"/>
        <v>119061.28</v>
      </c>
      <c r="AZ41" s="52">
        <f t="shared" si="80"/>
        <v>121440.8</v>
      </c>
      <c r="BA41" s="52">
        <f t="shared" si="81"/>
        <v>123870.23999999999</v>
      </c>
      <c r="BB41" s="52">
        <f t="shared" si="82"/>
        <v>126347.52</v>
      </c>
      <c r="BC41" s="52">
        <f t="shared" si="83"/>
        <v>0</v>
      </c>
      <c r="BE41" s="52">
        <f t="shared" si="84"/>
        <v>0.27999999999883585</v>
      </c>
      <c r="BF41" s="52">
        <f t="shared" si="84"/>
        <v>1.1999999999970896</v>
      </c>
      <c r="BG41" s="52">
        <f t="shared" si="84"/>
        <v>1.4400000000023283</v>
      </c>
      <c r="BH41" s="52">
        <f t="shared" si="84"/>
        <v>1.4399999999877764</v>
      </c>
      <c r="BI41" s="52">
        <f t="shared" si="84"/>
        <v>1.2799999999988358</v>
      </c>
      <c r="BJ41" s="52">
        <f t="shared" si="84"/>
        <v>0.80000000000291038</v>
      </c>
      <c r="BK41" s="52">
        <f t="shared" si="84"/>
        <v>0.23999999999068677</v>
      </c>
      <c r="BL41" s="52">
        <f t="shared" si="84"/>
        <v>0.52000000000407454</v>
      </c>
      <c r="BM41" s="52">
        <f t="shared" si="84"/>
        <v>0</v>
      </c>
    </row>
    <row r="42" spans="1:65" ht="26">
      <c r="A42" s="62" t="s">
        <v>114</v>
      </c>
      <c r="B42" s="63">
        <v>793</v>
      </c>
      <c r="C42" s="63" t="s">
        <v>115</v>
      </c>
      <c r="D42" s="63">
        <v>17</v>
      </c>
      <c r="E42" s="63" t="s">
        <v>448</v>
      </c>
      <c r="F42" s="64" t="s">
        <v>116</v>
      </c>
      <c r="G42" s="65">
        <f t="shared" si="56"/>
        <v>154803</v>
      </c>
      <c r="H42" s="65">
        <f t="shared" si="57"/>
        <v>162950</v>
      </c>
      <c r="I42" s="65">
        <f t="shared" si="58"/>
        <v>166210</v>
      </c>
      <c r="J42" s="65">
        <f t="shared" si="59"/>
        <v>169533</v>
      </c>
      <c r="K42" s="65">
        <f t="shared" si="60"/>
        <v>172924</v>
      </c>
      <c r="L42" s="65">
        <f t="shared" si="61"/>
        <v>176383</v>
      </c>
      <c r="M42" s="65">
        <f t="shared" si="62"/>
        <v>179910</v>
      </c>
      <c r="N42" s="65">
        <f t="shared" si="63"/>
        <v>183508</v>
      </c>
      <c r="O42" s="49">
        <f>ROUND(VLOOKUP($A42,February19,14,0) * (1+IncrCAP20),0)</f>
        <v>178782</v>
      </c>
      <c r="P42" s="77">
        <f>O42*1.012</f>
        <v>180927.38399999999</v>
      </c>
      <c r="Q42" s="77">
        <f>P42*1.062-1</f>
        <v>192143.88180800001</v>
      </c>
      <c r="R42" s="51">
        <f t="shared" si="64"/>
        <v>74.425000000000011</v>
      </c>
      <c r="S42" s="51">
        <f t="shared" si="64"/>
        <v>78.341999999999999</v>
      </c>
      <c r="T42" s="51">
        <f t="shared" si="64"/>
        <v>79.909000000000006</v>
      </c>
      <c r="U42" s="51">
        <f t="shared" si="64"/>
        <v>81.507000000000005</v>
      </c>
      <c r="V42" s="51">
        <f t="shared" si="64"/>
        <v>83.137</v>
      </c>
      <c r="W42" s="51">
        <f t="shared" si="64"/>
        <v>84.800000000000011</v>
      </c>
      <c r="X42" s="51">
        <f t="shared" si="64"/>
        <v>86.496000000000009</v>
      </c>
      <c r="Y42" s="51">
        <f t="shared" si="64"/>
        <v>88.224999999999994</v>
      </c>
      <c r="Z42" s="51">
        <f t="shared" si="64"/>
        <v>85.953000000000003</v>
      </c>
      <c r="AB42" s="52">
        <f t="shared" si="65"/>
        <v>154804.00000000003</v>
      </c>
      <c r="AC42" s="52">
        <f t="shared" si="66"/>
        <v>162951.35999999999</v>
      </c>
      <c r="AD42" s="52">
        <f t="shared" si="67"/>
        <v>166210.72</v>
      </c>
      <c r="AE42" s="52">
        <f t="shared" si="68"/>
        <v>169534.56</v>
      </c>
      <c r="AF42" s="52">
        <f t="shared" si="69"/>
        <v>172924.96</v>
      </c>
      <c r="AG42" s="52">
        <f t="shared" si="70"/>
        <v>176384.00000000003</v>
      </c>
      <c r="AH42" s="52">
        <f t="shared" si="71"/>
        <v>179911.68000000002</v>
      </c>
      <c r="AI42" s="52">
        <f t="shared" si="72"/>
        <v>183508</v>
      </c>
      <c r="AJ42" s="52">
        <f t="shared" si="73"/>
        <v>178782.24000000002</v>
      </c>
      <c r="AL42" s="52">
        <f t="shared" si="74"/>
        <v>1.0000000000291038</v>
      </c>
      <c r="AM42" s="52">
        <f t="shared" si="74"/>
        <v>1.3599999999860302</v>
      </c>
      <c r="AN42" s="52">
        <f t="shared" si="74"/>
        <v>0.72000000000116415</v>
      </c>
      <c r="AO42" s="52">
        <f t="shared" si="74"/>
        <v>1.5599999999976717</v>
      </c>
      <c r="AP42" s="52">
        <f t="shared" si="74"/>
        <v>0.95999999999185093</v>
      </c>
      <c r="AQ42" s="52">
        <f t="shared" si="74"/>
        <v>1.0000000000291038</v>
      </c>
      <c r="AR42" s="52">
        <f t="shared" si="74"/>
        <v>1.6800000000221189</v>
      </c>
      <c r="AS42" s="52">
        <f t="shared" si="74"/>
        <v>0</v>
      </c>
      <c r="AT42" s="52">
        <f t="shared" si="74"/>
        <v>0.2400000000197906</v>
      </c>
      <c r="AU42" s="52">
        <f t="shared" si="75"/>
        <v>154804.00000000003</v>
      </c>
      <c r="AV42" s="52">
        <f t="shared" si="76"/>
        <v>162951.35999999999</v>
      </c>
      <c r="AW42" s="52">
        <f t="shared" si="77"/>
        <v>166210.72</v>
      </c>
      <c r="AX42" s="52">
        <f t="shared" si="78"/>
        <v>169534.56</v>
      </c>
      <c r="AY42" s="52">
        <f t="shared" si="79"/>
        <v>172924.96</v>
      </c>
      <c r="AZ42" s="52">
        <f t="shared" si="80"/>
        <v>176384.00000000003</v>
      </c>
      <c r="BA42" s="52">
        <f t="shared" si="81"/>
        <v>179911.68000000002</v>
      </c>
      <c r="BB42" s="52">
        <f t="shared" si="82"/>
        <v>183508</v>
      </c>
      <c r="BC42" s="52">
        <f t="shared" si="83"/>
        <v>178782.24000000002</v>
      </c>
      <c r="BE42" s="52">
        <f t="shared" si="84"/>
        <v>1.0000000000291038</v>
      </c>
      <c r="BF42" s="52">
        <f t="shared" si="84"/>
        <v>1.3599999999860302</v>
      </c>
      <c r="BG42" s="52">
        <f t="shared" si="84"/>
        <v>0.72000000000116415</v>
      </c>
      <c r="BH42" s="52">
        <f t="shared" si="84"/>
        <v>1.5599999999976717</v>
      </c>
      <c r="BI42" s="52">
        <f t="shared" si="84"/>
        <v>0.95999999999185093</v>
      </c>
      <c r="BJ42" s="52">
        <f t="shared" si="84"/>
        <v>1.0000000000291038</v>
      </c>
      <c r="BK42" s="52">
        <f t="shared" si="84"/>
        <v>1.6800000000221189</v>
      </c>
      <c r="BL42" s="52">
        <f t="shared" si="84"/>
        <v>0</v>
      </c>
      <c r="BM42" s="52">
        <f t="shared" si="84"/>
        <v>0.2400000000197906</v>
      </c>
    </row>
    <row r="43" spans="1:65">
      <c r="A43" s="62" t="s">
        <v>418</v>
      </c>
      <c r="B43" s="63">
        <v>533</v>
      </c>
      <c r="C43" s="63" t="s">
        <v>419</v>
      </c>
      <c r="D43" s="63">
        <v>11</v>
      </c>
      <c r="E43" s="63" t="s">
        <v>448</v>
      </c>
      <c r="F43" s="64" t="s">
        <v>421</v>
      </c>
      <c r="G43" s="65">
        <v>95933.457999999999</v>
      </c>
      <c r="H43" s="65">
        <v>100983</v>
      </c>
      <c r="I43" s="65">
        <v>103002.001</v>
      </c>
      <c r="J43" s="65">
        <v>105062</v>
      </c>
      <c r="K43" s="65">
        <v>107164</v>
      </c>
      <c r="L43" s="65">
        <v>109307.001</v>
      </c>
      <c r="M43" s="65">
        <v>111493</v>
      </c>
      <c r="N43" s="65">
        <v>113723</v>
      </c>
      <c r="P43" s="77"/>
      <c r="Q43" s="77"/>
      <c r="R43" s="51"/>
      <c r="S43" s="51"/>
      <c r="T43" s="51"/>
      <c r="U43" s="51"/>
      <c r="V43" s="51"/>
      <c r="W43" s="51"/>
      <c r="X43" s="51"/>
      <c r="Y43" s="51"/>
      <c r="Z43" s="51"/>
      <c r="AB43" s="52"/>
      <c r="AC43" s="52"/>
      <c r="AD43" s="52"/>
      <c r="AE43" s="52"/>
      <c r="AF43" s="52"/>
      <c r="AG43" s="52"/>
      <c r="AH43" s="52"/>
      <c r="AI43" s="52"/>
      <c r="AJ43" s="52"/>
      <c r="AL43" s="52"/>
      <c r="AM43" s="52"/>
      <c r="AN43" s="52"/>
      <c r="AO43" s="52"/>
      <c r="AP43" s="52"/>
      <c r="AQ43" s="52"/>
      <c r="AR43" s="52"/>
      <c r="AS43" s="52"/>
      <c r="AT43" s="52"/>
      <c r="AU43" s="52"/>
      <c r="AV43" s="52"/>
      <c r="AW43" s="52"/>
      <c r="AX43" s="52"/>
      <c r="AY43" s="52"/>
      <c r="AZ43" s="52"/>
      <c r="BA43" s="52"/>
      <c r="BB43" s="52"/>
      <c r="BC43" s="52"/>
      <c r="BE43" s="52"/>
      <c r="BF43" s="52"/>
      <c r="BG43" s="52"/>
      <c r="BH43" s="52"/>
      <c r="BI43" s="52"/>
      <c r="BJ43" s="52"/>
      <c r="BK43" s="52"/>
      <c r="BL43" s="52"/>
      <c r="BM43" s="52"/>
    </row>
    <row r="44" spans="1:65">
      <c r="A44" s="62" t="s">
        <v>117</v>
      </c>
      <c r="B44" s="63">
        <v>603</v>
      </c>
      <c r="C44" s="63" t="s">
        <v>109</v>
      </c>
      <c r="D44" s="63">
        <v>13</v>
      </c>
      <c r="E44" s="63" t="s">
        <v>448</v>
      </c>
      <c r="F44" s="68" t="s">
        <v>118</v>
      </c>
      <c r="G44" s="65">
        <f t="shared" si="56"/>
        <v>130775</v>
      </c>
      <c r="H44" s="65">
        <f t="shared" si="57"/>
        <v>137659</v>
      </c>
      <c r="I44" s="65">
        <f t="shared" si="58"/>
        <v>140413</v>
      </c>
      <c r="J44" s="65">
        <f t="shared" si="59"/>
        <v>143220</v>
      </c>
      <c r="K44" s="65">
        <f t="shared" si="60"/>
        <v>146085</v>
      </c>
      <c r="L44" s="65">
        <f t="shared" si="61"/>
        <v>149007</v>
      </c>
      <c r="M44" s="65">
        <f t="shared" si="62"/>
        <v>151987</v>
      </c>
      <c r="N44" s="65">
        <f t="shared" si="63"/>
        <v>155026</v>
      </c>
      <c r="O44" s="50"/>
      <c r="P44" s="77"/>
      <c r="Q44" s="77"/>
      <c r="R44" s="51">
        <f t="shared" ref="R44:R71" si="85">ROUNDUP(G44/2080,3)</f>
        <v>62.872999999999998</v>
      </c>
      <c r="S44" s="51">
        <f t="shared" ref="S44:S71" si="86">ROUNDUP(H44/2080,3)</f>
        <v>66.183000000000007</v>
      </c>
      <c r="T44" s="51">
        <f t="shared" ref="T44:T71" si="87">ROUNDUP(I44/2080,3)</f>
        <v>67.507000000000005</v>
      </c>
      <c r="U44" s="51">
        <f t="shared" ref="U44:U71" si="88">ROUNDUP(J44/2080,3)</f>
        <v>68.856000000000009</v>
      </c>
      <c r="V44" s="51">
        <f t="shared" ref="V44:V71" si="89">ROUNDUP(K44/2080,3)</f>
        <v>70.234000000000009</v>
      </c>
      <c r="W44" s="51">
        <f t="shared" ref="W44:W71" si="90">ROUNDUP(L44/2080,3)</f>
        <v>71.638000000000005</v>
      </c>
      <c r="X44" s="51">
        <f t="shared" ref="X44:X71" si="91">ROUNDUP(M44/2080,3)</f>
        <v>73.070999999999998</v>
      </c>
      <c r="Y44" s="51">
        <f t="shared" ref="Y44:Y71" si="92">ROUNDUP(N44/2080,3)</f>
        <v>74.532000000000011</v>
      </c>
      <c r="Z44" s="51">
        <f t="shared" ref="Z44:Z71" si="93">ROUNDUP(O44/2080,3)</f>
        <v>0</v>
      </c>
      <c r="AB44" s="52">
        <f t="shared" si="65"/>
        <v>130775.84</v>
      </c>
      <c r="AC44" s="52">
        <f t="shared" si="66"/>
        <v>137660.64000000001</v>
      </c>
      <c r="AD44" s="52">
        <f t="shared" si="67"/>
        <v>140414.56</v>
      </c>
      <c r="AE44" s="52">
        <f t="shared" si="68"/>
        <v>143220.48000000001</v>
      </c>
      <c r="AF44" s="52">
        <f t="shared" si="69"/>
        <v>146086.72000000003</v>
      </c>
      <c r="AG44" s="52">
        <f t="shared" si="70"/>
        <v>149007.04000000001</v>
      </c>
      <c r="AH44" s="52">
        <f t="shared" si="71"/>
        <v>151987.68</v>
      </c>
      <c r="AI44" s="52">
        <f t="shared" si="72"/>
        <v>155026.56000000003</v>
      </c>
      <c r="AJ44" s="52">
        <f t="shared" si="73"/>
        <v>0</v>
      </c>
      <c r="AL44" s="52">
        <f t="shared" ref="AL44:AL71" si="94">AB44-G44</f>
        <v>0.83999999999650754</v>
      </c>
      <c r="AM44" s="52">
        <f t="shared" ref="AM44:AM71" si="95">AC44-H44</f>
        <v>1.6400000000139698</v>
      </c>
      <c r="AN44" s="52">
        <f t="shared" ref="AN44:AN71" si="96">AD44-I44</f>
        <v>1.5599999999976717</v>
      </c>
      <c r="AO44" s="52">
        <f t="shared" ref="AO44:AO71" si="97">AE44-J44</f>
        <v>0.48000000001047738</v>
      </c>
      <c r="AP44" s="52">
        <f t="shared" ref="AP44:AP71" si="98">AF44-K44</f>
        <v>1.720000000030268</v>
      </c>
      <c r="AQ44" s="52">
        <f t="shared" ref="AQ44:AQ71" si="99">AG44-L44</f>
        <v>4.0000000008149073E-2</v>
      </c>
      <c r="AR44" s="52">
        <f t="shared" ref="AR44:AR71" si="100">AH44-M44</f>
        <v>0.67999999999301508</v>
      </c>
      <c r="AS44" s="52">
        <f t="shared" ref="AS44:AS71" si="101">AI44-N44</f>
        <v>0.56000000002677552</v>
      </c>
      <c r="AT44" s="52">
        <f t="shared" ref="AT44:AT71" si="102">AJ44-O44</f>
        <v>0</v>
      </c>
      <c r="AU44" s="52">
        <f t="shared" si="75"/>
        <v>130775.84</v>
      </c>
      <c r="AV44" s="52">
        <f t="shared" si="76"/>
        <v>137660.64000000001</v>
      </c>
      <c r="AW44" s="52">
        <f t="shared" si="77"/>
        <v>140414.56</v>
      </c>
      <c r="AX44" s="52">
        <f t="shared" si="78"/>
        <v>143220.48000000001</v>
      </c>
      <c r="AY44" s="52">
        <f t="shared" si="79"/>
        <v>146086.72000000003</v>
      </c>
      <c r="AZ44" s="52">
        <f t="shared" si="80"/>
        <v>149007.04000000001</v>
      </c>
      <c r="BA44" s="52">
        <f t="shared" si="81"/>
        <v>151987.68</v>
      </c>
      <c r="BB44" s="52">
        <f t="shared" si="82"/>
        <v>155026.56000000003</v>
      </c>
      <c r="BC44" s="52">
        <f t="shared" si="83"/>
        <v>0</v>
      </c>
      <c r="BE44" s="52">
        <f t="shared" ref="BE44:BE71" si="103">AU44-G44</f>
        <v>0.83999999999650754</v>
      </c>
      <c r="BF44" s="52">
        <f t="shared" ref="BF44:BF71" si="104">AV44-H44</f>
        <v>1.6400000000139698</v>
      </c>
      <c r="BG44" s="52">
        <f t="shared" ref="BG44:BG71" si="105">AW44-I44</f>
        <v>1.5599999999976717</v>
      </c>
      <c r="BH44" s="52">
        <f t="shared" ref="BH44:BH71" si="106">AX44-J44</f>
        <v>0.48000000001047738</v>
      </c>
      <c r="BI44" s="52">
        <f t="shared" ref="BI44:BI71" si="107">AY44-K44</f>
        <v>1.720000000030268</v>
      </c>
      <c r="BJ44" s="52">
        <f t="shared" ref="BJ44:BJ71" si="108">AZ44-L44</f>
        <v>4.0000000008149073E-2</v>
      </c>
      <c r="BK44" s="52">
        <f t="shared" ref="BK44:BK71" si="109">BA44-M44</f>
        <v>0.67999999999301508</v>
      </c>
      <c r="BL44" s="52">
        <f t="shared" ref="BL44:BL71" si="110">BB44-N44</f>
        <v>0.56000000002677552</v>
      </c>
      <c r="BM44" s="52">
        <f t="shared" ref="BM44:BM71" si="111">BC44-O44</f>
        <v>0</v>
      </c>
    </row>
    <row r="45" spans="1:65">
      <c r="A45" s="62" t="s">
        <v>119</v>
      </c>
      <c r="B45" s="63">
        <v>583</v>
      </c>
      <c r="C45" s="63" t="s">
        <v>120</v>
      </c>
      <c r="D45" s="63">
        <v>12</v>
      </c>
      <c r="E45" s="63" t="s">
        <v>448</v>
      </c>
      <c r="F45" s="64" t="s">
        <v>121</v>
      </c>
      <c r="G45" s="65">
        <f t="shared" si="56"/>
        <v>113131</v>
      </c>
      <c r="H45" s="65">
        <f t="shared" si="57"/>
        <v>119086</v>
      </c>
      <c r="I45" s="65">
        <f t="shared" si="58"/>
        <v>121467</v>
      </c>
      <c r="J45" s="65">
        <f t="shared" si="59"/>
        <v>123895</v>
      </c>
      <c r="K45" s="65">
        <f t="shared" si="60"/>
        <v>126375</v>
      </c>
      <c r="L45" s="65">
        <f t="shared" si="61"/>
        <v>128901</v>
      </c>
      <c r="M45" s="65">
        <f t="shared" si="62"/>
        <v>131480</v>
      </c>
      <c r="N45" s="65">
        <f t="shared" si="63"/>
        <v>134108</v>
      </c>
      <c r="O45" s="50"/>
      <c r="P45" s="77"/>
      <c r="Q45" s="77"/>
      <c r="R45" s="51">
        <f t="shared" si="85"/>
        <v>54.39</v>
      </c>
      <c r="S45" s="51">
        <f t="shared" si="86"/>
        <v>57.253</v>
      </c>
      <c r="T45" s="51">
        <f t="shared" si="87"/>
        <v>58.397999999999996</v>
      </c>
      <c r="U45" s="51">
        <f t="shared" si="88"/>
        <v>59.564999999999998</v>
      </c>
      <c r="V45" s="51">
        <f t="shared" si="89"/>
        <v>60.757999999999996</v>
      </c>
      <c r="W45" s="51">
        <f t="shared" si="90"/>
        <v>61.971999999999994</v>
      </c>
      <c r="X45" s="51">
        <f t="shared" si="91"/>
        <v>63.211999999999996</v>
      </c>
      <c r="Y45" s="51">
        <f t="shared" si="92"/>
        <v>64.474999999999994</v>
      </c>
      <c r="Z45" s="51">
        <f t="shared" si="93"/>
        <v>0</v>
      </c>
      <c r="AB45" s="52">
        <f t="shared" si="65"/>
        <v>113131.2</v>
      </c>
      <c r="AC45" s="52">
        <f t="shared" si="66"/>
        <v>119086.24</v>
      </c>
      <c r="AD45" s="52">
        <f t="shared" si="67"/>
        <v>121467.84</v>
      </c>
      <c r="AE45" s="52">
        <f t="shared" si="68"/>
        <v>123895.2</v>
      </c>
      <c r="AF45" s="52">
        <f t="shared" si="69"/>
        <v>126376.63999999998</v>
      </c>
      <c r="AG45" s="52">
        <f t="shared" si="70"/>
        <v>128901.75999999999</v>
      </c>
      <c r="AH45" s="52">
        <f t="shared" si="71"/>
        <v>131480.95999999999</v>
      </c>
      <c r="AI45" s="52">
        <f t="shared" si="72"/>
        <v>134108</v>
      </c>
      <c r="AJ45" s="52">
        <f t="shared" si="73"/>
        <v>0</v>
      </c>
      <c r="AL45" s="52">
        <f t="shared" si="94"/>
        <v>0.19999999999708962</v>
      </c>
      <c r="AM45" s="52">
        <f t="shared" si="95"/>
        <v>0.24000000000523869</v>
      </c>
      <c r="AN45" s="52">
        <f t="shared" si="96"/>
        <v>0.83999999999650754</v>
      </c>
      <c r="AO45" s="52">
        <f t="shared" si="97"/>
        <v>0.19999999999708962</v>
      </c>
      <c r="AP45" s="52">
        <f t="shared" si="98"/>
        <v>1.639999999984866</v>
      </c>
      <c r="AQ45" s="52">
        <f t="shared" si="99"/>
        <v>0.75999999999476131</v>
      </c>
      <c r="AR45" s="52">
        <f t="shared" si="100"/>
        <v>0.95999999999185093</v>
      </c>
      <c r="AS45" s="52">
        <f t="shared" si="101"/>
        <v>0</v>
      </c>
      <c r="AT45" s="52">
        <f t="shared" si="102"/>
        <v>0</v>
      </c>
      <c r="AU45" s="52">
        <f t="shared" si="75"/>
        <v>113131.2</v>
      </c>
      <c r="AV45" s="52">
        <f t="shared" si="76"/>
        <v>119086.24</v>
      </c>
      <c r="AW45" s="52">
        <f t="shared" si="77"/>
        <v>121467.84</v>
      </c>
      <c r="AX45" s="52">
        <f t="shared" si="78"/>
        <v>123895.2</v>
      </c>
      <c r="AY45" s="52">
        <f t="shared" si="79"/>
        <v>126376.63999999998</v>
      </c>
      <c r="AZ45" s="52">
        <f t="shared" si="80"/>
        <v>128901.75999999999</v>
      </c>
      <c r="BA45" s="52">
        <f t="shared" si="81"/>
        <v>131480.95999999999</v>
      </c>
      <c r="BB45" s="52">
        <f t="shared" si="82"/>
        <v>134108</v>
      </c>
      <c r="BC45" s="52">
        <f t="shared" si="83"/>
        <v>0</v>
      </c>
      <c r="BE45" s="52">
        <f t="shared" si="103"/>
        <v>0.19999999999708962</v>
      </c>
      <c r="BF45" s="52">
        <f t="shared" si="104"/>
        <v>0.24000000000523869</v>
      </c>
      <c r="BG45" s="52">
        <f t="shared" si="105"/>
        <v>0.83999999999650754</v>
      </c>
      <c r="BH45" s="52">
        <f t="shared" si="106"/>
        <v>0.19999999999708962</v>
      </c>
      <c r="BI45" s="52">
        <f t="shared" si="107"/>
        <v>1.639999999984866</v>
      </c>
      <c r="BJ45" s="52">
        <f t="shared" si="108"/>
        <v>0.75999999999476131</v>
      </c>
      <c r="BK45" s="52">
        <f t="shared" si="109"/>
        <v>0.95999999999185093</v>
      </c>
      <c r="BL45" s="52">
        <f t="shared" si="110"/>
        <v>0</v>
      </c>
      <c r="BM45" s="52">
        <f t="shared" si="111"/>
        <v>0</v>
      </c>
    </row>
    <row r="46" spans="1:65" ht="26">
      <c r="A46" s="62" t="s">
        <v>122</v>
      </c>
      <c r="B46" s="63">
        <v>543</v>
      </c>
      <c r="C46" s="63" t="s">
        <v>123</v>
      </c>
      <c r="D46" s="63">
        <v>12</v>
      </c>
      <c r="E46" s="63" t="s">
        <v>448</v>
      </c>
      <c r="F46" s="64" t="s">
        <v>124</v>
      </c>
      <c r="G46" s="65">
        <f t="shared" si="56"/>
        <v>105192</v>
      </c>
      <c r="H46" s="65">
        <f t="shared" si="57"/>
        <v>110730</v>
      </c>
      <c r="I46" s="65">
        <f t="shared" si="58"/>
        <v>112943</v>
      </c>
      <c r="J46" s="65">
        <f t="shared" si="59"/>
        <v>115203</v>
      </c>
      <c r="K46" s="65">
        <f t="shared" si="60"/>
        <v>117508</v>
      </c>
      <c r="L46" s="65">
        <f t="shared" si="61"/>
        <v>119857</v>
      </c>
      <c r="M46" s="65">
        <f t="shared" si="62"/>
        <v>122255</v>
      </c>
      <c r="N46" s="65">
        <f t="shared" si="63"/>
        <v>124700</v>
      </c>
      <c r="O46" s="50"/>
      <c r="P46" s="77"/>
      <c r="Q46" s="77"/>
      <c r="R46" s="51">
        <f t="shared" si="85"/>
        <v>50.573999999999998</v>
      </c>
      <c r="S46" s="51">
        <f t="shared" si="86"/>
        <v>53.235999999999997</v>
      </c>
      <c r="T46" s="51">
        <f t="shared" si="87"/>
        <v>54.3</v>
      </c>
      <c r="U46" s="51">
        <f t="shared" si="88"/>
        <v>55.387</v>
      </c>
      <c r="V46" s="51">
        <f t="shared" si="89"/>
        <v>56.494999999999997</v>
      </c>
      <c r="W46" s="51">
        <f t="shared" si="90"/>
        <v>57.623999999999995</v>
      </c>
      <c r="X46" s="51">
        <f t="shared" si="91"/>
        <v>58.777000000000001</v>
      </c>
      <c r="Y46" s="51">
        <f t="shared" si="92"/>
        <v>59.951999999999998</v>
      </c>
      <c r="Z46" s="51">
        <f t="shared" si="93"/>
        <v>0</v>
      </c>
      <c r="AB46" s="52">
        <f t="shared" si="65"/>
        <v>105193.92</v>
      </c>
      <c r="AC46" s="52">
        <f t="shared" si="66"/>
        <v>110730.87999999999</v>
      </c>
      <c r="AD46" s="52">
        <f t="shared" si="67"/>
        <v>112944</v>
      </c>
      <c r="AE46" s="52">
        <f t="shared" si="68"/>
        <v>115204.96</v>
      </c>
      <c r="AF46" s="52">
        <f t="shared" si="69"/>
        <v>117509.59999999999</v>
      </c>
      <c r="AG46" s="52">
        <f t="shared" si="70"/>
        <v>119857.91999999998</v>
      </c>
      <c r="AH46" s="52">
        <f t="shared" si="71"/>
        <v>122256.16</v>
      </c>
      <c r="AI46" s="52">
        <f t="shared" si="72"/>
        <v>124700.16</v>
      </c>
      <c r="AJ46" s="52">
        <f t="shared" si="73"/>
        <v>0</v>
      </c>
      <c r="AL46" s="52">
        <f t="shared" si="94"/>
        <v>1.9199999999982538</v>
      </c>
      <c r="AM46" s="52">
        <f t="shared" si="95"/>
        <v>0.8799999999901047</v>
      </c>
      <c r="AN46" s="52">
        <f t="shared" si="96"/>
        <v>1</v>
      </c>
      <c r="AO46" s="52">
        <f t="shared" si="97"/>
        <v>1.9600000000064028</v>
      </c>
      <c r="AP46" s="52">
        <f t="shared" si="98"/>
        <v>1.5999999999912689</v>
      </c>
      <c r="AQ46" s="52">
        <f t="shared" si="99"/>
        <v>0.91999999998370185</v>
      </c>
      <c r="AR46" s="52">
        <f t="shared" si="100"/>
        <v>1.1600000000034925</v>
      </c>
      <c r="AS46" s="52">
        <f t="shared" si="101"/>
        <v>0.16000000000349246</v>
      </c>
      <c r="AT46" s="52">
        <f t="shared" si="102"/>
        <v>0</v>
      </c>
      <c r="AU46" s="52">
        <f t="shared" si="75"/>
        <v>105193.92</v>
      </c>
      <c r="AV46" s="52">
        <f t="shared" si="76"/>
        <v>110730.87999999999</v>
      </c>
      <c r="AW46" s="52">
        <f t="shared" si="77"/>
        <v>112944</v>
      </c>
      <c r="AX46" s="52">
        <f t="shared" si="78"/>
        <v>115204.96</v>
      </c>
      <c r="AY46" s="52">
        <f t="shared" si="79"/>
        <v>117509.59999999999</v>
      </c>
      <c r="AZ46" s="52">
        <f t="shared" si="80"/>
        <v>119857.91999999998</v>
      </c>
      <c r="BA46" s="52">
        <f t="shared" si="81"/>
        <v>122256.16</v>
      </c>
      <c r="BB46" s="52">
        <f t="shared" si="82"/>
        <v>124700.16</v>
      </c>
      <c r="BC46" s="52">
        <f t="shared" si="83"/>
        <v>0</v>
      </c>
      <c r="BE46" s="52">
        <f t="shared" si="103"/>
        <v>1.9199999999982538</v>
      </c>
      <c r="BF46" s="52">
        <f t="shared" si="104"/>
        <v>0.8799999999901047</v>
      </c>
      <c r="BG46" s="52">
        <f t="shared" si="105"/>
        <v>1</v>
      </c>
      <c r="BH46" s="52">
        <f t="shared" si="106"/>
        <v>1.9600000000064028</v>
      </c>
      <c r="BI46" s="52">
        <f t="shared" si="107"/>
        <v>1.5999999999912689</v>
      </c>
      <c r="BJ46" s="52">
        <f t="shared" si="108"/>
        <v>0.91999999998370185</v>
      </c>
      <c r="BK46" s="52">
        <f t="shared" si="109"/>
        <v>1.1600000000034925</v>
      </c>
      <c r="BL46" s="52">
        <f t="shared" si="110"/>
        <v>0.16000000000349246</v>
      </c>
      <c r="BM46" s="52">
        <f t="shared" si="111"/>
        <v>0</v>
      </c>
    </row>
    <row r="47" spans="1:65">
      <c r="A47" s="62" t="s">
        <v>125</v>
      </c>
      <c r="B47" s="63">
        <v>820</v>
      </c>
      <c r="C47" s="63" t="s">
        <v>126</v>
      </c>
      <c r="D47" s="63">
        <v>18</v>
      </c>
      <c r="E47" s="63" t="s">
        <v>448</v>
      </c>
      <c r="F47" s="68" t="s">
        <v>127</v>
      </c>
      <c r="G47" s="65">
        <f t="shared" si="56"/>
        <v>160161</v>
      </c>
      <c r="H47" s="65">
        <f t="shared" si="57"/>
        <v>168590</v>
      </c>
      <c r="I47" s="65">
        <f t="shared" si="58"/>
        <v>171961</v>
      </c>
      <c r="J47" s="65">
        <f t="shared" si="59"/>
        <v>175401</v>
      </c>
      <c r="K47" s="65">
        <f t="shared" si="60"/>
        <v>178909</v>
      </c>
      <c r="L47" s="65">
        <f t="shared" si="61"/>
        <v>182487</v>
      </c>
      <c r="M47" s="65">
        <f t="shared" si="62"/>
        <v>186136</v>
      </c>
      <c r="N47" s="65">
        <f t="shared" si="63"/>
        <v>189859</v>
      </c>
      <c r="O47" s="49">
        <f>ROUND(VLOOKUP($A47,February19,14,0) * (1+IncrCAP20),0)</f>
        <v>178782</v>
      </c>
      <c r="P47" s="77">
        <f>O47*1.012</f>
        <v>180927.38399999999</v>
      </c>
      <c r="Q47" s="77">
        <f>P47*1.062-1</f>
        <v>192143.88180800001</v>
      </c>
      <c r="R47" s="51">
        <f t="shared" si="85"/>
        <v>77.001000000000005</v>
      </c>
      <c r="S47" s="51">
        <f t="shared" si="86"/>
        <v>81.053000000000011</v>
      </c>
      <c r="T47" s="51">
        <f t="shared" si="87"/>
        <v>82.674000000000007</v>
      </c>
      <c r="U47" s="51">
        <f t="shared" si="88"/>
        <v>84.328000000000003</v>
      </c>
      <c r="V47" s="51">
        <f t="shared" si="89"/>
        <v>86.01400000000001</v>
      </c>
      <c r="W47" s="51">
        <f t="shared" si="90"/>
        <v>87.734999999999999</v>
      </c>
      <c r="X47" s="51">
        <f t="shared" si="91"/>
        <v>89.489000000000004</v>
      </c>
      <c r="Y47" s="51">
        <f t="shared" si="92"/>
        <v>91.279000000000011</v>
      </c>
      <c r="Z47" s="51">
        <f t="shared" si="93"/>
        <v>85.953000000000003</v>
      </c>
      <c r="AB47" s="52">
        <f t="shared" si="65"/>
        <v>160162.08000000002</v>
      </c>
      <c r="AC47" s="52">
        <f t="shared" si="66"/>
        <v>168590.24000000002</v>
      </c>
      <c r="AD47" s="52">
        <f t="shared" si="67"/>
        <v>171961.92</v>
      </c>
      <c r="AE47" s="52">
        <f t="shared" si="68"/>
        <v>175402.24000000002</v>
      </c>
      <c r="AF47" s="52">
        <f t="shared" si="69"/>
        <v>178909.12000000002</v>
      </c>
      <c r="AG47" s="52">
        <f t="shared" si="70"/>
        <v>182488.8</v>
      </c>
      <c r="AH47" s="52">
        <f t="shared" si="71"/>
        <v>186137.12</v>
      </c>
      <c r="AI47" s="52">
        <f t="shared" si="72"/>
        <v>189860.32000000004</v>
      </c>
      <c r="AJ47" s="52">
        <f t="shared" si="73"/>
        <v>178782.24000000002</v>
      </c>
      <c r="AL47" s="52">
        <f t="shared" si="94"/>
        <v>1.0800000000162981</v>
      </c>
      <c r="AM47" s="52">
        <f t="shared" si="95"/>
        <v>0.2400000000197906</v>
      </c>
      <c r="AN47" s="52">
        <f t="shared" si="96"/>
        <v>0.92000000001280569</v>
      </c>
      <c r="AO47" s="52">
        <f t="shared" si="97"/>
        <v>1.2400000000197906</v>
      </c>
      <c r="AP47" s="52">
        <f t="shared" si="98"/>
        <v>0.12000000002444722</v>
      </c>
      <c r="AQ47" s="52">
        <f t="shared" si="99"/>
        <v>1.7999999999883585</v>
      </c>
      <c r="AR47" s="52">
        <f t="shared" si="100"/>
        <v>1.1199999999953434</v>
      </c>
      <c r="AS47" s="52">
        <f t="shared" si="101"/>
        <v>1.3200000000360887</v>
      </c>
      <c r="AT47" s="52">
        <f t="shared" si="102"/>
        <v>0.2400000000197906</v>
      </c>
      <c r="AU47" s="52">
        <f t="shared" si="75"/>
        <v>160162.08000000002</v>
      </c>
      <c r="AV47" s="52">
        <f t="shared" si="76"/>
        <v>168590.24000000002</v>
      </c>
      <c r="AW47" s="52">
        <f t="shared" si="77"/>
        <v>171961.92</v>
      </c>
      <c r="AX47" s="52">
        <f t="shared" si="78"/>
        <v>175402.24000000002</v>
      </c>
      <c r="AY47" s="52">
        <f t="shared" si="79"/>
        <v>178909.12000000002</v>
      </c>
      <c r="AZ47" s="52">
        <f t="shared" si="80"/>
        <v>182488.8</v>
      </c>
      <c r="BA47" s="52">
        <f t="shared" si="81"/>
        <v>186137.12</v>
      </c>
      <c r="BB47" s="52">
        <f t="shared" si="82"/>
        <v>189860.32000000004</v>
      </c>
      <c r="BC47" s="52">
        <f t="shared" si="83"/>
        <v>178782.24000000002</v>
      </c>
      <c r="BE47" s="52">
        <f t="shared" si="103"/>
        <v>1.0800000000162981</v>
      </c>
      <c r="BF47" s="52">
        <f t="shared" si="104"/>
        <v>0.2400000000197906</v>
      </c>
      <c r="BG47" s="52">
        <f t="shared" si="105"/>
        <v>0.92000000001280569</v>
      </c>
      <c r="BH47" s="52">
        <f t="shared" si="106"/>
        <v>1.2400000000197906</v>
      </c>
      <c r="BI47" s="52">
        <f t="shared" si="107"/>
        <v>0.12000000002444722</v>
      </c>
      <c r="BJ47" s="52">
        <f t="shared" si="108"/>
        <v>1.7999999999883585</v>
      </c>
      <c r="BK47" s="52">
        <f t="shared" si="109"/>
        <v>1.1199999999953434</v>
      </c>
      <c r="BL47" s="52">
        <f t="shared" si="110"/>
        <v>1.3200000000360887</v>
      </c>
      <c r="BM47" s="52">
        <f t="shared" si="111"/>
        <v>0.2400000000197906</v>
      </c>
    </row>
    <row r="48" spans="1:65">
      <c r="A48" s="62" t="s">
        <v>128</v>
      </c>
      <c r="B48" s="63">
        <v>723</v>
      </c>
      <c r="C48" s="63" t="s">
        <v>129</v>
      </c>
      <c r="D48" s="63">
        <v>16</v>
      </c>
      <c r="E48" s="63" t="s">
        <v>448</v>
      </c>
      <c r="F48" s="68" t="s">
        <v>130</v>
      </c>
      <c r="G48" s="65">
        <f t="shared" si="56"/>
        <v>140911</v>
      </c>
      <c r="H48" s="65">
        <f t="shared" si="57"/>
        <v>148328</v>
      </c>
      <c r="I48" s="65">
        <f t="shared" si="58"/>
        <v>151295</v>
      </c>
      <c r="J48" s="65">
        <f t="shared" si="59"/>
        <v>154321</v>
      </c>
      <c r="K48" s="65">
        <f t="shared" si="60"/>
        <v>157407</v>
      </c>
      <c r="L48" s="65">
        <f t="shared" si="61"/>
        <v>160555</v>
      </c>
      <c r="M48" s="65">
        <f t="shared" si="62"/>
        <v>163767</v>
      </c>
      <c r="N48" s="65">
        <f t="shared" si="63"/>
        <v>167041</v>
      </c>
      <c r="O48" s="50"/>
      <c r="P48" s="77"/>
      <c r="Q48" s="77"/>
      <c r="R48" s="51">
        <f t="shared" si="85"/>
        <v>67.746000000000009</v>
      </c>
      <c r="S48" s="51">
        <f t="shared" si="86"/>
        <v>71.312000000000012</v>
      </c>
      <c r="T48" s="51">
        <f t="shared" si="87"/>
        <v>72.738</v>
      </c>
      <c r="U48" s="51">
        <f t="shared" si="88"/>
        <v>74.192999999999998</v>
      </c>
      <c r="V48" s="51">
        <f t="shared" si="89"/>
        <v>75.677000000000007</v>
      </c>
      <c r="W48" s="51">
        <f t="shared" si="90"/>
        <v>77.19</v>
      </c>
      <c r="X48" s="51">
        <f t="shared" si="91"/>
        <v>78.734999999999999</v>
      </c>
      <c r="Y48" s="51">
        <f t="shared" si="92"/>
        <v>80.309000000000012</v>
      </c>
      <c r="Z48" s="51">
        <f t="shared" si="93"/>
        <v>0</v>
      </c>
      <c r="AB48" s="52">
        <f t="shared" si="65"/>
        <v>140911.68000000002</v>
      </c>
      <c r="AC48" s="52">
        <f t="shared" si="66"/>
        <v>148328.96000000002</v>
      </c>
      <c r="AD48" s="52">
        <f t="shared" si="67"/>
        <v>151295.04000000001</v>
      </c>
      <c r="AE48" s="52">
        <f t="shared" si="68"/>
        <v>154321.44</v>
      </c>
      <c r="AF48" s="52">
        <f t="shared" si="69"/>
        <v>157408.16</v>
      </c>
      <c r="AG48" s="52">
        <f t="shared" si="70"/>
        <v>160555.19999999998</v>
      </c>
      <c r="AH48" s="52">
        <f t="shared" si="71"/>
        <v>163768.79999999999</v>
      </c>
      <c r="AI48" s="52">
        <f t="shared" si="72"/>
        <v>167042.72000000003</v>
      </c>
      <c r="AJ48" s="52">
        <f t="shared" si="73"/>
        <v>0</v>
      </c>
      <c r="AL48" s="52">
        <f t="shared" si="94"/>
        <v>0.68000000002211891</v>
      </c>
      <c r="AM48" s="52">
        <f t="shared" si="95"/>
        <v>0.96000000002095476</v>
      </c>
      <c r="AN48" s="52">
        <f t="shared" si="96"/>
        <v>4.0000000008149073E-2</v>
      </c>
      <c r="AO48" s="52">
        <f t="shared" si="97"/>
        <v>0.44000000000232831</v>
      </c>
      <c r="AP48" s="52">
        <f t="shared" si="98"/>
        <v>1.1600000000034925</v>
      </c>
      <c r="AQ48" s="52">
        <f t="shared" si="99"/>
        <v>0.1999999999825377</v>
      </c>
      <c r="AR48" s="52">
        <f t="shared" si="100"/>
        <v>1.7999999999883585</v>
      </c>
      <c r="AS48" s="52">
        <f t="shared" si="101"/>
        <v>1.720000000030268</v>
      </c>
      <c r="AT48" s="52">
        <f t="shared" si="102"/>
        <v>0</v>
      </c>
      <c r="AU48" s="52">
        <f t="shared" si="75"/>
        <v>140911.68000000002</v>
      </c>
      <c r="AV48" s="52">
        <f t="shared" si="76"/>
        <v>148328.96000000002</v>
      </c>
      <c r="AW48" s="52">
        <f t="shared" si="77"/>
        <v>151295.04000000001</v>
      </c>
      <c r="AX48" s="52">
        <f t="shared" si="78"/>
        <v>154321.44</v>
      </c>
      <c r="AY48" s="52">
        <f t="shared" si="79"/>
        <v>157408.16</v>
      </c>
      <c r="AZ48" s="52">
        <f t="shared" si="80"/>
        <v>160555.19999999998</v>
      </c>
      <c r="BA48" s="52">
        <f t="shared" si="81"/>
        <v>163768.79999999999</v>
      </c>
      <c r="BB48" s="52">
        <f t="shared" si="82"/>
        <v>167042.72000000003</v>
      </c>
      <c r="BC48" s="52">
        <f t="shared" si="83"/>
        <v>0</v>
      </c>
      <c r="BE48" s="52">
        <f t="shared" si="103"/>
        <v>0.68000000002211891</v>
      </c>
      <c r="BF48" s="52">
        <f t="shared" si="104"/>
        <v>0.96000000002095476</v>
      </c>
      <c r="BG48" s="52">
        <f t="shared" si="105"/>
        <v>4.0000000008149073E-2</v>
      </c>
      <c r="BH48" s="52">
        <f t="shared" si="106"/>
        <v>0.44000000000232831</v>
      </c>
      <c r="BI48" s="52">
        <f t="shared" si="107"/>
        <v>1.1600000000034925</v>
      </c>
      <c r="BJ48" s="52">
        <f t="shared" si="108"/>
        <v>0.1999999999825377</v>
      </c>
      <c r="BK48" s="52">
        <f t="shared" si="109"/>
        <v>1.7999999999883585</v>
      </c>
      <c r="BL48" s="52">
        <f t="shared" si="110"/>
        <v>1.720000000030268</v>
      </c>
      <c r="BM48" s="52">
        <f t="shared" si="111"/>
        <v>0</v>
      </c>
    </row>
    <row r="49" spans="1:65">
      <c r="A49" s="62" t="s">
        <v>131</v>
      </c>
      <c r="B49" s="63">
        <v>550</v>
      </c>
      <c r="C49" s="63" t="s">
        <v>132</v>
      </c>
      <c r="D49" s="63">
        <v>12</v>
      </c>
      <c r="E49" s="63" t="s">
        <v>448</v>
      </c>
      <c r="F49" s="64" t="s">
        <v>133</v>
      </c>
      <c r="G49" s="65">
        <f t="shared" si="56"/>
        <v>106581</v>
      </c>
      <c r="H49" s="65">
        <f t="shared" si="57"/>
        <v>112194</v>
      </c>
      <c r="I49" s="65">
        <f t="shared" si="58"/>
        <v>114436</v>
      </c>
      <c r="J49" s="65">
        <f t="shared" si="59"/>
        <v>116724</v>
      </c>
      <c r="K49" s="65">
        <f t="shared" si="60"/>
        <v>119060</v>
      </c>
      <c r="L49" s="65">
        <f t="shared" si="61"/>
        <v>121440</v>
      </c>
      <c r="M49" s="65">
        <f t="shared" si="62"/>
        <v>123870</v>
      </c>
      <c r="N49" s="65">
        <f t="shared" si="63"/>
        <v>126347</v>
      </c>
      <c r="O49" s="50"/>
      <c r="P49" s="77"/>
      <c r="Q49" s="77"/>
      <c r="R49" s="51">
        <f t="shared" si="85"/>
        <v>51.241</v>
      </c>
      <c r="S49" s="51">
        <f t="shared" si="86"/>
        <v>53.94</v>
      </c>
      <c r="T49" s="51">
        <f t="shared" si="87"/>
        <v>55.018000000000001</v>
      </c>
      <c r="U49" s="51">
        <f t="shared" si="88"/>
        <v>56.117999999999995</v>
      </c>
      <c r="V49" s="51">
        <f t="shared" si="89"/>
        <v>57.241</v>
      </c>
      <c r="W49" s="51">
        <f t="shared" si="90"/>
        <v>58.384999999999998</v>
      </c>
      <c r="X49" s="51">
        <f t="shared" si="91"/>
        <v>59.552999999999997</v>
      </c>
      <c r="Y49" s="51">
        <f t="shared" si="92"/>
        <v>60.744</v>
      </c>
      <c r="Z49" s="51">
        <f t="shared" si="93"/>
        <v>0</v>
      </c>
      <c r="AB49" s="52">
        <f t="shared" si="65"/>
        <v>106581.28</v>
      </c>
      <c r="AC49" s="52">
        <f t="shared" si="66"/>
        <v>112195.2</v>
      </c>
      <c r="AD49" s="52">
        <f t="shared" si="67"/>
        <v>114437.44</v>
      </c>
      <c r="AE49" s="52">
        <f t="shared" si="68"/>
        <v>116725.43999999999</v>
      </c>
      <c r="AF49" s="52">
        <f t="shared" si="69"/>
        <v>119061.28</v>
      </c>
      <c r="AG49" s="52">
        <f t="shared" si="70"/>
        <v>121440.8</v>
      </c>
      <c r="AH49" s="52">
        <f t="shared" si="71"/>
        <v>123870.23999999999</v>
      </c>
      <c r="AI49" s="52">
        <f t="shared" si="72"/>
        <v>126347.52</v>
      </c>
      <c r="AJ49" s="52">
        <f t="shared" si="73"/>
        <v>0</v>
      </c>
      <c r="AL49" s="52">
        <f t="shared" si="94"/>
        <v>0.27999999999883585</v>
      </c>
      <c r="AM49" s="52">
        <f t="shared" si="95"/>
        <v>1.1999999999970896</v>
      </c>
      <c r="AN49" s="52">
        <f t="shared" si="96"/>
        <v>1.4400000000023283</v>
      </c>
      <c r="AO49" s="52">
        <f t="shared" si="97"/>
        <v>1.4399999999877764</v>
      </c>
      <c r="AP49" s="52">
        <f t="shared" si="98"/>
        <v>1.2799999999988358</v>
      </c>
      <c r="AQ49" s="52">
        <f t="shared" si="99"/>
        <v>0.80000000000291038</v>
      </c>
      <c r="AR49" s="52">
        <f t="shared" si="100"/>
        <v>0.23999999999068677</v>
      </c>
      <c r="AS49" s="52">
        <f t="shared" si="101"/>
        <v>0.52000000000407454</v>
      </c>
      <c r="AT49" s="52">
        <f t="shared" si="102"/>
        <v>0</v>
      </c>
      <c r="AU49" s="52">
        <f t="shared" si="75"/>
        <v>106581.28</v>
      </c>
      <c r="AV49" s="52">
        <f t="shared" si="76"/>
        <v>112195.2</v>
      </c>
      <c r="AW49" s="52">
        <f t="shared" si="77"/>
        <v>114437.44</v>
      </c>
      <c r="AX49" s="52">
        <f t="shared" si="78"/>
        <v>116725.43999999999</v>
      </c>
      <c r="AY49" s="52">
        <f t="shared" si="79"/>
        <v>119061.28</v>
      </c>
      <c r="AZ49" s="52">
        <f t="shared" si="80"/>
        <v>121440.8</v>
      </c>
      <c r="BA49" s="52">
        <f t="shared" si="81"/>
        <v>123870.23999999999</v>
      </c>
      <c r="BB49" s="52">
        <f t="shared" si="82"/>
        <v>126347.52</v>
      </c>
      <c r="BC49" s="52">
        <f t="shared" si="83"/>
        <v>0</v>
      </c>
      <c r="BE49" s="52">
        <f t="shared" si="103"/>
        <v>0.27999999999883585</v>
      </c>
      <c r="BF49" s="52">
        <f t="shared" si="104"/>
        <v>1.1999999999970896</v>
      </c>
      <c r="BG49" s="52">
        <f t="shared" si="105"/>
        <v>1.4400000000023283</v>
      </c>
      <c r="BH49" s="52">
        <f t="shared" si="106"/>
        <v>1.4399999999877764</v>
      </c>
      <c r="BI49" s="52">
        <f t="shared" si="107"/>
        <v>1.2799999999988358</v>
      </c>
      <c r="BJ49" s="52">
        <f t="shared" si="108"/>
        <v>0.80000000000291038</v>
      </c>
      <c r="BK49" s="52">
        <f t="shared" si="109"/>
        <v>0.23999999999068677</v>
      </c>
      <c r="BL49" s="52">
        <f t="shared" si="110"/>
        <v>0.52000000000407454</v>
      </c>
      <c r="BM49" s="52">
        <f t="shared" si="111"/>
        <v>0</v>
      </c>
    </row>
    <row r="50" spans="1:65">
      <c r="A50" s="62" t="s">
        <v>134</v>
      </c>
      <c r="B50" s="63">
        <v>595</v>
      </c>
      <c r="C50" s="63" t="s">
        <v>135</v>
      </c>
      <c r="D50" s="63">
        <v>13</v>
      </c>
      <c r="E50" s="63" t="s">
        <v>448</v>
      </c>
      <c r="F50" s="68" t="s">
        <v>136</v>
      </c>
      <c r="G50" s="65">
        <f t="shared" si="56"/>
        <v>115512</v>
      </c>
      <c r="H50" s="65">
        <f t="shared" si="57"/>
        <v>121593</v>
      </c>
      <c r="I50" s="65">
        <f t="shared" si="58"/>
        <v>124023</v>
      </c>
      <c r="J50" s="65">
        <f t="shared" si="59"/>
        <v>126504</v>
      </c>
      <c r="K50" s="65">
        <f t="shared" si="60"/>
        <v>129035</v>
      </c>
      <c r="L50" s="65">
        <f t="shared" si="61"/>
        <v>131614</v>
      </c>
      <c r="M50" s="65">
        <f t="shared" si="62"/>
        <v>134247</v>
      </c>
      <c r="N50" s="65">
        <f t="shared" si="63"/>
        <v>136933</v>
      </c>
      <c r="O50" s="50"/>
      <c r="P50" s="77"/>
      <c r="Q50" s="77"/>
      <c r="R50" s="51">
        <f t="shared" si="85"/>
        <v>55.534999999999997</v>
      </c>
      <c r="S50" s="51">
        <f t="shared" si="86"/>
        <v>58.458999999999996</v>
      </c>
      <c r="T50" s="51">
        <f t="shared" si="87"/>
        <v>59.626999999999995</v>
      </c>
      <c r="U50" s="51">
        <f t="shared" si="88"/>
        <v>60.82</v>
      </c>
      <c r="V50" s="51">
        <f t="shared" si="89"/>
        <v>62.036999999999999</v>
      </c>
      <c r="W50" s="51">
        <f t="shared" si="90"/>
        <v>63.275999999999996</v>
      </c>
      <c r="X50" s="51">
        <f t="shared" si="91"/>
        <v>64.542000000000002</v>
      </c>
      <c r="Y50" s="51">
        <f t="shared" si="92"/>
        <v>65.834000000000003</v>
      </c>
      <c r="Z50" s="51">
        <f t="shared" si="93"/>
        <v>0</v>
      </c>
      <c r="AB50" s="52">
        <f t="shared" si="65"/>
        <v>115512.79999999999</v>
      </c>
      <c r="AC50" s="52">
        <f t="shared" si="66"/>
        <v>121594.71999999999</v>
      </c>
      <c r="AD50" s="52">
        <f t="shared" si="67"/>
        <v>124024.15999999999</v>
      </c>
      <c r="AE50" s="52">
        <f t="shared" si="68"/>
        <v>126505.60000000001</v>
      </c>
      <c r="AF50" s="52">
        <f t="shared" si="69"/>
        <v>129036.95999999999</v>
      </c>
      <c r="AG50" s="52">
        <f t="shared" si="70"/>
        <v>131614.07999999999</v>
      </c>
      <c r="AH50" s="52">
        <f t="shared" si="71"/>
        <v>134247.36000000002</v>
      </c>
      <c r="AI50" s="52">
        <f t="shared" si="72"/>
        <v>136934.72</v>
      </c>
      <c r="AJ50" s="52">
        <f t="shared" si="73"/>
        <v>0</v>
      </c>
      <c r="AL50" s="52">
        <f t="shared" si="94"/>
        <v>0.79999999998835847</v>
      </c>
      <c r="AM50" s="52">
        <f t="shared" si="95"/>
        <v>1.7199999999866122</v>
      </c>
      <c r="AN50" s="52">
        <f t="shared" si="96"/>
        <v>1.1599999999889405</v>
      </c>
      <c r="AO50" s="52">
        <f t="shared" si="97"/>
        <v>1.6000000000058208</v>
      </c>
      <c r="AP50" s="52">
        <f t="shared" si="98"/>
        <v>1.9599999999918509</v>
      </c>
      <c r="AQ50" s="52">
        <f t="shared" si="99"/>
        <v>7.9999999987194315E-2</v>
      </c>
      <c r="AR50" s="52">
        <f t="shared" si="100"/>
        <v>0.36000000001513399</v>
      </c>
      <c r="AS50" s="52">
        <f t="shared" si="101"/>
        <v>1.7200000000011642</v>
      </c>
      <c r="AT50" s="52">
        <f t="shared" si="102"/>
        <v>0</v>
      </c>
      <c r="AU50" s="52">
        <f t="shared" si="75"/>
        <v>115512.79999999999</v>
      </c>
      <c r="AV50" s="52">
        <f t="shared" si="76"/>
        <v>121594.71999999999</v>
      </c>
      <c r="AW50" s="52">
        <f t="shared" si="77"/>
        <v>124024.15999999999</v>
      </c>
      <c r="AX50" s="52">
        <f t="shared" si="78"/>
        <v>126505.60000000001</v>
      </c>
      <c r="AY50" s="52">
        <f t="shared" si="79"/>
        <v>129036.95999999999</v>
      </c>
      <c r="AZ50" s="52">
        <f t="shared" si="80"/>
        <v>131614.07999999999</v>
      </c>
      <c r="BA50" s="52">
        <f t="shared" si="81"/>
        <v>134247.36000000002</v>
      </c>
      <c r="BB50" s="52">
        <f t="shared" si="82"/>
        <v>136934.72</v>
      </c>
      <c r="BC50" s="52">
        <f t="shared" si="83"/>
        <v>0</v>
      </c>
      <c r="BE50" s="52">
        <f t="shared" si="103"/>
        <v>0.79999999998835847</v>
      </c>
      <c r="BF50" s="52">
        <f t="shared" si="104"/>
        <v>1.7199999999866122</v>
      </c>
      <c r="BG50" s="52">
        <f t="shared" si="105"/>
        <v>1.1599999999889405</v>
      </c>
      <c r="BH50" s="52">
        <f t="shared" si="106"/>
        <v>1.6000000000058208</v>
      </c>
      <c r="BI50" s="52">
        <f t="shared" si="107"/>
        <v>1.9599999999918509</v>
      </c>
      <c r="BJ50" s="52">
        <f t="shared" si="108"/>
        <v>7.9999999987194315E-2</v>
      </c>
      <c r="BK50" s="52">
        <f t="shared" si="109"/>
        <v>0.36000000001513399</v>
      </c>
      <c r="BL50" s="52">
        <f t="shared" si="110"/>
        <v>1.7200000000011642</v>
      </c>
      <c r="BM50" s="52">
        <f t="shared" si="111"/>
        <v>0</v>
      </c>
    </row>
    <row r="51" spans="1:65">
      <c r="A51" s="62" t="s">
        <v>137</v>
      </c>
      <c r="B51" s="63">
        <v>518</v>
      </c>
      <c r="C51" s="63" t="s">
        <v>138</v>
      </c>
      <c r="D51" s="63">
        <v>11</v>
      </c>
      <c r="E51" s="63" t="s">
        <v>448</v>
      </c>
      <c r="F51" s="64" t="s">
        <v>139</v>
      </c>
      <c r="G51" s="65">
        <f t="shared" si="56"/>
        <v>100232</v>
      </c>
      <c r="H51" s="65">
        <f t="shared" si="57"/>
        <v>105508</v>
      </c>
      <c r="I51" s="65">
        <f t="shared" si="58"/>
        <v>107618</v>
      </c>
      <c r="J51" s="65">
        <f t="shared" si="59"/>
        <v>109772</v>
      </c>
      <c r="K51" s="65">
        <f t="shared" si="60"/>
        <v>111966</v>
      </c>
      <c r="L51" s="65">
        <f t="shared" si="61"/>
        <v>114204</v>
      </c>
      <c r="M51" s="65">
        <f t="shared" si="62"/>
        <v>116490</v>
      </c>
      <c r="N51" s="65">
        <f t="shared" si="63"/>
        <v>118820</v>
      </c>
      <c r="O51" s="50"/>
      <c r="P51" s="77"/>
      <c r="Q51" s="77"/>
      <c r="R51" s="51">
        <f t="shared" si="85"/>
        <v>48.189</v>
      </c>
      <c r="S51" s="51">
        <f t="shared" si="86"/>
        <v>50.725000000000001</v>
      </c>
      <c r="T51" s="51">
        <f t="shared" si="87"/>
        <v>51.739999999999995</v>
      </c>
      <c r="U51" s="51">
        <f t="shared" si="88"/>
        <v>52.774999999999999</v>
      </c>
      <c r="V51" s="51">
        <f t="shared" si="89"/>
        <v>53.83</v>
      </c>
      <c r="W51" s="51">
        <f t="shared" si="90"/>
        <v>54.905999999999999</v>
      </c>
      <c r="X51" s="51">
        <f t="shared" si="91"/>
        <v>56.004999999999995</v>
      </c>
      <c r="Y51" s="51">
        <f t="shared" si="92"/>
        <v>57.125</v>
      </c>
      <c r="Z51" s="51">
        <f t="shared" si="93"/>
        <v>0</v>
      </c>
      <c r="AB51" s="52">
        <f t="shared" si="65"/>
        <v>100233.12</v>
      </c>
      <c r="AC51" s="52">
        <f t="shared" si="66"/>
        <v>105508</v>
      </c>
      <c r="AD51" s="52">
        <f t="shared" si="67"/>
        <v>107619.19999999998</v>
      </c>
      <c r="AE51" s="52">
        <f t="shared" si="68"/>
        <v>109772</v>
      </c>
      <c r="AF51" s="52">
        <f t="shared" si="69"/>
        <v>111966.39999999999</v>
      </c>
      <c r="AG51" s="52">
        <f t="shared" si="70"/>
        <v>114204.48</v>
      </c>
      <c r="AH51" s="52">
        <f t="shared" si="71"/>
        <v>116490.4</v>
      </c>
      <c r="AI51" s="52">
        <f t="shared" si="72"/>
        <v>118820</v>
      </c>
      <c r="AJ51" s="52">
        <f t="shared" si="73"/>
        <v>0</v>
      </c>
      <c r="AL51" s="52">
        <f t="shared" si="94"/>
        <v>1.1199999999953434</v>
      </c>
      <c r="AM51" s="52">
        <f t="shared" si="95"/>
        <v>0</v>
      </c>
      <c r="AN51" s="52">
        <f t="shared" si="96"/>
        <v>1.1999999999825377</v>
      </c>
      <c r="AO51" s="52">
        <f t="shared" si="97"/>
        <v>0</v>
      </c>
      <c r="AP51" s="52">
        <f t="shared" si="98"/>
        <v>0.39999999999417923</v>
      </c>
      <c r="AQ51" s="52">
        <f t="shared" si="99"/>
        <v>0.47999999999592546</v>
      </c>
      <c r="AR51" s="52">
        <f t="shared" si="100"/>
        <v>0.39999999999417923</v>
      </c>
      <c r="AS51" s="52">
        <f t="shared" si="101"/>
        <v>0</v>
      </c>
      <c r="AT51" s="52">
        <f t="shared" si="102"/>
        <v>0</v>
      </c>
      <c r="AU51" s="52">
        <f t="shared" si="75"/>
        <v>100233.12</v>
      </c>
      <c r="AV51" s="52">
        <f t="shared" si="76"/>
        <v>105508</v>
      </c>
      <c r="AW51" s="52">
        <f t="shared" si="77"/>
        <v>107619.19999999998</v>
      </c>
      <c r="AX51" s="52">
        <f t="shared" si="78"/>
        <v>109772</v>
      </c>
      <c r="AY51" s="52">
        <f t="shared" si="79"/>
        <v>111966.39999999999</v>
      </c>
      <c r="AZ51" s="52">
        <f t="shared" si="80"/>
        <v>114204.48</v>
      </c>
      <c r="BA51" s="52">
        <f t="shared" si="81"/>
        <v>116490.4</v>
      </c>
      <c r="BB51" s="52">
        <f t="shared" si="82"/>
        <v>118820</v>
      </c>
      <c r="BC51" s="52">
        <f t="shared" si="83"/>
        <v>0</v>
      </c>
      <c r="BE51" s="52">
        <f t="shared" si="103"/>
        <v>1.1199999999953434</v>
      </c>
      <c r="BF51" s="52">
        <f t="shared" si="104"/>
        <v>0</v>
      </c>
      <c r="BG51" s="52">
        <f t="shared" si="105"/>
        <v>1.1999999999825377</v>
      </c>
      <c r="BH51" s="52">
        <f t="shared" si="106"/>
        <v>0</v>
      </c>
      <c r="BI51" s="52">
        <f t="shared" si="107"/>
        <v>0.39999999999417923</v>
      </c>
      <c r="BJ51" s="52">
        <f t="shared" si="108"/>
        <v>0.47999999999592546</v>
      </c>
      <c r="BK51" s="52">
        <f t="shared" si="109"/>
        <v>0.39999999999417923</v>
      </c>
      <c r="BL51" s="52">
        <f t="shared" si="110"/>
        <v>0</v>
      </c>
      <c r="BM51" s="52">
        <f t="shared" si="111"/>
        <v>0</v>
      </c>
    </row>
    <row r="52" spans="1:65">
      <c r="A52" s="62" t="s">
        <v>142</v>
      </c>
      <c r="B52" s="63">
        <v>650</v>
      </c>
      <c r="C52" s="63" t="s">
        <v>143</v>
      </c>
      <c r="D52" s="63">
        <v>14</v>
      </c>
      <c r="E52" s="63" t="s">
        <v>448</v>
      </c>
      <c r="F52" s="68" t="s">
        <v>144</v>
      </c>
      <c r="G52" s="65">
        <f t="shared" si="56"/>
        <v>126426</v>
      </c>
      <c r="H52" s="65">
        <f t="shared" si="57"/>
        <v>133080</v>
      </c>
      <c r="I52" s="65">
        <f t="shared" si="58"/>
        <v>135742</v>
      </c>
      <c r="J52" s="65">
        <f t="shared" si="59"/>
        <v>138455</v>
      </c>
      <c r="K52" s="65">
        <f t="shared" si="60"/>
        <v>141226</v>
      </c>
      <c r="L52" s="65">
        <f t="shared" si="61"/>
        <v>144051</v>
      </c>
      <c r="M52" s="65">
        <f t="shared" si="62"/>
        <v>146933</v>
      </c>
      <c r="N52" s="65">
        <f t="shared" si="63"/>
        <v>149870</v>
      </c>
      <c r="O52" s="50"/>
      <c r="P52" s="77"/>
      <c r="Q52" s="77"/>
      <c r="R52" s="51">
        <f t="shared" si="85"/>
        <v>60.781999999999996</v>
      </c>
      <c r="S52" s="51">
        <f t="shared" si="86"/>
        <v>63.980999999999995</v>
      </c>
      <c r="T52" s="51">
        <f t="shared" si="87"/>
        <v>65.26100000000001</v>
      </c>
      <c r="U52" s="51">
        <f t="shared" si="88"/>
        <v>66.564999999999998</v>
      </c>
      <c r="V52" s="51">
        <f t="shared" si="89"/>
        <v>67.89800000000001</v>
      </c>
      <c r="W52" s="51">
        <f t="shared" si="90"/>
        <v>69.256</v>
      </c>
      <c r="X52" s="51">
        <f t="shared" si="91"/>
        <v>70.641000000000005</v>
      </c>
      <c r="Y52" s="51">
        <f t="shared" si="92"/>
        <v>72.053000000000011</v>
      </c>
      <c r="Z52" s="51">
        <f t="shared" si="93"/>
        <v>0</v>
      </c>
      <c r="AB52" s="52">
        <f t="shared" si="65"/>
        <v>126426.56</v>
      </c>
      <c r="AC52" s="52">
        <f t="shared" si="66"/>
        <v>133080.47999999998</v>
      </c>
      <c r="AD52" s="52">
        <f t="shared" si="67"/>
        <v>135742.88000000003</v>
      </c>
      <c r="AE52" s="52">
        <f t="shared" si="68"/>
        <v>138455.19999999998</v>
      </c>
      <c r="AF52" s="52">
        <f t="shared" si="69"/>
        <v>141227.84000000003</v>
      </c>
      <c r="AG52" s="52">
        <f t="shared" si="70"/>
        <v>144052.48000000001</v>
      </c>
      <c r="AH52" s="52">
        <f t="shared" si="71"/>
        <v>146933.28</v>
      </c>
      <c r="AI52" s="52">
        <f t="shared" si="72"/>
        <v>149870.24000000002</v>
      </c>
      <c r="AJ52" s="52">
        <f t="shared" si="73"/>
        <v>0</v>
      </c>
      <c r="AL52" s="52">
        <f t="shared" si="94"/>
        <v>0.55999999999767169</v>
      </c>
      <c r="AM52" s="52">
        <f t="shared" si="95"/>
        <v>0.47999999998137355</v>
      </c>
      <c r="AN52" s="52">
        <f t="shared" si="96"/>
        <v>0.88000000003376044</v>
      </c>
      <c r="AO52" s="52">
        <f t="shared" si="97"/>
        <v>0.1999999999825377</v>
      </c>
      <c r="AP52" s="52">
        <f t="shared" si="98"/>
        <v>1.8400000000256114</v>
      </c>
      <c r="AQ52" s="52">
        <f t="shared" si="99"/>
        <v>1.4800000000104774</v>
      </c>
      <c r="AR52" s="52">
        <f t="shared" si="100"/>
        <v>0.27999999999883585</v>
      </c>
      <c r="AS52" s="52">
        <f t="shared" si="101"/>
        <v>0.2400000000197906</v>
      </c>
      <c r="AT52" s="52">
        <f t="shared" si="102"/>
        <v>0</v>
      </c>
      <c r="AU52" s="52">
        <f t="shared" si="75"/>
        <v>126426.56</v>
      </c>
      <c r="AV52" s="52">
        <f t="shared" si="76"/>
        <v>133080.47999999998</v>
      </c>
      <c r="AW52" s="52">
        <f t="shared" si="77"/>
        <v>135742.88000000003</v>
      </c>
      <c r="AX52" s="52">
        <f t="shared" si="78"/>
        <v>138455.19999999998</v>
      </c>
      <c r="AY52" s="52">
        <f t="shared" si="79"/>
        <v>141227.84000000003</v>
      </c>
      <c r="AZ52" s="52">
        <f t="shared" si="80"/>
        <v>144052.48000000001</v>
      </c>
      <c r="BA52" s="52">
        <f t="shared" si="81"/>
        <v>146933.28</v>
      </c>
      <c r="BB52" s="52">
        <f t="shared" si="82"/>
        <v>149870.24000000002</v>
      </c>
      <c r="BC52" s="52">
        <f t="shared" si="83"/>
        <v>0</v>
      </c>
      <c r="BE52" s="52">
        <f t="shared" si="103"/>
        <v>0.55999999999767169</v>
      </c>
      <c r="BF52" s="52">
        <f t="shared" si="104"/>
        <v>0.47999999998137355</v>
      </c>
      <c r="BG52" s="52">
        <f t="shared" si="105"/>
        <v>0.88000000003376044</v>
      </c>
      <c r="BH52" s="52">
        <f t="shared" si="106"/>
        <v>0.1999999999825377</v>
      </c>
      <c r="BI52" s="52">
        <f t="shared" si="107"/>
        <v>1.8400000000256114</v>
      </c>
      <c r="BJ52" s="52">
        <f t="shared" si="108"/>
        <v>1.4800000000104774</v>
      </c>
      <c r="BK52" s="52">
        <f t="shared" si="109"/>
        <v>0.27999999999883585</v>
      </c>
      <c r="BL52" s="52">
        <f t="shared" si="110"/>
        <v>0.2400000000197906</v>
      </c>
      <c r="BM52" s="52">
        <f t="shared" si="111"/>
        <v>0</v>
      </c>
    </row>
    <row r="53" spans="1:65" ht="26">
      <c r="A53" s="62" t="s">
        <v>145</v>
      </c>
      <c r="B53" s="63">
        <v>710</v>
      </c>
      <c r="C53" s="63">
        <v>152</v>
      </c>
      <c r="D53" s="63">
        <v>15</v>
      </c>
      <c r="E53" s="63" t="s">
        <v>448</v>
      </c>
      <c r="F53" s="64" t="s">
        <v>147</v>
      </c>
      <c r="G53" s="65">
        <v>154885.12</v>
      </c>
      <c r="H53" s="65">
        <v>163036.64000000001</v>
      </c>
      <c r="I53" s="65">
        <v>166298.07999999999</v>
      </c>
      <c r="J53" s="65">
        <v>169624</v>
      </c>
      <c r="K53" s="65">
        <v>173016.48</v>
      </c>
      <c r="L53" s="65">
        <v>176475.51999999999</v>
      </c>
      <c r="M53" s="65">
        <v>180005.28</v>
      </c>
      <c r="N53" s="65">
        <v>183603.68</v>
      </c>
      <c r="O53" s="49">
        <f>ROUND(VLOOKUP($A53,February19,14,0) * (1+IncrCAP20),0)</f>
        <v>178782</v>
      </c>
      <c r="P53" s="77">
        <f>O53*1.012</f>
        <v>180927.38399999999</v>
      </c>
      <c r="Q53" s="77">
        <f>P53*1.062-1</f>
        <v>192143.88180800001</v>
      </c>
      <c r="R53" s="51">
        <f t="shared" si="85"/>
        <v>74.463999999999999</v>
      </c>
      <c r="S53" s="51">
        <f t="shared" si="86"/>
        <v>78.382999999999996</v>
      </c>
      <c r="T53" s="51">
        <f t="shared" si="87"/>
        <v>79.950999999999993</v>
      </c>
      <c r="U53" s="51">
        <f t="shared" si="88"/>
        <v>81.55</v>
      </c>
      <c r="V53" s="51">
        <f t="shared" si="89"/>
        <v>83.180999999999997</v>
      </c>
      <c r="W53" s="51">
        <f t="shared" si="90"/>
        <v>84.843999999999994</v>
      </c>
      <c r="X53" s="51">
        <f t="shared" si="91"/>
        <v>86.540999999999997</v>
      </c>
      <c r="Y53" s="51">
        <f t="shared" si="92"/>
        <v>88.271000000000001</v>
      </c>
      <c r="Z53" s="51">
        <f t="shared" si="93"/>
        <v>85.953000000000003</v>
      </c>
      <c r="AB53" s="52">
        <f t="shared" si="65"/>
        <v>154885.12</v>
      </c>
      <c r="AC53" s="52">
        <f t="shared" si="66"/>
        <v>163036.63999999998</v>
      </c>
      <c r="AD53" s="52">
        <f t="shared" si="67"/>
        <v>166298.07999999999</v>
      </c>
      <c r="AE53" s="52">
        <f t="shared" si="68"/>
        <v>169624</v>
      </c>
      <c r="AF53" s="52">
        <f t="shared" si="69"/>
        <v>173016.47999999998</v>
      </c>
      <c r="AG53" s="52">
        <f t="shared" si="70"/>
        <v>176475.51999999999</v>
      </c>
      <c r="AH53" s="52">
        <f t="shared" si="71"/>
        <v>180005.28</v>
      </c>
      <c r="AI53" s="52">
        <f t="shared" si="72"/>
        <v>183603.68</v>
      </c>
      <c r="AJ53" s="52">
        <f t="shared" si="73"/>
        <v>178782.24000000002</v>
      </c>
      <c r="AL53" s="52">
        <f t="shared" si="94"/>
        <v>0</v>
      </c>
      <c r="AM53" s="52">
        <f t="shared" si="95"/>
        <v>0</v>
      </c>
      <c r="AN53" s="52">
        <f t="shared" si="96"/>
        <v>0</v>
      </c>
      <c r="AO53" s="52">
        <f t="shared" si="97"/>
        <v>0</v>
      </c>
      <c r="AP53" s="52">
        <f t="shared" si="98"/>
        <v>0</v>
      </c>
      <c r="AQ53" s="52">
        <f t="shared" si="99"/>
        <v>0</v>
      </c>
      <c r="AR53" s="52">
        <f t="shared" si="100"/>
        <v>0</v>
      </c>
      <c r="AS53" s="52">
        <f t="shared" si="101"/>
        <v>0</v>
      </c>
      <c r="AT53" s="52">
        <f t="shared" si="102"/>
        <v>0.2400000000197906</v>
      </c>
      <c r="AU53" s="52">
        <f t="shared" si="75"/>
        <v>154885.12</v>
      </c>
      <c r="AV53" s="52">
        <f t="shared" si="76"/>
        <v>163036.63999999998</v>
      </c>
      <c r="AW53" s="52">
        <f t="shared" si="77"/>
        <v>166298.07999999999</v>
      </c>
      <c r="AX53" s="52">
        <f t="shared" si="78"/>
        <v>169624</v>
      </c>
      <c r="AY53" s="52">
        <f t="shared" si="79"/>
        <v>173016.47999999998</v>
      </c>
      <c r="AZ53" s="52">
        <f t="shared" si="80"/>
        <v>176475.51999999999</v>
      </c>
      <c r="BA53" s="52">
        <f t="shared" si="81"/>
        <v>180005.28</v>
      </c>
      <c r="BB53" s="52">
        <f t="shared" si="82"/>
        <v>183603.68</v>
      </c>
      <c r="BC53" s="52">
        <f t="shared" si="83"/>
        <v>178782.24000000002</v>
      </c>
      <c r="BE53" s="52">
        <f t="shared" si="103"/>
        <v>0</v>
      </c>
      <c r="BF53" s="52">
        <f t="shared" si="104"/>
        <v>0</v>
      </c>
      <c r="BG53" s="52">
        <f t="shared" si="105"/>
        <v>0</v>
      </c>
      <c r="BH53" s="52">
        <f t="shared" si="106"/>
        <v>0</v>
      </c>
      <c r="BI53" s="52">
        <f t="shared" si="107"/>
        <v>0</v>
      </c>
      <c r="BJ53" s="52">
        <f t="shared" si="108"/>
        <v>0</v>
      </c>
      <c r="BK53" s="52">
        <f t="shared" si="109"/>
        <v>0</v>
      </c>
      <c r="BL53" s="52">
        <f t="shared" si="110"/>
        <v>0</v>
      </c>
      <c r="BM53" s="52">
        <f t="shared" si="111"/>
        <v>0.2400000000197906</v>
      </c>
    </row>
    <row r="54" spans="1:65">
      <c r="A54" s="62" t="s">
        <v>148</v>
      </c>
      <c r="B54" s="63">
        <v>588</v>
      </c>
      <c r="C54" s="63" t="s">
        <v>149</v>
      </c>
      <c r="D54" s="63">
        <v>13</v>
      </c>
      <c r="E54" s="63" t="s">
        <v>448</v>
      </c>
      <c r="F54" s="68" t="s">
        <v>150</v>
      </c>
      <c r="G54" s="65">
        <f t="shared" si="56"/>
        <v>114123</v>
      </c>
      <c r="H54" s="65">
        <f t="shared" si="57"/>
        <v>120130</v>
      </c>
      <c r="I54" s="65">
        <f t="shared" si="58"/>
        <v>122532</v>
      </c>
      <c r="J54" s="65">
        <f t="shared" si="59"/>
        <v>124982</v>
      </c>
      <c r="K54" s="65">
        <f t="shared" si="60"/>
        <v>127482</v>
      </c>
      <c r="L54" s="65">
        <f t="shared" si="61"/>
        <v>130032</v>
      </c>
      <c r="M54" s="65">
        <f t="shared" si="62"/>
        <v>132632</v>
      </c>
      <c r="N54" s="65">
        <f t="shared" si="63"/>
        <v>135286</v>
      </c>
      <c r="O54" s="50"/>
      <c r="P54" s="77"/>
      <c r="Q54" s="77"/>
      <c r="R54" s="51">
        <f t="shared" si="85"/>
        <v>54.866999999999997</v>
      </c>
      <c r="S54" s="51">
        <f t="shared" si="86"/>
        <v>57.754999999999995</v>
      </c>
      <c r="T54" s="51">
        <f t="shared" si="87"/>
        <v>58.91</v>
      </c>
      <c r="U54" s="51">
        <f t="shared" si="88"/>
        <v>60.088000000000001</v>
      </c>
      <c r="V54" s="51">
        <f t="shared" si="89"/>
        <v>61.29</v>
      </c>
      <c r="W54" s="51">
        <f t="shared" si="90"/>
        <v>62.515999999999998</v>
      </c>
      <c r="X54" s="51">
        <f t="shared" si="91"/>
        <v>63.765999999999998</v>
      </c>
      <c r="Y54" s="51">
        <f t="shared" si="92"/>
        <v>65.042000000000002</v>
      </c>
      <c r="Z54" s="51">
        <f t="shared" si="93"/>
        <v>0</v>
      </c>
      <c r="AB54" s="52">
        <f t="shared" si="65"/>
        <v>114123.36</v>
      </c>
      <c r="AC54" s="52">
        <f t="shared" si="66"/>
        <v>120130.4</v>
      </c>
      <c r="AD54" s="52">
        <f t="shared" si="67"/>
        <v>122532.79999999999</v>
      </c>
      <c r="AE54" s="52">
        <f t="shared" si="68"/>
        <v>124983.04000000001</v>
      </c>
      <c r="AF54" s="52">
        <f t="shared" si="69"/>
        <v>127483.2</v>
      </c>
      <c r="AG54" s="52">
        <f t="shared" si="70"/>
        <v>130033.28</v>
      </c>
      <c r="AH54" s="52">
        <f t="shared" si="71"/>
        <v>132633.28</v>
      </c>
      <c r="AI54" s="52">
        <f t="shared" si="72"/>
        <v>135287.36000000002</v>
      </c>
      <c r="AJ54" s="52">
        <f t="shared" si="73"/>
        <v>0</v>
      </c>
      <c r="AL54" s="52">
        <f t="shared" si="94"/>
        <v>0.36000000000058208</v>
      </c>
      <c r="AM54" s="52">
        <f t="shared" si="95"/>
        <v>0.39999999999417923</v>
      </c>
      <c r="AN54" s="52">
        <f t="shared" si="96"/>
        <v>0.79999999998835847</v>
      </c>
      <c r="AO54" s="52">
        <f t="shared" si="97"/>
        <v>1.0400000000081491</v>
      </c>
      <c r="AP54" s="52">
        <f t="shared" si="98"/>
        <v>1.1999999999970896</v>
      </c>
      <c r="AQ54" s="52">
        <f t="shared" si="99"/>
        <v>1.2799999999988358</v>
      </c>
      <c r="AR54" s="52">
        <f t="shared" si="100"/>
        <v>1.2799999999988358</v>
      </c>
      <c r="AS54" s="52">
        <f t="shared" si="101"/>
        <v>1.360000000015134</v>
      </c>
      <c r="AT54" s="52">
        <f t="shared" si="102"/>
        <v>0</v>
      </c>
      <c r="AU54" s="52">
        <f t="shared" si="75"/>
        <v>114123.36</v>
      </c>
      <c r="AV54" s="52">
        <f t="shared" si="76"/>
        <v>120130.4</v>
      </c>
      <c r="AW54" s="52">
        <f t="shared" si="77"/>
        <v>122532.79999999999</v>
      </c>
      <c r="AX54" s="52">
        <f t="shared" si="78"/>
        <v>124983.04000000001</v>
      </c>
      <c r="AY54" s="52">
        <f t="shared" si="79"/>
        <v>127483.2</v>
      </c>
      <c r="AZ54" s="52">
        <f t="shared" si="80"/>
        <v>130033.28</v>
      </c>
      <c r="BA54" s="52">
        <f t="shared" si="81"/>
        <v>132633.28</v>
      </c>
      <c r="BB54" s="52">
        <f t="shared" si="82"/>
        <v>135287.36000000002</v>
      </c>
      <c r="BC54" s="52">
        <f t="shared" si="83"/>
        <v>0</v>
      </c>
      <c r="BE54" s="52">
        <f t="shared" si="103"/>
        <v>0.36000000000058208</v>
      </c>
      <c r="BF54" s="52">
        <f t="shared" si="104"/>
        <v>0.39999999999417923</v>
      </c>
      <c r="BG54" s="52">
        <f t="shared" si="105"/>
        <v>0.79999999998835847</v>
      </c>
      <c r="BH54" s="52">
        <f t="shared" si="106"/>
        <v>1.0400000000081491</v>
      </c>
      <c r="BI54" s="52">
        <f t="shared" si="107"/>
        <v>1.1999999999970896</v>
      </c>
      <c r="BJ54" s="52">
        <f t="shared" si="108"/>
        <v>1.2799999999988358</v>
      </c>
      <c r="BK54" s="52">
        <f t="shared" si="109"/>
        <v>1.2799999999988358</v>
      </c>
      <c r="BL54" s="52">
        <f t="shared" si="110"/>
        <v>1.360000000015134</v>
      </c>
      <c r="BM54" s="52">
        <f t="shared" si="111"/>
        <v>0</v>
      </c>
    </row>
    <row r="55" spans="1:65">
      <c r="A55" s="62" t="s">
        <v>151</v>
      </c>
      <c r="B55" s="63">
        <v>678</v>
      </c>
      <c r="C55" s="63" t="s">
        <v>152</v>
      </c>
      <c r="D55" s="63">
        <v>15</v>
      </c>
      <c r="E55" s="63" t="s">
        <v>448</v>
      </c>
      <c r="F55" s="68" t="s">
        <v>153</v>
      </c>
      <c r="G55" s="65">
        <f t="shared" si="56"/>
        <v>131983</v>
      </c>
      <c r="H55" s="65">
        <f t="shared" si="57"/>
        <v>138928</v>
      </c>
      <c r="I55" s="65">
        <f t="shared" si="58"/>
        <v>141708</v>
      </c>
      <c r="J55" s="65">
        <f t="shared" si="59"/>
        <v>144543</v>
      </c>
      <c r="K55" s="65">
        <f t="shared" si="60"/>
        <v>147433</v>
      </c>
      <c r="L55" s="65">
        <f t="shared" si="61"/>
        <v>150381</v>
      </c>
      <c r="M55" s="65">
        <f t="shared" si="62"/>
        <v>153388</v>
      </c>
      <c r="N55" s="65">
        <f t="shared" si="63"/>
        <v>156455</v>
      </c>
      <c r="O55" s="50"/>
      <c r="P55" s="77"/>
      <c r="Q55" s="77"/>
      <c r="R55" s="51">
        <f t="shared" si="85"/>
        <v>63.454000000000001</v>
      </c>
      <c r="S55" s="51">
        <f t="shared" si="86"/>
        <v>66.793000000000006</v>
      </c>
      <c r="T55" s="51">
        <f t="shared" si="87"/>
        <v>68.129000000000005</v>
      </c>
      <c r="U55" s="51">
        <f t="shared" si="88"/>
        <v>69.492000000000004</v>
      </c>
      <c r="V55" s="51">
        <f t="shared" si="89"/>
        <v>70.882000000000005</v>
      </c>
      <c r="W55" s="51">
        <f t="shared" si="90"/>
        <v>72.299000000000007</v>
      </c>
      <c r="X55" s="51">
        <f t="shared" si="91"/>
        <v>73.745000000000005</v>
      </c>
      <c r="Y55" s="51">
        <f t="shared" si="92"/>
        <v>75.219000000000008</v>
      </c>
      <c r="Z55" s="51">
        <f t="shared" si="93"/>
        <v>0</v>
      </c>
      <c r="AB55" s="52">
        <f t="shared" si="65"/>
        <v>131984.32000000001</v>
      </c>
      <c r="AC55" s="52">
        <f t="shared" si="66"/>
        <v>138929.44</v>
      </c>
      <c r="AD55" s="52">
        <f t="shared" si="67"/>
        <v>141708.32</v>
      </c>
      <c r="AE55" s="52">
        <f t="shared" si="68"/>
        <v>144543.36000000002</v>
      </c>
      <c r="AF55" s="52">
        <f t="shared" si="69"/>
        <v>147434.56</v>
      </c>
      <c r="AG55" s="52">
        <f t="shared" si="70"/>
        <v>150381.92000000001</v>
      </c>
      <c r="AH55" s="52">
        <f t="shared" si="71"/>
        <v>153389.6</v>
      </c>
      <c r="AI55" s="52">
        <f t="shared" si="72"/>
        <v>156455.52000000002</v>
      </c>
      <c r="AJ55" s="52">
        <f t="shared" si="73"/>
        <v>0</v>
      </c>
      <c r="AL55" s="52">
        <f t="shared" si="94"/>
        <v>1.3200000000069849</v>
      </c>
      <c r="AM55" s="52">
        <f t="shared" si="95"/>
        <v>1.4400000000023283</v>
      </c>
      <c r="AN55" s="52">
        <f t="shared" si="96"/>
        <v>0.32000000000698492</v>
      </c>
      <c r="AO55" s="52">
        <f t="shared" si="97"/>
        <v>0.36000000001513399</v>
      </c>
      <c r="AP55" s="52">
        <f t="shared" si="98"/>
        <v>1.5599999999976717</v>
      </c>
      <c r="AQ55" s="52">
        <f t="shared" si="99"/>
        <v>0.92000000001280569</v>
      </c>
      <c r="AR55" s="52">
        <f t="shared" si="100"/>
        <v>1.6000000000058208</v>
      </c>
      <c r="AS55" s="52">
        <f t="shared" si="101"/>
        <v>0.52000000001862645</v>
      </c>
      <c r="AT55" s="52">
        <f t="shared" si="102"/>
        <v>0</v>
      </c>
      <c r="AU55" s="52">
        <f t="shared" si="75"/>
        <v>131984.32000000001</v>
      </c>
      <c r="AV55" s="52">
        <f t="shared" si="76"/>
        <v>138929.44</v>
      </c>
      <c r="AW55" s="52">
        <f t="shared" si="77"/>
        <v>141708.32</v>
      </c>
      <c r="AX55" s="52">
        <f t="shared" si="78"/>
        <v>144543.36000000002</v>
      </c>
      <c r="AY55" s="52">
        <f t="shared" si="79"/>
        <v>147434.56</v>
      </c>
      <c r="AZ55" s="52">
        <f t="shared" si="80"/>
        <v>150381.92000000001</v>
      </c>
      <c r="BA55" s="52">
        <f t="shared" si="81"/>
        <v>153389.6</v>
      </c>
      <c r="BB55" s="52">
        <f t="shared" si="82"/>
        <v>156455.52000000002</v>
      </c>
      <c r="BC55" s="52">
        <f t="shared" si="83"/>
        <v>0</v>
      </c>
      <c r="BE55" s="52">
        <f t="shared" si="103"/>
        <v>1.3200000000069849</v>
      </c>
      <c r="BF55" s="52">
        <f t="shared" si="104"/>
        <v>1.4400000000023283</v>
      </c>
      <c r="BG55" s="52">
        <f t="shared" si="105"/>
        <v>0.32000000000698492</v>
      </c>
      <c r="BH55" s="52">
        <f t="shared" si="106"/>
        <v>0.36000000001513399</v>
      </c>
      <c r="BI55" s="52">
        <f t="shared" si="107"/>
        <v>1.5599999999976717</v>
      </c>
      <c r="BJ55" s="52">
        <f t="shared" si="108"/>
        <v>0.92000000001280569</v>
      </c>
      <c r="BK55" s="52">
        <f t="shared" si="109"/>
        <v>1.6000000000058208</v>
      </c>
      <c r="BL55" s="52">
        <f t="shared" si="110"/>
        <v>0.52000000001862645</v>
      </c>
      <c r="BM55" s="52">
        <f t="shared" si="111"/>
        <v>0</v>
      </c>
    </row>
    <row r="56" spans="1:65">
      <c r="A56" s="62" t="s">
        <v>154</v>
      </c>
      <c r="B56" s="63">
        <v>570</v>
      </c>
      <c r="C56" s="63" t="s">
        <v>155</v>
      </c>
      <c r="D56" s="63">
        <v>12</v>
      </c>
      <c r="E56" s="63" t="s">
        <v>448</v>
      </c>
      <c r="F56" s="64" t="s">
        <v>156</v>
      </c>
      <c r="G56" s="65">
        <f t="shared" si="56"/>
        <v>110551</v>
      </c>
      <c r="H56" s="65">
        <f t="shared" si="57"/>
        <v>116370</v>
      </c>
      <c r="I56" s="65">
        <f t="shared" si="58"/>
        <v>118696</v>
      </c>
      <c r="J56" s="65">
        <f t="shared" si="59"/>
        <v>121071</v>
      </c>
      <c r="K56" s="65">
        <f t="shared" si="60"/>
        <v>123493</v>
      </c>
      <c r="L56" s="65">
        <f t="shared" si="61"/>
        <v>125961</v>
      </c>
      <c r="M56" s="65">
        <f t="shared" si="62"/>
        <v>128481</v>
      </c>
      <c r="N56" s="65">
        <f t="shared" si="63"/>
        <v>131052</v>
      </c>
      <c r="O56" s="50"/>
      <c r="P56" s="77"/>
      <c r="Q56" s="77"/>
      <c r="R56" s="51">
        <f t="shared" si="85"/>
        <v>53.15</v>
      </c>
      <c r="S56" s="51">
        <f t="shared" si="86"/>
        <v>55.948</v>
      </c>
      <c r="T56" s="51">
        <f t="shared" si="87"/>
        <v>57.065999999999995</v>
      </c>
      <c r="U56" s="51">
        <f t="shared" si="88"/>
        <v>58.207999999999998</v>
      </c>
      <c r="V56" s="51">
        <f t="shared" si="89"/>
        <v>59.372</v>
      </c>
      <c r="W56" s="51">
        <f t="shared" si="90"/>
        <v>60.558999999999997</v>
      </c>
      <c r="X56" s="51">
        <f t="shared" si="91"/>
        <v>61.769999999999996</v>
      </c>
      <c r="Y56" s="51">
        <f t="shared" si="92"/>
        <v>63.006</v>
      </c>
      <c r="Z56" s="51">
        <f t="shared" si="93"/>
        <v>0</v>
      </c>
      <c r="AB56" s="52">
        <f t="shared" si="65"/>
        <v>110552</v>
      </c>
      <c r="AC56" s="52">
        <f t="shared" si="66"/>
        <v>116371.84</v>
      </c>
      <c r="AD56" s="52">
        <f t="shared" si="67"/>
        <v>118697.27999999998</v>
      </c>
      <c r="AE56" s="52">
        <f t="shared" si="68"/>
        <v>121072.64</v>
      </c>
      <c r="AF56" s="52">
        <f t="shared" si="69"/>
        <v>123493.75999999999</v>
      </c>
      <c r="AG56" s="52">
        <f t="shared" si="70"/>
        <v>125962.72</v>
      </c>
      <c r="AH56" s="52">
        <f t="shared" si="71"/>
        <v>128481.59999999999</v>
      </c>
      <c r="AI56" s="52">
        <f t="shared" si="72"/>
        <v>131052.48</v>
      </c>
      <c r="AJ56" s="52">
        <f t="shared" si="73"/>
        <v>0</v>
      </c>
      <c r="AL56" s="52">
        <f t="shared" si="94"/>
        <v>1</v>
      </c>
      <c r="AM56" s="52">
        <f t="shared" si="95"/>
        <v>1.8399999999965075</v>
      </c>
      <c r="AN56" s="52">
        <f t="shared" si="96"/>
        <v>1.2799999999842839</v>
      </c>
      <c r="AO56" s="52">
        <f t="shared" si="97"/>
        <v>1.6399999999994179</v>
      </c>
      <c r="AP56" s="52">
        <f t="shared" si="98"/>
        <v>0.75999999999476131</v>
      </c>
      <c r="AQ56" s="52">
        <f t="shared" si="99"/>
        <v>1.7200000000011642</v>
      </c>
      <c r="AR56" s="52">
        <f t="shared" si="100"/>
        <v>0.59999999999126885</v>
      </c>
      <c r="AS56" s="52">
        <f t="shared" si="101"/>
        <v>0.47999999999592546</v>
      </c>
      <c r="AT56" s="52">
        <f t="shared" si="102"/>
        <v>0</v>
      </c>
      <c r="AU56" s="52">
        <f t="shared" si="75"/>
        <v>110552</v>
      </c>
      <c r="AV56" s="52">
        <f t="shared" si="76"/>
        <v>116371.84</v>
      </c>
      <c r="AW56" s="52">
        <f t="shared" si="77"/>
        <v>118697.27999999998</v>
      </c>
      <c r="AX56" s="52">
        <f t="shared" si="78"/>
        <v>121072.64</v>
      </c>
      <c r="AY56" s="52">
        <f t="shared" si="79"/>
        <v>123493.75999999999</v>
      </c>
      <c r="AZ56" s="52">
        <f t="shared" si="80"/>
        <v>125962.72</v>
      </c>
      <c r="BA56" s="52">
        <f t="shared" si="81"/>
        <v>128481.59999999999</v>
      </c>
      <c r="BB56" s="52">
        <f t="shared" si="82"/>
        <v>131052.48</v>
      </c>
      <c r="BC56" s="52">
        <f t="shared" si="83"/>
        <v>0</v>
      </c>
      <c r="BE56" s="52">
        <f t="shared" si="103"/>
        <v>1</v>
      </c>
      <c r="BF56" s="52">
        <f t="shared" si="104"/>
        <v>1.8399999999965075</v>
      </c>
      <c r="BG56" s="52">
        <f t="shared" si="105"/>
        <v>1.2799999999842839</v>
      </c>
      <c r="BH56" s="52">
        <f t="shared" si="106"/>
        <v>1.6399999999994179</v>
      </c>
      <c r="BI56" s="52">
        <f t="shared" si="107"/>
        <v>0.75999999999476131</v>
      </c>
      <c r="BJ56" s="52">
        <f t="shared" si="108"/>
        <v>1.7200000000011642</v>
      </c>
      <c r="BK56" s="52">
        <f t="shared" si="109"/>
        <v>0.59999999999126885</v>
      </c>
      <c r="BL56" s="52">
        <f t="shared" si="110"/>
        <v>0.47999999999592546</v>
      </c>
      <c r="BM56" s="52">
        <f t="shared" si="111"/>
        <v>0</v>
      </c>
    </row>
    <row r="57" spans="1:65">
      <c r="A57" s="62" t="s">
        <v>157</v>
      </c>
      <c r="B57" s="63">
        <v>703</v>
      </c>
      <c r="C57" s="63" t="s">
        <v>158</v>
      </c>
      <c r="D57" s="63">
        <v>15</v>
      </c>
      <c r="E57" s="63" t="s">
        <v>448</v>
      </c>
      <c r="F57" s="68" t="s">
        <v>159</v>
      </c>
      <c r="G57" s="65">
        <f t="shared" si="56"/>
        <v>136943</v>
      </c>
      <c r="H57" s="65">
        <f t="shared" si="57"/>
        <v>144151</v>
      </c>
      <c r="I57" s="65">
        <f t="shared" si="58"/>
        <v>147035</v>
      </c>
      <c r="J57" s="65">
        <f t="shared" si="59"/>
        <v>149974</v>
      </c>
      <c r="K57" s="65">
        <f t="shared" si="60"/>
        <v>152975</v>
      </c>
      <c r="L57" s="65">
        <f t="shared" si="61"/>
        <v>156034</v>
      </c>
      <c r="M57" s="65">
        <f t="shared" si="62"/>
        <v>159154</v>
      </c>
      <c r="N57" s="65">
        <f t="shared" si="63"/>
        <v>162336</v>
      </c>
      <c r="O57" s="50"/>
      <c r="P57" s="77"/>
      <c r="Q57" s="77"/>
      <c r="R57" s="51">
        <f t="shared" si="85"/>
        <v>65.838000000000008</v>
      </c>
      <c r="S57" s="51">
        <f t="shared" si="86"/>
        <v>69.304000000000002</v>
      </c>
      <c r="T57" s="51">
        <f t="shared" si="87"/>
        <v>70.69</v>
      </c>
      <c r="U57" s="51">
        <f t="shared" si="88"/>
        <v>72.103000000000009</v>
      </c>
      <c r="V57" s="51">
        <f t="shared" si="89"/>
        <v>73.546000000000006</v>
      </c>
      <c r="W57" s="51">
        <f t="shared" si="90"/>
        <v>75.01700000000001</v>
      </c>
      <c r="X57" s="51">
        <f t="shared" si="91"/>
        <v>76.51700000000001</v>
      </c>
      <c r="Y57" s="51">
        <f t="shared" si="92"/>
        <v>78.047000000000011</v>
      </c>
      <c r="Z57" s="51">
        <f t="shared" si="93"/>
        <v>0</v>
      </c>
      <c r="AB57" s="52">
        <f t="shared" si="65"/>
        <v>136943.04000000001</v>
      </c>
      <c r="AC57" s="52">
        <f t="shared" si="66"/>
        <v>144152.32000000001</v>
      </c>
      <c r="AD57" s="52">
        <f t="shared" si="67"/>
        <v>147035.19999999998</v>
      </c>
      <c r="AE57" s="52">
        <f t="shared" si="68"/>
        <v>149974.24000000002</v>
      </c>
      <c r="AF57" s="52">
        <f t="shared" si="69"/>
        <v>152975.68000000002</v>
      </c>
      <c r="AG57" s="52">
        <f t="shared" si="70"/>
        <v>156035.36000000002</v>
      </c>
      <c r="AH57" s="52">
        <f t="shared" si="71"/>
        <v>159155.36000000002</v>
      </c>
      <c r="AI57" s="52">
        <f t="shared" si="72"/>
        <v>162337.76</v>
      </c>
      <c r="AJ57" s="52">
        <f t="shared" si="73"/>
        <v>0</v>
      </c>
      <c r="AL57" s="52">
        <f t="shared" si="94"/>
        <v>4.0000000008149073E-2</v>
      </c>
      <c r="AM57" s="52">
        <f t="shared" si="95"/>
        <v>1.3200000000069849</v>
      </c>
      <c r="AN57" s="52">
        <f t="shared" si="96"/>
        <v>0.1999999999825377</v>
      </c>
      <c r="AO57" s="52">
        <f t="shared" si="97"/>
        <v>0.2400000000197906</v>
      </c>
      <c r="AP57" s="52">
        <f t="shared" si="98"/>
        <v>0.68000000002211891</v>
      </c>
      <c r="AQ57" s="52">
        <f t="shared" si="99"/>
        <v>1.360000000015134</v>
      </c>
      <c r="AR57" s="52">
        <f t="shared" si="100"/>
        <v>1.360000000015134</v>
      </c>
      <c r="AS57" s="52">
        <f t="shared" si="101"/>
        <v>1.7600000000093132</v>
      </c>
      <c r="AT57" s="52">
        <f t="shared" si="102"/>
        <v>0</v>
      </c>
      <c r="AU57" s="52">
        <f t="shared" si="75"/>
        <v>136943.04000000001</v>
      </c>
      <c r="AV57" s="52">
        <f t="shared" si="76"/>
        <v>144152.32000000001</v>
      </c>
      <c r="AW57" s="52">
        <f t="shared" si="77"/>
        <v>147035.19999999998</v>
      </c>
      <c r="AX57" s="52">
        <f t="shared" si="78"/>
        <v>149974.24000000002</v>
      </c>
      <c r="AY57" s="52">
        <f t="shared" si="79"/>
        <v>152975.68000000002</v>
      </c>
      <c r="AZ57" s="52">
        <f t="shared" si="80"/>
        <v>156035.36000000002</v>
      </c>
      <c r="BA57" s="52">
        <f t="shared" si="81"/>
        <v>159155.36000000002</v>
      </c>
      <c r="BB57" s="52">
        <f t="shared" si="82"/>
        <v>162337.76</v>
      </c>
      <c r="BC57" s="52">
        <f t="shared" si="83"/>
        <v>0</v>
      </c>
      <c r="BE57" s="52">
        <f t="shared" si="103"/>
        <v>4.0000000008149073E-2</v>
      </c>
      <c r="BF57" s="52">
        <f t="shared" si="104"/>
        <v>1.3200000000069849</v>
      </c>
      <c r="BG57" s="52">
        <f t="shared" si="105"/>
        <v>0.1999999999825377</v>
      </c>
      <c r="BH57" s="52">
        <f t="shared" si="106"/>
        <v>0.2400000000197906</v>
      </c>
      <c r="BI57" s="52">
        <f t="shared" si="107"/>
        <v>0.68000000002211891</v>
      </c>
      <c r="BJ57" s="52">
        <f t="shared" si="108"/>
        <v>1.360000000015134</v>
      </c>
      <c r="BK57" s="52">
        <f t="shared" si="109"/>
        <v>1.360000000015134</v>
      </c>
      <c r="BL57" s="52">
        <f t="shared" si="110"/>
        <v>1.7600000000093132</v>
      </c>
      <c r="BM57" s="52">
        <f t="shared" si="111"/>
        <v>0</v>
      </c>
    </row>
    <row r="58" spans="1:65">
      <c r="A58" s="62" t="s">
        <v>48</v>
      </c>
      <c r="B58" s="63">
        <v>483</v>
      </c>
      <c r="C58" s="63" t="s">
        <v>49</v>
      </c>
      <c r="D58" s="63">
        <v>10</v>
      </c>
      <c r="E58" s="63" t="s">
        <v>448</v>
      </c>
      <c r="F58" s="64" t="s">
        <v>399</v>
      </c>
      <c r="G58" s="65">
        <f t="shared" si="56"/>
        <v>93288</v>
      </c>
      <c r="H58" s="65">
        <f t="shared" si="57"/>
        <v>98198</v>
      </c>
      <c r="I58" s="65">
        <f t="shared" si="58"/>
        <v>100159</v>
      </c>
      <c r="J58" s="65">
        <f t="shared" si="59"/>
        <v>102164</v>
      </c>
      <c r="K58" s="65">
        <f t="shared" si="60"/>
        <v>104206</v>
      </c>
      <c r="L58" s="65">
        <f t="shared" si="61"/>
        <v>106292</v>
      </c>
      <c r="M58" s="65">
        <f t="shared" si="62"/>
        <v>108417</v>
      </c>
      <c r="N58" s="65">
        <f t="shared" si="63"/>
        <v>110585</v>
      </c>
      <c r="O58" s="50"/>
      <c r="P58" s="77"/>
      <c r="Q58" s="77"/>
      <c r="R58" s="51">
        <f t="shared" si="85"/>
        <v>44.85</v>
      </c>
      <c r="S58" s="51">
        <f t="shared" si="86"/>
        <v>47.210999999999999</v>
      </c>
      <c r="T58" s="51">
        <f t="shared" si="87"/>
        <v>48.153999999999996</v>
      </c>
      <c r="U58" s="51">
        <f t="shared" si="88"/>
        <v>49.117999999999995</v>
      </c>
      <c r="V58" s="51">
        <f t="shared" si="89"/>
        <v>50.099999999999994</v>
      </c>
      <c r="W58" s="51">
        <f t="shared" si="90"/>
        <v>51.101999999999997</v>
      </c>
      <c r="X58" s="51">
        <f t="shared" si="91"/>
        <v>52.123999999999995</v>
      </c>
      <c r="Y58" s="51">
        <f t="shared" si="92"/>
        <v>53.165999999999997</v>
      </c>
      <c r="Z58" s="51">
        <f t="shared" si="93"/>
        <v>0</v>
      </c>
      <c r="AB58" s="52">
        <f t="shared" si="65"/>
        <v>93288</v>
      </c>
      <c r="AC58" s="52">
        <f t="shared" si="66"/>
        <v>98198.87999999999</v>
      </c>
      <c r="AD58" s="52">
        <f t="shared" si="67"/>
        <v>100160.31999999999</v>
      </c>
      <c r="AE58" s="52">
        <f t="shared" si="68"/>
        <v>102165.43999999999</v>
      </c>
      <c r="AF58" s="52">
        <f t="shared" si="69"/>
        <v>104207.99999999999</v>
      </c>
      <c r="AG58" s="52">
        <f t="shared" si="70"/>
        <v>106292.15999999999</v>
      </c>
      <c r="AH58" s="52">
        <f t="shared" si="71"/>
        <v>108417.91999999998</v>
      </c>
      <c r="AI58" s="52">
        <f t="shared" si="72"/>
        <v>110585.28</v>
      </c>
      <c r="AJ58" s="52">
        <f t="shared" si="73"/>
        <v>0</v>
      </c>
      <c r="AL58" s="52">
        <f t="shared" si="94"/>
        <v>0</v>
      </c>
      <c r="AM58" s="52">
        <f t="shared" si="95"/>
        <v>0.8799999999901047</v>
      </c>
      <c r="AN58" s="52">
        <f t="shared" si="96"/>
        <v>1.319999999992433</v>
      </c>
      <c r="AO58" s="52">
        <f t="shared" si="97"/>
        <v>1.4399999999877764</v>
      </c>
      <c r="AP58" s="52">
        <f t="shared" si="98"/>
        <v>1.9999999999854481</v>
      </c>
      <c r="AQ58" s="52">
        <f t="shared" si="99"/>
        <v>0.15999999998894054</v>
      </c>
      <c r="AR58" s="52">
        <f t="shared" si="100"/>
        <v>0.91999999998370185</v>
      </c>
      <c r="AS58" s="52">
        <f t="shared" si="101"/>
        <v>0.27999999999883585</v>
      </c>
      <c r="AT58" s="52">
        <f t="shared" si="102"/>
        <v>0</v>
      </c>
      <c r="AU58" s="52">
        <f t="shared" si="75"/>
        <v>93288</v>
      </c>
      <c r="AV58" s="52">
        <f t="shared" si="76"/>
        <v>98198.87999999999</v>
      </c>
      <c r="AW58" s="52">
        <f t="shared" si="77"/>
        <v>100160.31999999999</v>
      </c>
      <c r="AX58" s="52">
        <f t="shared" si="78"/>
        <v>102165.43999999999</v>
      </c>
      <c r="AY58" s="52">
        <f t="shared" si="79"/>
        <v>104207.99999999999</v>
      </c>
      <c r="AZ58" s="52">
        <f t="shared" si="80"/>
        <v>106292.15999999999</v>
      </c>
      <c r="BA58" s="52">
        <f t="shared" si="81"/>
        <v>108417.91999999998</v>
      </c>
      <c r="BB58" s="52">
        <f t="shared" si="82"/>
        <v>110585.28</v>
      </c>
      <c r="BC58" s="52">
        <f t="shared" si="83"/>
        <v>0</v>
      </c>
      <c r="BE58" s="52">
        <f t="shared" si="103"/>
        <v>0</v>
      </c>
      <c r="BF58" s="52">
        <f t="shared" si="104"/>
        <v>0.8799999999901047</v>
      </c>
      <c r="BG58" s="52">
        <f t="shared" si="105"/>
        <v>1.319999999992433</v>
      </c>
      <c r="BH58" s="52">
        <f t="shared" si="106"/>
        <v>1.4399999999877764</v>
      </c>
      <c r="BI58" s="52">
        <f t="shared" si="107"/>
        <v>1.9999999999854481</v>
      </c>
      <c r="BJ58" s="52">
        <f t="shared" si="108"/>
        <v>0.15999999998894054</v>
      </c>
      <c r="BK58" s="52">
        <f t="shared" si="109"/>
        <v>0.91999999998370185</v>
      </c>
      <c r="BL58" s="52">
        <f t="shared" si="110"/>
        <v>0.27999999999883585</v>
      </c>
      <c r="BM58" s="52">
        <f t="shared" si="111"/>
        <v>0</v>
      </c>
    </row>
    <row r="59" spans="1:65">
      <c r="A59" s="62" t="s">
        <v>160</v>
      </c>
      <c r="B59" s="63">
        <v>538</v>
      </c>
      <c r="C59" s="63" t="s">
        <v>161</v>
      </c>
      <c r="D59" s="63">
        <v>11</v>
      </c>
      <c r="E59" s="63" t="s">
        <v>448</v>
      </c>
      <c r="F59" s="64" t="s">
        <v>162</v>
      </c>
      <c r="G59" s="65">
        <f t="shared" si="56"/>
        <v>104202</v>
      </c>
      <c r="H59" s="65">
        <f t="shared" si="57"/>
        <v>109687</v>
      </c>
      <c r="I59" s="65">
        <f t="shared" si="58"/>
        <v>111878</v>
      </c>
      <c r="J59" s="65">
        <f t="shared" si="59"/>
        <v>114117</v>
      </c>
      <c r="K59" s="65">
        <f t="shared" si="60"/>
        <v>116400</v>
      </c>
      <c r="L59" s="65">
        <f t="shared" si="61"/>
        <v>118726</v>
      </c>
      <c r="M59" s="65">
        <f t="shared" si="62"/>
        <v>121101</v>
      </c>
      <c r="N59" s="65">
        <f t="shared" si="63"/>
        <v>123525</v>
      </c>
      <c r="O59" s="50"/>
      <c r="P59" s="77"/>
      <c r="Q59" s="77"/>
      <c r="R59" s="51">
        <f t="shared" si="85"/>
        <v>50.097999999999999</v>
      </c>
      <c r="S59" s="51">
        <f t="shared" si="86"/>
        <v>52.734999999999999</v>
      </c>
      <c r="T59" s="51">
        <f t="shared" si="87"/>
        <v>53.787999999999997</v>
      </c>
      <c r="U59" s="51">
        <f t="shared" si="88"/>
        <v>54.863999999999997</v>
      </c>
      <c r="V59" s="51">
        <f t="shared" si="89"/>
        <v>55.961999999999996</v>
      </c>
      <c r="W59" s="51">
        <f t="shared" si="90"/>
        <v>57.08</v>
      </c>
      <c r="X59" s="51">
        <f t="shared" si="91"/>
        <v>58.221999999999994</v>
      </c>
      <c r="Y59" s="51">
        <f t="shared" si="92"/>
        <v>59.387999999999998</v>
      </c>
      <c r="Z59" s="51">
        <f t="shared" si="93"/>
        <v>0</v>
      </c>
      <c r="AB59" s="52">
        <f t="shared" si="65"/>
        <v>104203.84</v>
      </c>
      <c r="AC59" s="52">
        <f t="shared" si="66"/>
        <v>109688.8</v>
      </c>
      <c r="AD59" s="52">
        <f t="shared" si="67"/>
        <v>111879.03999999999</v>
      </c>
      <c r="AE59" s="52">
        <f t="shared" si="68"/>
        <v>114117.12</v>
      </c>
      <c r="AF59" s="52">
        <f t="shared" si="69"/>
        <v>116400.95999999999</v>
      </c>
      <c r="AG59" s="52">
        <f t="shared" si="70"/>
        <v>118726.39999999999</v>
      </c>
      <c r="AH59" s="52">
        <f t="shared" si="71"/>
        <v>121101.75999999999</v>
      </c>
      <c r="AI59" s="52">
        <f t="shared" si="72"/>
        <v>123527.03999999999</v>
      </c>
      <c r="AJ59" s="52">
        <f t="shared" si="73"/>
        <v>0</v>
      </c>
      <c r="AL59" s="52">
        <f t="shared" si="94"/>
        <v>1.8399999999965075</v>
      </c>
      <c r="AM59" s="52">
        <f t="shared" si="95"/>
        <v>1.8000000000029104</v>
      </c>
      <c r="AN59" s="52">
        <f t="shared" si="96"/>
        <v>1.0399999999935972</v>
      </c>
      <c r="AO59" s="52">
        <f t="shared" si="97"/>
        <v>0.11999999999534339</v>
      </c>
      <c r="AP59" s="52">
        <f t="shared" si="98"/>
        <v>0.95999999999185093</v>
      </c>
      <c r="AQ59" s="52">
        <f t="shared" si="99"/>
        <v>0.39999999999417923</v>
      </c>
      <c r="AR59" s="52">
        <f t="shared" si="100"/>
        <v>0.75999999999476131</v>
      </c>
      <c r="AS59" s="52">
        <f t="shared" si="101"/>
        <v>2.0399999999935972</v>
      </c>
      <c r="AT59" s="52">
        <f t="shared" si="102"/>
        <v>0</v>
      </c>
      <c r="AU59" s="52">
        <f t="shared" si="75"/>
        <v>104203.84</v>
      </c>
      <c r="AV59" s="52">
        <f t="shared" si="76"/>
        <v>109688.8</v>
      </c>
      <c r="AW59" s="52">
        <f t="shared" si="77"/>
        <v>111879.03999999999</v>
      </c>
      <c r="AX59" s="52">
        <f t="shared" si="78"/>
        <v>114117.12</v>
      </c>
      <c r="AY59" s="52">
        <f t="shared" si="79"/>
        <v>116400.95999999999</v>
      </c>
      <c r="AZ59" s="52">
        <f t="shared" si="80"/>
        <v>118726.39999999999</v>
      </c>
      <c r="BA59" s="52">
        <f t="shared" si="81"/>
        <v>121101.75999999999</v>
      </c>
      <c r="BB59" s="52">
        <f t="shared" si="82"/>
        <v>123527.03999999999</v>
      </c>
      <c r="BC59" s="52">
        <f t="shared" si="83"/>
        <v>0</v>
      </c>
      <c r="BE59" s="52">
        <f t="shared" si="103"/>
        <v>1.8399999999965075</v>
      </c>
      <c r="BF59" s="52">
        <f t="shared" si="104"/>
        <v>1.8000000000029104</v>
      </c>
      <c r="BG59" s="52">
        <f t="shared" si="105"/>
        <v>1.0399999999935972</v>
      </c>
      <c r="BH59" s="52">
        <f t="shared" si="106"/>
        <v>0.11999999999534339</v>
      </c>
      <c r="BI59" s="52">
        <f t="shared" si="107"/>
        <v>0.95999999999185093</v>
      </c>
      <c r="BJ59" s="52">
        <f t="shared" si="108"/>
        <v>0.39999999999417923</v>
      </c>
      <c r="BK59" s="52">
        <f t="shared" si="109"/>
        <v>0.75999999999476131</v>
      </c>
      <c r="BL59" s="52">
        <f t="shared" si="110"/>
        <v>2.0399999999935972</v>
      </c>
      <c r="BM59" s="52">
        <f t="shared" si="111"/>
        <v>0</v>
      </c>
    </row>
    <row r="60" spans="1:65">
      <c r="A60" s="62" t="s">
        <v>163</v>
      </c>
      <c r="B60" s="63">
        <v>510</v>
      </c>
      <c r="C60" s="63" t="s">
        <v>164</v>
      </c>
      <c r="D60" s="63">
        <v>11</v>
      </c>
      <c r="E60" s="63" t="s">
        <v>448</v>
      </c>
      <c r="F60" s="68" t="s">
        <v>165</v>
      </c>
      <c r="G60" s="65">
        <f t="shared" si="56"/>
        <v>98645</v>
      </c>
      <c r="H60" s="65">
        <f t="shared" si="57"/>
        <v>103836</v>
      </c>
      <c r="I60" s="65">
        <f t="shared" si="58"/>
        <v>105912</v>
      </c>
      <c r="J60" s="65">
        <f t="shared" si="59"/>
        <v>108032</v>
      </c>
      <c r="K60" s="65">
        <f t="shared" si="60"/>
        <v>110194</v>
      </c>
      <c r="L60" s="65">
        <f t="shared" si="61"/>
        <v>112396</v>
      </c>
      <c r="M60" s="65">
        <f t="shared" si="62"/>
        <v>114643</v>
      </c>
      <c r="N60" s="65">
        <f t="shared" si="63"/>
        <v>116937</v>
      </c>
      <c r="O60" s="50"/>
      <c r="P60" s="77"/>
      <c r="Q60" s="77"/>
      <c r="R60" s="51">
        <f t="shared" si="85"/>
        <v>47.425999999999995</v>
      </c>
      <c r="S60" s="51">
        <f t="shared" si="86"/>
        <v>49.921999999999997</v>
      </c>
      <c r="T60" s="51">
        <f t="shared" si="87"/>
        <v>50.919999999999995</v>
      </c>
      <c r="U60" s="51">
        <f t="shared" si="88"/>
        <v>51.939</v>
      </c>
      <c r="V60" s="51">
        <f t="shared" si="89"/>
        <v>52.977999999999994</v>
      </c>
      <c r="W60" s="51">
        <f t="shared" si="90"/>
        <v>54.036999999999999</v>
      </c>
      <c r="X60" s="51">
        <f t="shared" si="91"/>
        <v>55.116999999999997</v>
      </c>
      <c r="Y60" s="51">
        <f t="shared" si="92"/>
        <v>56.22</v>
      </c>
      <c r="Z60" s="51">
        <f t="shared" si="93"/>
        <v>0</v>
      </c>
      <c r="AB60" s="52">
        <f t="shared" si="65"/>
        <v>98646.079999999987</v>
      </c>
      <c r="AC60" s="52">
        <f t="shared" si="66"/>
        <v>103837.75999999999</v>
      </c>
      <c r="AD60" s="52">
        <f t="shared" si="67"/>
        <v>105913.59999999999</v>
      </c>
      <c r="AE60" s="52">
        <f t="shared" si="68"/>
        <v>108033.12</v>
      </c>
      <c r="AF60" s="52">
        <f t="shared" si="69"/>
        <v>110194.23999999999</v>
      </c>
      <c r="AG60" s="52">
        <f t="shared" si="70"/>
        <v>112396.95999999999</v>
      </c>
      <c r="AH60" s="52">
        <f t="shared" si="71"/>
        <v>114643.36</v>
      </c>
      <c r="AI60" s="52">
        <f t="shared" si="72"/>
        <v>116937.59999999999</v>
      </c>
      <c r="AJ60" s="52">
        <f t="shared" si="73"/>
        <v>0</v>
      </c>
      <c r="AL60" s="52">
        <f t="shared" si="94"/>
        <v>1.0799999999871943</v>
      </c>
      <c r="AM60" s="52">
        <f t="shared" si="95"/>
        <v>1.7599999999947613</v>
      </c>
      <c r="AN60" s="52">
        <f t="shared" si="96"/>
        <v>1.5999999999912689</v>
      </c>
      <c r="AO60" s="52">
        <f t="shared" si="97"/>
        <v>1.1199999999953434</v>
      </c>
      <c r="AP60" s="52">
        <f t="shared" si="98"/>
        <v>0.23999999999068677</v>
      </c>
      <c r="AQ60" s="52">
        <f t="shared" si="99"/>
        <v>0.95999999999185093</v>
      </c>
      <c r="AR60" s="52">
        <f t="shared" si="100"/>
        <v>0.36000000000058208</v>
      </c>
      <c r="AS60" s="52">
        <f t="shared" si="101"/>
        <v>0.59999999999126885</v>
      </c>
      <c r="AT60" s="52">
        <f t="shared" si="102"/>
        <v>0</v>
      </c>
      <c r="AU60" s="52">
        <f t="shared" si="75"/>
        <v>98646.079999999987</v>
      </c>
      <c r="AV60" s="52">
        <f t="shared" si="76"/>
        <v>103837.75999999999</v>
      </c>
      <c r="AW60" s="52">
        <f t="shared" si="77"/>
        <v>105913.59999999999</v>
      </c>
      <c r="AX60" s="52">
        <f t="shared" si="78"/>
        <v>108033.12</v>
      </c>
      <c r="AY60" s="52">
        <f t="shared" si="79"/>
        <v>110194.23999999999</v>
      </c>
      <c r="AZ60" s="52">
        <f t="shared" si="80"/>
        <v>112396.95999999999</v>
      </c>
      <c r="BA60" s="52">
        <f t="shared" si="81"/>
        <v>114643.36</v>
      </c>
      <c r="BB60" s="52">
        <f t="shared" si="82"/>
        <v>116937.59999999999</v>
      </c>
      <c r="BC60" s="52">
        <f t="shared" si="83"/>
        <v>0</v>
      </c>
      <c r="BE60" s="52">
        <f t="shared" si="103"/>
        <v>1.0799999999871943</v>
      </c>
      <c r="BF60" s="52">
        <f t="shared" si="104"/>
        <v>1.7599999999947613</v>
      </c>
      <c r="BG60" s="52">
        <f t="shared" si="105"/>
        <v>1.5999999999912689</v>
      </c>
      <c r="BH60" s="52">
        <f t="shared" si="106"/>
        <v>1.1199999999953434</v>
      </c>
      <c r="BI60" s="52">
        <f t="shared" si="107"/>
        <v>0.23999999999068677</v>
      </c>
      <c r="BJ60" s="52">
        <f t="shared" si="108"/>
        <v>0.95999999999185093</v>
      </c>
      <c r="BK60" s="52">
        <f t="shared" si="109"/>
        <v>0.36000000000058208</v>
      </c>
      <c r="BL60" s="52">
        <f t="shared" si="110"/>
        <v>0.59999999999126885</v>
      </c>
      <c r="BM60" s="52">
        <f t="shared" si="111"/>
        <v>0</v>
      </c>
    </row>
    <row r="61" spans="1:65">
      <c r="A61" s="62" t="s">
        <v>166</v>
      </c>
      <c r="B61" s="63">
        <v>688</v>
      </c>
      <c r="C61" s="63" t="s">
        <v>167</v>
      </c>
      <c r="D61" s="63">
        <v>15</v>
      </c>
      <c r="E61" s="63" t="s">
        <v>448</v>
      </c>
      <c r="F61" s="64" t="s">
        <v>168</v>
      </c>
      <c r="G61" s="65">
        <f t="shared" si="56"/>
        <v>133968</v>
      </c>
      <c r="H61" s="143">
        <v>141019.84</v>
      </c>
      <c r="I61" s="65">
        <f t="shared" si="58"/>
        <v>143838</v>
      </c>
      <c r="J61" s="143">
        <v>146716.96</v>
      </c>
      <c r="K61" s="143">
        <v>149651.84</v>
      </c>
      <c r="L61" s="143">
        <v>152642.88</v>
      </c>
      <c r="M61" s="143">
        <v>155696.32000000001</v>
      </c>
      <c r="N61" s="143">
        <v>158810.07999999999</v>
      </c>
      <c r="O61" s="50"/>
      <c r="P61" s="77"/>
      <c r="Q61" s="77"/>
      <c r="R61" s="51">
        <f t="shared" si="85"/>
        <v>64.408000000000001</v>
      </c>
      <c r="S61" s="51">
        <f t="shared" si="86"/>
        <v>67.798000000000002</v>
      </c>
      <c r="T61" s="51">
        <f t="shared" si="87"/>
        <v>69.153000000000006</v>
      </c>
      <c r="U61" s="51">
        <f t="shared" si="88"/>
        <v>70.537000000000006</v>
      </c>
      <c r="V61" s="51">
        <f t="shared" si="89"/>
        <v>71.947999999999993</v>
      </c>
      <c r="W61" s="51">
        <f t="shared" si="90"/>
        <v>73.385999999999996</v>
      </c>
      <c r="X61" s="51">
        <f t="shared" si="91"/>
        <v>74.853999999999999</v>
      </c>
      <c r="Y61" s="51">
        <f t="shared" si="92"/>
        <v>76.350999999999999</v>
      </c>
      <c r="Z61" s="51">
        <f t="shared" si="93"/>
        <v>0</v>
      </c>
      <c r="AB61" s="52">
        <f t="shared" si="65"/>
        <v>133968.64000000001</v>
      </c>
      <c r="AC61" s="52">
        <f t="shared" si="66"/>
        <v>141019.84</v>
      </c>
      <c r="AD61" s="52">
        <f t="shared" si="67"/>
        <v>143838.24000000002</v>
      </c>
      <c r="AE61" s="52">
        <f t="shared" si="68"/>
        <v>146716.96000000002</v>
      </c>
      <c r="AF61" s="52">
        <f t="shared" si="69"/>
        <v>149651.84</v>
      </c>
      <c r="AG61" s="52">
        <f t="shared" si="70"/>
        <v>152642.88</v>
      </c>
      <c r="AH61" s="52">
        <f t="shared" si="71"/>
        <v>155696.32000000001</v>
      </c>
      <c r="AI61" s="52">
        <f t="shared" si="72"/>
        <v>158810.07999999999</v>
      </c>
      <c r="AJ61" s="52">
        <f t="shared" si="73"/>
        <v>0</v>
      </c>
      <c r="AL61" s="52">
        <f t="shared" si="94"/>
        <v>0.64000000001396984</v>
      </c>
      <c r="AM61" s="52">
        <f t="shared" si="95"/>
        <v>0</v>
      </c>
      <c r="AN61" s="52">
        <f t="shared" si="96"/>
        <v>0.2400000000197906</v>
      </c>
      <c r="AO61" s="52">
        <f t="shared" si="97"/>
        <v>0</v>
      </c>
      <c r="AP61" s="52">
        <f t="shared" si="98"/>
        <v>0</v>
      </c>
      <c r="AQ61" s="52">
        <f t="shared" si="99"/>
        <v>0</v>
      </c>
      <c r="AR61" s="52">
        <f t="shared" si="100"/>
        <v>0</v>
      </c>
      <c r="AS61" s="52">
        <f t="shared" si="101"/>
        <v>0</v>
      </c>
      <c r="AT61" s="52">
        <f t="shared" si="102"/>
        <v>0</v>
      </c>
      <c r="AU61" s="52">
        <f t="shared" si="75"/>
        <v>133968.64000000001</v>
      </c>
      <c r="AV61" s="52">
        <f t="shared" si="76"/>
        <v>141019.84</v>
      </c>
      <c r="AW61" s="52">
        <f t="shared" si="77"/>
        <v>143838.24000000002</v>
      </c>
      <c r="AX61" s="52">
        <f t="shared" si="78"/>
        <v>146716.96000000002</v>
      </c>
      <c r="AY61" s="52">
        <f t="shared" si="79"/>
        <v>149651.84</v>
      </c>
      <c r="AZ61" s="52">
        <f t="shared" si="80"/>
        <v>152642.88</v>
      </c>
      <c r="BA61" s="52">
        <f t="shared" si="81"/>
        <v>155696.32000000001</v>
      </c>
      <c r="BB61" s="52">
        <f t="shared" si="82"/>
        <v>158810.07999999999</v>
      </c>
      <c r="BC61" s="52">
        <f t="shared" si="83"/>
        <v>0</v>
      </c>
      <c r="BE61" s="52">
        <f t="shared" si="103"/>
        <v>0.64000000001396984</v>
      </c>
      <c r="BF61" s="52">
        <f t="shared" si="104"/>
        <v>0</v>
      </c>
      <c r="BG61" s="52">
        <f t="shared" si="105"/>
        <v>0.2400000000197906</v>
      </c>
      <c r="BH61" s="52">
        <f t="shared" si="106"/>
        <v>0</v>
      </c>
      <c r="BI61" s="52">
        <f t="shared" si="107"/>
        <v>0</v>
      </c>
      <c r="BJ61" s="52">
        <f t="shared" si="108"/>
        <v>0</v>
      </c>
      <c r="BK61" s="52">
        <f t="shared" si="109"/>
        <v>0</v>
      </c>
      <c r="BL61" s="52">
        <f t="shared" si="110"/>
        <v>0</v>
      </c>
      <c r="BM61" s="52">
        <f t="shared" si="111"/>
        <v>0</v>
      </c>
    </row>
    <row r="62" spans="1:65">
      <c r="A62" s="62" t="s">
        <v>169</v>
      </c>
      <c r="B62" s="63">
        <v>603</v>
      </c>
      <c r="C62" s="63" t="s">
        <v>170</v>
      </c>
      <c r="D62" s="63">
        <v>13</v>
      </c>
      <c r="E62" s="63" t="s">
        <v>448</v>
      </c>
      <c r="F62" s="68" t="s">
        <v>171</v>
      </c>
      <c r="G62" s="65">
        <f t="shared" si="56"/>
        <v>117099</v>
      </c>
      <c r="H62" s="65">
        <f t="shared" si="57"/>
        <v>123263</v>
      </c>
      <c r="I62" s="65">
        <f t="shared" si="58"/>
        <v>125727</v>
      </c>
      <c r="J62" s="65">
        <f t="shared" si="59"/>
        <v>128242</v>
      </c>
      <c r="K62" s="65">
        <f t="shared" si="60"/>
        <v>130807</v>
      </c>
      <c r="L62" s="65">
        <f t="shared" si="61"/>
        <v>133422</v>
      </c>
      <c r="M62" s="65">
        <f t="shared" si="62"/>
        <v>136091</v>
      </c>
      <c r="N62" s="65">
        <f t="shared" si="63"/>
        <v>138813</v>
      </c>
      <c r="O62" s="50"/>
      <c r="P62" s="77"/>
      <c r="Q62" s="77"/>
      <c r="R62" s="51">
        <f t="shared" si="85"/>
        <v>56.297999999999995</v>
      </c>
      <c r="S62" s="51">
        <f t="shared" si="86"/>
        <v>59.262</v>
      </c>
      <c r="T62" s="51">
        <f t="shared" si="87"/>
        <v>60.445999999999998</v>
      </c>
      <c r="U62" s="51">
        <f t="shared" si="88"/>
        <v>61.655000000000001</v>
      </c>
      <c r="V62" s="51">
        <f t="shared" si="89"/>
        <v>62.887999999999998</v>
      </c>
      <c r="W62" s="51">
        <f t="shared" si="90"/>
        <v>64.146000000000001</v>
      </c>
      <c r="X62" s="51">
        <f t="shared" si="91"/>
        <v>65.429000000000002</v>
      </c>
      <c r="Y62" s="51">
        <f t="shared" si="92"/>
        <v>66.738</v>
      </c>
      <c r="Z62" s="51">
        <f t="shared" si="93"/>
        <v>0</v>
      </c>
      <c r="AB62" s="52">
        <f t="shared" si="65"/>
        <v>117099.83999999998</v>
      </c>
      <c r="AC62" s="52">
        <f t="shared" si="66"/>
        <v>123264.96000000001</v>
      </c>
      <c r="AD62" s="52">
        <f t="shared" si="67"/>
        <v>125727.67999999999</v>
      </c>
      <c r="AE62" s="52">
        <f t="shared" si="68"/>
        <v>128242.40000000001</v>
      </c>
      <c r="AF62" s="52">
        <f t="shared" si="69"/>
        <v>130807.03999999999</v>
      </c>
      <c r="AG62" s="52">
        <f t="shared" si="70"/>
        <v>133423.67999999999</v>
      </c>
      <c r="AH62" s="52">
        <f t="shared" si="71"/>
        <v>136092.32</v>
      </c>
      <c r="AI62" s="52">
        <f t="shared" si="72"/>
        <v>138815.04000000001</v>
      </c>
      <c r="AJ62" s="52">
        <f t="shared" si="73"/>
        <v>0</v>
      </c>
      <c r="AL62" s="52">
        <f t="shared" si="94"/>
        <v>0.83999999998195563</v>
      </c>
      <c r="AM62" s="52">
        <f t="shared" si="95"/>
        <v>1.9600000000064028</v>
      </c>
      <c r="AN62" s="52">
        <f t="shared" si="96"/>
        <v>0.67999999999301508</v>
      </c>
      <c r="AO62" s="52">
        <f t="shared" si="97"/>
        <v>0.40000000000873115</v>
      </c>
      <c r="AP62" s="52">
        <f t="shared" si="98"/>
        <v>3.9999999993597157E-2</v>
      </c>
      <c r="AQ62" s="52">
        <f t="shared" si="99"/>
        <v>1.6799999999930151</v>
      </c>
      <c r="AR62" s="52">
        <f t="shared" si="100"/>
        <v>1.3200000000069849</v>
      </c>
      <c r="AS62" s="52">
        <f t="shared" si="101"/>
        <v>2.0400000000081491</v>
      </c>
      <c r="AT62" s="52">
        <f t="shared" si="102"/>
        <v>0</v>
      </c>
      <c r="AU62" s="52">
        <f t="shared" si="75"/>
        <v>117099.83999999998</v>
      </c>
      <c r="AV62" s="52">
        <f t="shared" si="76"/>
        <v>123264.96000000001</v>
      </c>
      <c r="AW62" s="52">
        <f t="shared" si="77"/>
        <v>125727.67999999999</v>
      </c>
      <c r="AX62" s="52">
        <f t="shared" si="78"/>
        <v>128242.40000000001</v>
      </c>
      <c r="AY62" s="52">
        <f t="shared" si="79"/>
        <v>130807.03999999999</v>
      </c>
      <c r="AZ62" s="52">
        <f t="shared" si="80"/>
        <v>133423.67999999999</v>
      </c>
      <c r="BA62" s="52">
        <f t="shared" si="81"/>
        <v>136092.32</v>
      </c>
      <c r="BB62" s="52">
        <f t="shared" si="82"/>
        <v>138815.04000000001</v>
      </c>
      <c r="BC62" s="52">
        <f t="shared" si="83"/>
        <v>0</v>
      </c>
      <c r="BE62" s="52">
        <f t="shared" si="103"/>
        <v>0.83999999998195563</v>
      </c>
      <c r="BF62" s="52">
        <f t="shared" si="104"/>
        <v>1.9600000000064028</v>
      </c>
      <c r="BG62" s="52">
        <f t="shared" si="105"/>
        <v>0.67999999999301508</v>
      </c>
      <c r="BH62" s="52">
        <f t="shared" si="106"/>
        <v>0.40000000000873115</v>
      </c>
      <c r="BI62" s="52">
        <f t="shared" si="107"/>
        <v>3.9999999993597157E-2</v>
      </c>
      <c r="BJ62" s="52">
        <f t="shared" si="108"/>
        <v>1.6799999999930151</v>
      </c>
      <c r="BK62" s="52">
        <f t="shared" si="109"/>
        <v>1.3200000000069849</v>
      </c>
      <c r="BL62" s="52">
        <f t="shared" si="110"/>
        <v>2.0400000000081491</v>
      </c>
      <c r="BM62" s="52">
        <f t="shared" si="111"/>
        <v>0</v>
      </c>
    </row>
    <row r="63" spans="1:65">
      <c r="A63" s="62" t="s">
        <v>172</v>
      </c>
      <c r="B63" s="63">
        <v>745</v>
      </c>
      <c r="C63" s="63" t="s">
        <v>173</v>
      </c>
      <c r="D63" s="63">
        <v>16</v>
      </c>
      <c r="E63" s="63" t="s">
        <v>448</v>
      </c>
      <c r="F63" s="64" t="s">
        <v>174</v>
      </c>
      <c r="G63" s="65">
        <f t="shared" si="56"/>
        <v>145278</v>
      </c>
      <c r="H63" s="65">
        <f t="shared" si="57"/>
        <v>152924</v>
      </c>
      <c r="I63" s="65">
        <f t="shared" si="58"/>
        <v>155983</v>
      </c>
      <c r="J63" s="65">
        <f t="shared" si="59"/>
        <v>159103</v>
      </c>
      <c r="K63" s="65">
        <f t="shared" si="60"/>
        <v>162283</v>
      </c>
      <c r="L63" s="65">
        <f t="shared" si="61"/>
        <v>165529</v>
      </c>
      <c r="M63" s="65">
        <f t="shared" si="62"/>
        <v>168841</v>
      </c>
      <c r="N63" s="65">
        <f t="shared" si="63"/>
        <v>172217</v>
      </c>
      <c r="O63" s="50"/>
      <c r="P63" s="77"/>
      <c r="Q63" s="77"/>
      <c r="R63" s="51">
        <f t="shared" si="85"/>
        <v>69.846000000000004</v>
      </c>
      <c r="S63" s="51">
        <f t="shared" si="86"/>
        <v>73.522000000000006</v>
      </c>
      <c r="T63" s="51">
        <f t="shared" si="87"/>
        <v>74.992000000000004</v>
      </c>
      <c r="U63" s="51">
        <f t="shared" si="88"/>
        <v>76.492000000000004</v>
      </c>
      <c r="V63" s="51">
        <f t="shared" si="89"/>
        <v>78.021000000000001</v>
      </c>
      <c r="W63" s="51">
        <f t="shared" si="90"/>
        <v>79.582000000000008</v>
      </c>
      <c r="X63" s="51">
        <f t="shared" si="91"/>
        <v>81.174000000000007</v>
      </c>
      <c r="Y63" s="51">
        <f t="shared" si="92"/>
        <v>82.797000000000011</v>
      </c>
      <c r="Z63" s="51">
        <f t="shared" si="93"/>
        <v>0</v>
      </c>
      <c r="AB63" s="52">
        <f t="shared" si="65"/>
        <v>145279.67999999999</v>
      </c>
      <c r="AC63" s="52">
        <f t="shared" si="66"/>
        <v>152925.76000000001</v>
      </c>
      <c r="AD63" s="52">
        <f t="shared" si="67"/>
        <v>155983.36000000002</v>
      </c>
      <c r="AE63" s="52">
        <f t="shared" si="68"/>
        <v>159103.36000000002</v>
      </c>
      <c r="AF63" s="52">
        <f t="shared" si="69"/>
        <v>162283.68</v>
      </c>
      <c r="AG63" s="52">
        <f t="shared" si="70"/>
        <v>165530.56000000003</v>
      </c>
      <c r="AH63" s="52">
        <f t="shared" si="71"/>
        <v>168841.92</v>
      </c>
      <c r="AI63" s="52">
        <f t="shared" si="72"/>
        <v>172217.76</v>
      </c>
      <c r="AJ63" s="52">
        <f t="shared" si="73"/>
        <v>0</v>
      </c>
      <c r="AL63" s="52">
        <f t="shared" si="94"/>
        <v>1.6799999999930151</v>
      </c>
      <c r="AM63" s="52">
        <f t="shared" si="95"/>
        <v>1.7600000000093132</v>
      </c>
      <c r="AN63" s="52">
        <f t="shared" si="96"/>
        <v>0.36000000001513399</v>
      </c>
      <c r="AO63" s="52">
        <f t="shared" si="97"/>
        <v>0.36000000001513399</v>
      </c>
      <c r="AP63" s="52">
        <f t="shared" si="98"/>
        <v>0.67999999999301508</v>
      </c>
      <c r="AQ63" s="52">
        <f t="shared" si="99"/>
        <v>1.5600000000267755</v>
      </c>
      <c r="AR63" s="52">
        <f t="shared" si="100"/>
        <v>0.92000000001280569</v>
      </c>
      <c r="AS63" s="52">
        <f t="shared" si="101"/>
        <v>0.76000000000931323</v>
      </c>
      <c r="AT63" s="52">
        <f t="shared" si="102"/>
        <v>0</v>
      </c>
      <c r="AU63" s="52">
        <f t="shared" si="75"/>
        <v>145279.67999999999</v>
      </c>
      <c r="AV63" s="52">
        <f t="shared" si="76"/>
        <v>152925.76000000001</v>
      </c>
      <c r="AW63" s="52">
        <f t="shared" si="77"/>
        <v>155983.36000000002</v>
      </c>
      <c r="AX63" s="52">
        <f t="shared" si="78"/>
        <v>159103.36000000002</v>
      </c>
      <c r="AY63" s="52">
        <f t="shared" si="79"/>
        <v>162283.68</v>
      </c>
      <c r="AZ63" s="52">
        <f t="shared" si="80"/>
        <v>165530.56000000003</v>
      </c>
      <c r="BA63" s="52">
        <f t="shared" si="81"/>
        <v>168841.92</v>
      </c>
      <c r="BB63" s="52">
        <f t="shared" si="82"/>
        <v>172217.76</v>
      </c>
      <c r="BC63" s="52">
        <f t="shared" si="83"/>
        <v>0</v>
      </c>
      <c r="BE63" s="52">
        <f t="shared" si="103"/>
        <v>1.6799999999930151</v>
      </c>
      <c r="BF63" s="52">
        <f t="shared" si="104"/>
        <v>1.7600000000093132</v>
      </c>
      <c r="BG63" s="52">
        <f t="shared" si="105"/>
        <v>0.36000000001513399</v>
      </c>
      <c r="BH63" s="52">
        <f t="shared" si="106"/>
        <v>0.36000000001513399</v>
      </c>
      <c r="BI63" s="52">
        <f t="shared" si="107"/>
        <v>0.67999999999301508</v>
      </c>
      <c r="BJ63" s="52">
        <f t="shared" si="108"/>
        <v>1.5600000000267755</v>
      </c>
      <c r="BK63" s="52">
        <f t="shared" si="109"/>
        <v>0.92000000001280569</v>
      </c>
      <c r="BL63" s="52">
        <f t="shared" si="110"/>
        <v>0.76000000000931323</v>
      </c>
      <c r="BM63" s="52">
        <f t="shared" si="111"/>
        <v>0</v>
      </c>
    </row>
    <row r="64" spans="1:65">
      <c r="A64" s="62" t="s">
        <v>175</v>
      </c>
      <c r="B64" s="63">
        <v>753</v>
      </c>
      <c r="C64" s="63" t="s">
        <v>176</v>
      </c>
      <c r="D64" s="63">
        <v>16</v>
      </c>
      <c r="E64" s="63" t="s">
        <v>448</v>
      </c>
      <c r="F64" s="64" t="s">
        <v>177</v>
      </c>
      <c r="G64" s="65">
        <f t="shared" si="56"/>
        <v>146864</v>
      </c>
      <c r="H64" s="65">
        <f t="shared" si="57"/>
        <v>154596</v>
      </c>
      <c r="I64" s="65">
        <f t="shared" si="58"/>
        <v>157686</v>
      </c>
      <c r="J64" s="65">
        <f t="shared" si="59"/>
        <v>160841</v>
      </c>
      <c r="K64" s="65">
        <f t="shared" si="60"/>
        <v>164057</v>
      </c>
      <c r="L64" s="65">
        <f t="shared" si="61"/>
        <v>167337</v>
      </c>
      <c r="M64" s="65">
        <f t="shared" si="62"/>
        <v>170685</v>
      </c>
      <c r="N64" s="65">
        <f t="shared" si="63"/>
        <v>174098</v>
      </c>
      <c r="O64" s="50"/>
      <c r="P64" s="77"/>
      <c r="Q64" s="77"/>
      <c r="R64" s="51">
        <f t="shared" si="85"/>
        <v>70.608000000000004</v>
      </c>
      <c r="S64" s="51">
        <f t="shared" si="86"/>
        <v>74.325000000000003</v>
      </c>
      <c r="T64" s="51">
        <f t="shared" si="87"/>
        <v>75.811000000000007</v>
      </c>
      <c r="U64" s="51">
        <f t="shared" si="88"/>
        <v>77.328000000000003</v>
      </c>
      <c r="V64" s="51">
        <f t="shared" si="89"/>
        <v>78.874000000000009</v>
      </c>
      <c r="W64" s="51">
        <f t="shared" si="90"/>
        <v>80.451000000000008</v>
      </c>
      <c r="X64" s="51">
        <f t="shared" si="91"/>
        <v>82.061000000000007</v>
      </c>
      <c r="Y64" s="51">
        <f t="shared" si="92"/>
        <v>83.701000000000008</v>
      </c>
      <c r="Z64" s="51">
        <f t="shared" si="93"/>
        <v>0</v>
      </c>
      <c r="AB64" s="52">
        <f t="shared" si="65"/>
        <v>146864.64000000001</v>
      </c>
      <c r="AC64" s="52">
        <f t="shared" si="66"/>
        <v>154596</v>
      </c>
      <c r="AD64" s="52">
        <f t="shared" si="67"/>
        <v>157686.88</v>
      </c>
      <c r="AE64" s="52">
        <f t="shared" si="68"/>
        <v>160842.24000000002</v>
      </c>
      <c r="AF64" s="52">
        <f t="shared" si="69"/>
        <v>164057.92000000001</v>
      </c>
      <c r="AG64" s="52">
        <f t="shared" si="70"/>
        <v>167338.08000000002</v>
      </c>
      <c r="AH64" s="52">
        <f t="shared" si="71"/>
        <v>170686.88</v>
      </c>
      <c r="AI64" s="52">
        <f t="shared" si="72"/>
        <v>174098.08000000002</v>
      </c>
      <c r="AJ64" s="52">
        <f t="shared" si="73"/>
        <v>0</v>
      </c>
      <c r="AL64" s="52">
        <f t="shared" si="94"/>
        <v>0.64000000001396984</v>
      </c>
      <c r="AM64" s="52">
        <f t="shared" si="95"/>
        <v>0</v>
      </c>
      <c r="AN64" s="52">
        <f t="shared" si="96"/>
        <v>0.88000000000465661</v>
      </c>
      <c r="AO64" s="52">
        <f t="shared" si="97"/>
        <v>1.2400000000197906</v>
      </c>
      <c r="AP64" s="52">
        <f t="shared" si="98"/>
        <v>0.92000000001280569</v>
      </c>
      <c r="AQ64" s="52">
        <f t="shared" si="99"/>
        <v>1.0800000000162981</v>
      </c>
      <c r="AR64" s="52">
        <f t="shared" si="100"/>
        <v>1.8800000000046566</v>
      </c>
      <c r="AS64" s="52">
        <f t="shared" si="101"/>
        <v>8.0000000016298145E-2</v>
      </c>
      <c r="AT64" s="52">
        <f t="shared" si="102"/>
        <v>0</v>
      </c>
      <c r="AU64" s="52">
        <f t="shared" si="75"/>
        <v>146864.64000000001</v>
      </c>
      <c r="AV64" s="52">
        <f t="shared" si="76"/>
        <v>154596</v>
      </c>
      <c r="AW64" s="52">
        <f t="shared" si="77"/>
        <v>157686.88</v>
      </c>
      <c r="AX64" s="52">
        <f t="shared" si="78"/>
        <v>160842.24000000002</v>
      </c>
      <c r="AY64" s="52">
        <f t="shared" si="79"/>
        <v>164057.92000000001</v>
      </c>
      <c r="AZ64" s="52">
        <f t="shared" si="80"/>
        <v>167338.08000000002</v>
      </c>
      <c r="BA64" s="52">
        <f t="shared" si="81"/>
        <v>170686.88</v>
      </c>
      <c r="BB64" s="52">
        <f t="shared" si="82"/>
        <v>174098.08000000002</v>
      </c>
      <c r="BC64" s="52">
        <f t="shared" si="83"/>
        <v>0</v>
      </c>
      <c r="BE64" s="52">
        <f t="shared" si="103"/>
        <v>0.64000000001396984</v>
      </c>
      <c r="BF64" s="52">
        <f t="shared" si="104"/>
        <v>0</v>
      </c>
      <c r="BG64" s="52">
        <f t="shared" si="105"/>
        <v>0.88000000000465661</v>
      </c>
      <c r="BH64" s="52">
        <f t="shared" si="106"/>
        <v>1.2400000000197906</v>
      </c>
      <c r="BI64" s="52">
        <f t="shared" si="107"/>
        <v>0.92000000001280569</v>
      </c>
      <c r="BJ64" s="52">
        <f t="shared" si="108"/>
        <v>1.0800000000162981</v>
      </c>
      <c r="BK64" s="52">
        <f t="shared" si="109"/>
        <v>1.8800000000046566</v>
      </c>
      <c r="BL64" s="52">
        <f t="shared" si="110"/>
        <v>8.0000000016298145E-2</v>
      </c>
      <c r="BM64" s="52">
        <f t="shared" si="111"/>
        <v>0</v>
      </c>
    </row>
    <row r="65" spans="1:65">
      <c r="A65" s="62" t="s">
        <v>178</v>
      </c>
      <c r="B65" s="63">
        <v>675</v>
      </c>
      <c r="C65" s="63" t="s">
        <v>179</v>
      </c>
      <c r="D65" s="63">
        <v>14</v>
      </c>
      <c r="E65" s="63" t="s">
        <v>448</v>
      </c>
      <c r="F65" s="64" t="s">
        <v>180</v>
      </c>
      <c r="G65" s="65">
        <f t="shared" si="56"/>
        <v>131388</v>
      </c>
      <c r="H65" s="65">
        <f t="shared" si="57"/>
        <v>138302</v>
      </c>
      <c r="I65" s="65">
        <f t="shared" si="58"/>
        <v>141069</v>
      </c>
      <c r="J65" s="65">
        <f t="shared" si="59"/>
        <v>143889</v>
      </c>
      <c r="K65" s="65">
        <f t="shared" si="60"/>
        <v>146766</v>
      </c>
      <c r="L65" s="65">
        <f t="shared" si="61"/>
        <v>149704</v>
      </c>
      <c r="M65" s="65">
        <f t="shared" si="62"/>
        <v>152696</v>
      </c>
      <c r="N65" s="65">
        <f t="shared" si="63"/>
        <v>155750</v>
      </c>
      <c r="O65" s="50"/>
      <c r="P65" s="77"/>
      <c r="Q65" s="77"/>
      <c r="R65" s="51">
        <f t="shared" si="85"/>
        <v>63.167999999999999</v>
      </c>
      <c r="S65" s="51">
        <f t="shared" si="86"/>
        <v>66.492000000000004</v>
      </c>
      <c r="T65" s="51">
        <f t="shared" si="87"/>
        <v>67.822000000000003</v>
      </c>
      <c r="U65" s="51">
        <f t="shared" si="88"/>
        <v>69.178000000000011</v>
      </c>
      <c r="V65" s="51">
        <f t="shared" si="89"/>
        <v>70.561000000000007</v>
      </c>
      <c r="W65" s="51">
        <f t="shared" si="90"/>
        <v>71.974000000000004</v>
      </c>
      <c r="X65" s="51">
        <f t="shared" si="91"/>
        <v>73.412000000000006</v>
      </c>
      <c r="Y65" s="51">
        <f t="shared" si="92"/>
        <v>74.88000000000001</v>
      </c>
      <c r="Z65" s="51">
        <f t="shared" si="93"/>
        <v>0</v>
      </c>
      <c r="AB65" s="52">
        <f t="shared" si="65"/>
        <v>131389.44</v>
      </c>
      <c r="AC65" s="52">
        <f t="shared" si="66"/>
        <v>138303.36000000002</v>
      </c>
      <c r="AD65" s="52">
        <f t="shared" si="67"/>
        <v>141069.76000000001</v>
      </c>
      <c r="AE65" s="52">
        <f t="shared" si="68"/>
        <v>143890.24000000002</v>
      </c>
      <c r="AF65" s="52">
        <f t="shared" si="69"/>
        <v>146766.88</v>
      </c>
      <c r="AG65" s="52">
        <f t="shared" si="70"/>
        <v>149705.92000000001</v>
      </c>
      <c r="AH65" s="52">
        <f t="shared" si="71"/>
        <v>152696.96000000002</v>
      </c>
      <c r="AI65" s="52">
        <f t="shared" si="72"/>
        <v>155750.40000000002</v>
      </c>
      <c r="AJ65" s="52">
        <f t="shared" si="73"/>
        <v>0</v>
      </c>
      <c r="AL65" s="52">
        <f t="shared" si="94"/>
        <v>1.4400000000023283</v>
      </c>
      <c r="AM65" s="52">
        <f t="shared" si="95"/>
        <v>1.360000000015134</v>
      </c>
      <c r="AN65" s="52">
        <f t="shared" si="96"/>
        <v>0.76000000000931323</v>
      </c>
      <c r="AO65" s="52">
        <f t="shared" si="97"/>
        <v>1.2400000000197906</v>
      </c>
      <c r="AP65" s="52">
        <f t="shared" si="98"/>
        <v>0.88000000000465661</v>
      </c>
      <c r="AQ65" s="52">
        <f t="shared" si="99"/>
        <v>1.9200000000128057</v>
      </c>
      <c r="AR65" s="52">
        <f t="shared" si="100"/>
        <v>0.96000000002095476</v>
      </c>
      <c r="AS65" s="52">
        <f t="shared" si="101"/>
        <v>0.40000000002328306</v>
      </c>
      <c r="AT65" s="52">
        <f t="shared" si="102"/>
        <v>0</v>
      </c>
      <c r="AU65" s="52">
        <f t="shared" si="75"/>
        <v>131389.44</v>
      </c>
      <c r="AV65" s="52">
        <f t="shared" si="76"/>
        <v>138303.36000000002</v>
      </c>
      <c r="AW65" s="52">
        <f t="shared" si="77"/>
        <v>141069.76000000001</v>
      </c>
      <c r="AX65" s="52">
        <f t="shared" si="78"/>
        <v>143890.24000000002</v>
      </c>
      <c r="AY65" s="52">
        <f t="shared" si="79"/>
        <v>146766.88</v>
      </c>
      <c r="AZ65" s="52">
        <f t="shared" si="80"/>
        <v>149705.92000000001</v>
      </c>
      <c r="BA65" s="52">
        <f t="shared" si="81"/>
        <v>152696.96000000002</v>
      </c>
      <c r="BB65" s="52">
        <f t="shared" si="82"/>
        <v>155750.40000000002</v>
      </c>
      <c r="BC65" s="52">
        <f t="shared" si="83"/>
        <v>0</v>
      </c>
      <c r="BE65" s="52">
        <f t="shared" si="103"/>
        <v>1.4400000000023283</v>
      </c>
      <c r="BF65" s="52">
        <f t="shared" si="104"/>
        <v>1.360000000015134</v>
      </c>
      <c r="BG65" s="52">
        <f t="shared" si="105"/>
        <v>0.76000000000931323</v>
      </c>
      <c r="BH65" s="52">
        <f t="shared" si="106"/>
        <v>1.2400000000197906</v>
      </c>
      <c r="BI65" s="52">
        <f t="shared" si="107"/>
        <v>0.88000000000465661</v>
      </c>
      <c r="BJ65" s="52">
        <f t="shared" si="108"/>
        <v>1.9200000000128057</v>
      </c>
      <c r="BK65" s="52">
        <f t="shared" si="109"/>
        <v>0.96000000002095476</v>
      </c>
      <c r="BL65" s="52">
        <f t="shared" si="110"/>
        <v>0.40000000002328306</v>
      </c>
      <c r="BM65" s="52">
        <f t="shared" si="111"/>
        <v>0</v>
      </c>
    </row>
    <row r="66" spans="1:65">
      <c r="A66" s="62" t="s">
        <v>181</v>
      </c>
      <c r="B66" s="63">
        <v>558</v>
      </c>
      <c r="C66" s="63" t="s">
        <v>182</v>
      </c>
      <c r="D66" s="63">
        <v>12</v>
      </c>
      <c r="E66" s="63" t="s">
        <v>448</v>
      </c>
      <c r="F66" s="68" t="s">
        <v>183</v>
      </c>
      <c r="G66" s="65">
        <f t="shared" si="56"/>
        <v>108170</v>
      </c>
      <c r="H66" s="65">
        <f t="shared" si="57"/>
        <v>113863</v>
      </c>
      <c r="I66" s="65">
        <f t="shared" si="58"/>
        <v>116140</v>
      </c>
      <c r="J66" s="65">
        <f t="shared" si="59"/>
        <v>118464</v>
      </c>
      <c r="K66" s="65">
        <f t="shared" si="60"/>
        <v>120832</v>
      </c>
      <c r="L66" s="65">
        <f t="shared" si="61"/>
        <v>123248</v>
      </c>
      <c r="M66" s="65">
        <f t="shared" si="62"/>
        <v>125714</v>
      </c>
      <c r="N66" s="65">
        <f t="shared" si="63"/>
        <v>128228</v>
      </c>
      <c r="O66" s="50"/>
      <c r="P66" s="77"/>
      <c r="Q66" s="77"/>
      <c r="R66" s="51">
        <f t="shared" si="85"/>
        <v>52.004999999999995</v>
      </c>
      <c r="S66" s="51">
        <f t="shared" si="86"/>
        <v>54.741999999999997</v>
      </c>
      <c r="T66" s="51">
        <f t="shared" si="87"/>
        <v>55.836999999999996</v>
      </c>
      <c r="U66" s="51">
        <f t="shared" si="88"/>
        <v>56.954000000000001</v>
      </c>
      <c r="V66" s="51">
        <f t="shared" si="89"/>
        <v>58.092999999999996</v>
      </c>
      <c r="W66" s="51">
        <f t="shared" si="90"/>
        <v>59.253999999999998</v>
      </c>
      <c r="X66" s="51">
        <f t="shared" si="91"/>
        <v>60.44</v>
      </c>
      <c r="Y66" s="51">
        <f t="shared" si="92"/>
        <v>61.649000000000001</v>
      </c>
      <c r="Z66" s="51">
        <f t="shared" si="93"/>
        <v>0</v>
      </c>
      <c r="AB66" s="52">
        <f t="shared" si="65"/>
        <v>108170.4</v>
      </c>
      <c r="AC66" s="52">
        <f t="shared" si="66"/>
        <v>113863.36</v>
      </c>
      <c r="AD66" s="52">
        <f t="shared" si="67"/>
        <v>116140.95999999999</v>
      </c>
      <c r="AE66" s="52">
        <f t="shared" si="68"/>
        <v>118464.32000000001</v>
      </c>
      <c r="AF66" s="52">
        <f t="shared" si="69"/>
        <v>120833.43999999999</v>
      </c>
      <c r="AG66" s="52">
        <f t="shared" si="70"/>
        <v>123248.31999999999</v>
      </c>
      <c r="AH66" s="52">
        <f t="shared" si="71"/>
        <v>125715.2</v>
      </c>
      <c r="AI66" s="52">
        <f t="shared" si="72"/>
        <v>128229.92</v>
      </c>
      <c r="AJ66" s="52">
        <f t="shared" si="73"/>
        <v>0</v>
      </c>
      <c r="AL66" s="52">
        <f t="shared" si="94"/>
        <v>0.39999999999417923</v>
      </c>
      <c r="AM66" s="52">
        <f t="shared" si="95"/>
        <v>0.36000000000058208</v>
      </c>
      <c r="AN66" s="52">
        <f t="shared" si="96"/>
        <v>0.95999999999185093</v>
      </c>
      <c r="AO66" s="52">
        <f t="shared" si="97"/>
        <v>0.32000000000698492</v>
      </c>
      <c r="AP66" s="52">
        <f t="shared" si="98"/>
        <v>1.4399999999877764</v>
      </c>
      <c r="AQ66" s="52">
        <f t="shared" si="99"/>
        <v>0.319999999992433</v>
      </c>
      <c r="AR66" s="52">
        <f t="shared" si="100"/>
        <v>1.1999999999970896</v>
      </c>
      <c r="AS66" s="52">
        <f t="shared" si="101"/>
        <v>1.9199999999982538</v>
      </c>
      <c r="AT66" s="52">
        <f t="shared" si="102"/>
        <v>0</v>
      </c>
      <c r="AU66" s="52">
        <f t="shared" si="75"/>
        <v>108170.4</v>
      </c>
      <c r="AV66" s="52">
        <f t="shared" si="76"/>
        <v>113863.36</v>
      </c>
      <c r="AW66" s="52">
        <f t="shared" si="77"/>
        <v>116140.95999999999</v>
      </c>
      <c r="AX66" s="52">
        <f t="shared" si="78"/>
        <v>118464.32000000001</v>
      </c>
      <c r="AY66" s="52">
        <f t="shared" si="79"/>
        <v>120833.43999999999</v>
      </c>
      <c r="AZ66" s="52">
        <f t="shared" si="80"/>
        <v>123248.31999999999</v>
      </c>
      <c r="BA66" s="52">
        <f t="shared" si="81"/>
        <v>125715.2</v>
      </c>
      <c r="BB66" s="52">
        <f t="shared" si="82"/>
        <v>128229.92</v>
      </c>
      <c r="BC66" s="52">
        <f t="shared" si="83"/>
        <v>0</v>
      </c>
      <c r="BE66" s="52">
        <f t="shared" si="103"/>
        <v>0.39999999999417923</v>
      </c>
      <c r="BF66" s="52">
        <f t="shared" si="104"/>
        <v>0.36000000000058208</v>
      </c>
      <c r="BG66" s="52">
        <f t="shared" si="105"/>
        <v>0.95999999999185093</v>
      </c>
      <c r="BH66" s="52">
        <f t="shared" si="106"/>
        <v>0.32000000000698492</v>
      </c>
      <c r="BI66" s="52">
        <f t="shared" si="107"/>
        <v>1.4399999999877764</v>
      </c>
      <c r="BJ66" s="52">
        <f t="shared" si="108"/>
        <v>0.319999999992433</v>
      </c>
      <c r="BK66" s="52">
        <f t="shared" si="109"/>
        <v>1.1999999999970896</v>
      </c>
      <c r="BL66" s="52">
        <f t="shared" si="110"/>
        <v>1.9199999999982538</v>
      </c>
      <c r="BM66" s="52">
        <f t="shared" si="111"/>
        <v>0</v>
      </c>
    </row>
    <row r="67" spans="1:65">
      <c r="A67" s="62" t="s">
        <v>184</v>
      </c>
      <c r="B67" s="63">
        <v>553</v>
      </c>
      <c r="C67" s="63" t="s">
        <v>58</v>
      </c>
      <c r="D67" s="63">
        <v>12</v>
      </c>
      <c r="E67" s="63" t="s">
        <v>448</v>
      </c>
      <c r="F67" s="64" t="s">
        <v>185</v>
      </c>
      <c r="G67" s="65">
        <f t="shared" si="56"/>
        <v>107178</v>
      </c>
      <c r="H67" s="65">
        <f t="shared" si="57"/>
        <v>112820</v>
      </c>
      <c r="I67" s="65">
        <f t="shared" si="58"/>
        <v>115075</v>
      </c>
      <c r="J67" s="65">
        <f t="shared" si="59"/>
        <v>117378</v>
      </c>
      <c r="K67" s="65">
        <f t="shared" si="60"/>
        <v>119725</v>
      </c>
      <c r="L67" s="65">
        <f t="shared" si="61"/>
        <v>122119</v>
      </c>
      <c r="M67" s="65">
        <f t="shared" si="62"/>
        <v>124562</v>
      </c>
      <c r="N67" s="65">
        <f t="shared" si="63"/>
        <v>127052</v>
      </c>
      <c r="O67" s="50"/>
      <c r="P67" s="77"/>
      <c r="Q67" s="77"/>
      <c r="R67" s="51">
        <f t="shared" si="85"/>
        <v>51.527999999999999</v>
      </c>
      <c r="S67" s="51">
        <f t="shared" si="86"/>
        <v>54.241</v>
      </c>
      <c r="T67" s="51">
        <f t="shared" si="87"/>
        <v>55.324999999999996</v>
      </c>
      <c r="U67" s="51">
        <f t="shared" si="88"/>
        <v>56.431999999999995</v>
      </c>
      <c r="V67" s="51">
        <f t="shared" si="89"/>
        <v>57.561</v>
      </c>
      <c r="W67" s="51">
        <f t="shared" si="90"/>
        <v>58.711999999999996</v>
      </c>
      <c r="X67" s="51">
        <f t="shared" si="91"/>
        <v>59.885999999999996</v>
      </c>
      <c r="Y67" s="51">
        <f t="shared" si="92"/>
        <v>61.082999999999998</v>
      </c>
      <c r="Z67" s="51">
        <f t="shared" si="93"/>
        <v>0</v>
      </c>
      <c r="AB67" s="52">
        <f t="shared" si="65"/>
        <v>107178.23999999999</v>
      </c>
      <c r="AC67" s="52">
        <f t="shared" si="66"/>
        <v>112821.28</v>
      </c>
      <c r="AD67" s="52">
        <f t="shared" si="67"/>
        <v>115075.99999999999</v>
      </c>
      <c r="AE67" s="52">
        <f t="shared" si="68"/>
        <v>117378.55999999998</v>
      </c>
      <c r="AF67" s="52">
        <f t="shared" si="69"/>
        <v>119726.88</v>
      </c>
      <c r="AG67" s="52">
        <f t="shared" si="70"/>
        <v>122120.95999999999</v>
      </c>
      <c r="AH67" s="52">
        <f t="shared" si="71"/>
        <v>124562.87999999999</v>
      </c>
      <c r="AI67" s="52">
        <f t="shared" si="72"/>
        <v>127052.64</v>
      </c>
      <c r="AJ67" s="52">
        <f t="shared" si="73"/>
        <v>0</v>
      </c>
      <c r="AL67" s="52">
        <f t="shared" si="94"/>
        <v>0.23999999999068677</v>
      </c>
      <c r="AM67" s="52">
        <f t="shared" si="95"/>
        <v>1.2799999999988358</v>
      </c>
      <c r="AN67" s="52">
        <f t="shared" si="96"/>
        <v>0.99999999998544808</v>
      </c>
      <c r="AO67" s="52">
        <f t="shared" si="97"/>
        <v>0.55999999998311978</v>
      </c>
      <c r="AP67" s="52">
        <f t="shared" si="98"/>
        <v>1.8800000000046566</v>
      </c>
      <c r="AQ67" s="52">
        <f t="shared" si="99"/>
        <v>1.9599999999918509</v>
      </c>
      <c r="AR67" s="52">
        <f t="shared" si="100"/>
        <v>0.8799999999901047</v>
      </c>
      <c r="AS67" s="52">
        <f t="shared" si="101"/>
        <v>0.63999999999941792</v>
      </c>
      <c r="AT67" s="52">
        <f t="shared" si="102"/>
        <v>0</v>
      </c>
      <c r="AU67" s="52">
        <f t="shared" si="75"/>
        <v>107178.23999999999</v>
      </c>
      <c r="AV67" s="52">
        <f t="shared" si="76"/>
        <v>112821.28</v>
      </c>
      <c r="AW67" s="52">
        <f t="shared" si="77"/>
        <v>115075.99999999999</v>
      </c>
      <c r="AX67" s="52">
        <f t="shared" si="78"/>
        <v>117378.55999999998</v>
      </c>
      <c r="AY67" s="52">
        <f t="shared" si="79"/>
        <v>119726.88</v>
      </c>
      <c r="AZ67" s="52">
        <f t="shared" si="80"/>
        <v>122120.95999999999</v>
      </c>
      <c r="BA67" s="52">
        <f t="shared" si="81"/>
        <v>124562.87999999999</v>
      </c>
      <c r="BB67" s="52">
        <f t="shared" si="82"/>
        <v>127052.64</v>
      </c>
      <c r="BC67" s="52">
        <f t="shared" si="83"/>
        <v>0</v>
      </c>
      <c r="BE67" s="52">
        <f t="shared" si="103"/>
        <v>0.23999999999068677</v>
      </c>
      <c r="BF67" s="52">
        <f t="shared" si="104"/>
        <v>1.2799999999988358</v>
      </c>
      <c r="BG67" s="52">
        <f t="shared" si="105"/>
        <v>0.99999999998544808</v>
      </c>
      <c r="BH67" s="52">
        <f t="shared" si="106"/>
        <v>0.55999999998311978</v>
      </c>
      <c r="BI67" s="52">
        <f t="shared" si="107"/>
        <v>1.8800000000046566</v>
      </c>
      <c r="BJ67" s="52">
        <f t="shared" si="108"/>
        <v>1.9599999999918509</v>
      </c>
      <c r="BK67" s="52">
        <f t="shared" si="109"/>
        <v>0.8799999999901047</v>
      </c>
      <c r="BL67" s="52">
        <f t="shared" si="110"/>
        <v>0.63999999999941792</v>
      </c>
      <c r="BM67" s="52">
        <f t="shared" si="111"/>
        <v>0</v>
      </c>
    </row>
    <row r="68" spans="1:65">
      <c r="A68" s="62" t="s">
        <v>186</v>
      </c>
      <c r="B68" s="63">
        <v>625</v>
      </c>
      <c r="C68" s="63" t="s">
        <v>187</v>
      </c>
      <c r="D68" s="63">
        <v>13</v>
      </c>
      <c r="E68" s="63" t="s">
        <v>448</v>
      </c>
      <c r="F68" s="68" t="s">
        <v>188</v>
      </c>
      <c r="G68" s="65">
        <f t="shared" si="56"/>
        <v>121465</v>
      </c>
      <c r="H68" s="65">
        <f t="shared" si="57"/>
        <v>127857</v>
      </c>
      <c r="I68" s="143">
        <v>130416</v>
      </c>
      <c r="J68" s="65">
        <f t="shared" si="59"/>
        <v>133024</v>
      </c>
      <c r="K68" s="65">
        <f t="shared" si="60"/>
        <v>135684</v>
      </c>
      <c r="L68" s="143">
        <v>138399</v>
      </c>
      <c r="M68" s="65">
        <f t="shared" si="62"/>
        <v>141165</v>
      </c>
      <c r="N68" s="143">
        <v>143990</v>
      </c>
      <c r="O68" s="50"/>
      <c r="P68" s="77"/>
      <c r="Q68" s="77"/>
      <c r="R68" s="51">
        <f t="shared" si="85"/>
        <v>58.396999999999998</v>
      </c>
      <c r="S68" s="51">
        <f t="shared" si="86"/>
        <v>61.47</v>
      </c>
      <c r="T68" s="51">
        <f t="shared" si="87"/>
        <v>62.7</v>
      </c>
      <c r="U68" s="51">
        <f t="shared" si="88"/>
        <v>63.954000000000001</v>
      </c>
      <c r="V68" s="51">
        <f t="shared" si="89"/>
        <v>65.233000000000004</v>
      </c>
      <c r="W68" s="51">
        <f t="shared" si="90"/>
        <v>66.538000000000011</v>
      </c>
      <c r="X68" s="51">
        <f t="shared" si="91"/>
        <v>67.868000000000009</v>
      </c>
      <c r="Y68" s="51">
        <f t="shared" si="92"/>
        <v>69.225999999999999</v>
      </c>
      <c r="Z68" s="51">
        <f t="shared" si="93"/>
        <v>0</v>
      </c>
      <c r="AB68" s="52">
        <f t="shared" si="65"/>
        <v>121465.76</v>
      </c>
      <c r="AC68" s="52">
        <f t="shared" si="66"/>
        <v>127857.59999999999</v>
      </c>
      <c r="AD68" s="52">
        <f t="shared" si="67"/>
        <v>130416</v>
      </c>
      <c r="AE68" s="52">
        <f t="shared" si="68"/>
        <v>133024.32000000001</v>
      </c>
      <c r="AF68" s="52">
        <f t="shared" si="69"/>
        <v>135684.64000000001</v>
      </c>
      <c r="AG68" s="52">
        <f t="shared" si="70"/>
        <v>138399.04000000004</v>
      </c>
      <c r="AH68" s="52">
        <f t="shared" si="71"/>
        <v>141165.44000000003</v>
      </c>
      <c r="AI68" s="52">
        <f t="shared" si="72"/>
        <v>143990.07999999999</v>
      </c>
      <c r="AJ68" s="52">
        <f t="shared" si="73"/>
        <v>0</v>
      </c>
      <c r="AL68" s="52">
        <f t="shared" si="94"/>
        <v>0.75999999999476131</v>
      </c>
      <c r="AM68" s="52">
        <f t="shared" si="95"/>
        <v>0.59999999999126885</v>
      </c>
      <c r="AN68" s="52">
        <f t="shared" si="96"/>
        <v>0</v>
      </c>
      <c r="AO68" s="52">
        <f t="shared" si="97"/>
        <v>0.32000000000698492</v>
      </c>
      <c r="AP68" s="52">
        <f t="shared" si="98"/>
        <v>0.64000000001396984</v>
      </c>
      <c r="AQ68" s="52">
        <f t="shared" si="99"/>
        <v>4.0000000037252903E-2</v>
      </c>
      <c r="AR68" s="52">
        <f t="shared" si="100"/>
        <v>0.44000000003143214</v>
      </c>
      <c r="AS68" s="52">
        <f t="shared" si="101"/>
        <v>7.9999999987194315E-2</v>
      </c>
      <c r="AT68" s="52">
        <f t="shared" si="102"/>
        <v>0</v>
      </c>
      <c r="AU68" s="52">
        <f t="shared" si="75"/>
        <v>121465.76</v>
      </c>
      <c r="AV68" s="52">
        <f t="shared" si="76"/>
        <v>127857.59999999999</v>
      </c>
      <c r="AW68" s="52">
        <f t="shared" si="77"/>
        <v>130416</v>
      </c>
      <c r="AX68" s="52">
        <f t="shared" si="78"/>
        <v>133024.32000000001</v>
      </c>
      <c r="AY68" s="52">
        <f t="shared" si="79"/>
        <v>135684.64000000001</v>
      </c>
      <c r="AZ68" s="52">
        <f t="shared" si="80"/>
        <v>138399.04000000004</v>
      </c>
      <c r="BA68" s="52">
        <f t="shared" si="81"/>
        <v>141165.44000000003</v>
      </c>
      <c r="BB68" s="52">
        <f t="shared" si="82"/>
        <v>143990.07999999999</v>
      </c>
      <c r="BC68" s="52">
        <f t="shared" si="83"/>
        <v>0</v>
      </c>
      <c r="BE68" s="52">
        <f t="shared" si="103"/>
        <v>0.75999999999476131</v>
      </c>
      <c r="BF68" s="52">
        <f t="shared" si="104"/>
        <v>0.59999999999126885</v>
      </c>
      <c r="BG68" s="52">
        <f t="shared" si="105"/>
        <v>0</v>
      </c>
      <c r="BH68" s="52">
        <f t="shared" si="106"/>
        <v>0.32000000000698492</v>
      </c>
      <c r="BI68" s="52">
        <f t="shared" si="107"/>
        <v>0.64000000001396984</v>
      </c>
      <c r="BJ68" s="52">
        <f t="shared" si="108"/>
        <v>4.0000000037252903E-2</v>
      </c>
      <c r="BK68" s="52">
        <f t="shared" si="109"/>
        <v>0.44000000003143214</v>
      </c>
      <c r="BL68" s="52">
        <f t="shared" si="110"/>
        <v>7.9999999987194315E-2</v>
      </c>
      <c r="BM68" s="52">
        <f t="shared" si="111"/>
        <v>0</v>
      </c>
    </row>
    <row r="69" spans="1:65">
      <c r="A69" s="62" t="s">
        <v>189</v>
      </c>
      <c r="B69" s="63">
        <v>625</v>
      </c>
      <c r="C69" s="63" t="s">
        <v>187</v>
      </c>
      <c r="D69" s="63">
        <v>13</v>
      </c>
      <c r="E69" s="63" t="s">
        <v>448</v>
      </c>
      <c r="F69" s="68" t="s">
        <v>190</v>
      </c>
      <c r="G69" s="65">
        <f t="shared" si="56"/>
        <v>121465</v>
      </c>
      <c r="H69" s="65">
        <f t="shared" si="57"/>
        <v>127857</v>
      </c>
      <c r="I69" s="143">
        <v>130416</v>
      </c>
      <c r="J69" s="65">
        <f t="shared" si="59"/>
        <v>133024</v>
      </c>
      <c r="K69" s="65">
        <f t="shared" si="60"/>
        <v>135684</v>
      </c>
      <c r="L69" s="143">
        <v>138399</v>
      </c>
      <c r="M69" s="65">
        <f t="shared" si="62"/>
        <v>141165</v>
      </c>
      <c r="N69" s="143">
        <v>143990</v>
      </c>
      <c r="O69" s="50"/>
      <c r="P69" s="77"/>
      <c r="Q69" s="77"/>
      <c r="R69" s="51">
        <f t="shared" si="85"/>
        <v>58.396999999999998</v>
      </c>
      <c r="S69" s="51">
        <f t="shared" si="86"/>
        <v>61.47</v>
      </c>
      <c r="T69" s="51">
        <f t="shared" si="87"/>
        <v>62.7</v>
      </c>
      <c r="U69" s="51">
        <f t="shared" si="88"/>
        <v>63.954000000000001</v>
      </c>
      <c r="V69" s="51">
        <f t="shared" si="89"/>
        <v>65.233000000000004</v>
      </c>
      <c r="W69" s="51">
        <f t="shared" si="90"/>
        <v>66.538000000000011</v>
      </c>
      <c r="X69" s="51">
        <f t="shared" si="91"/>
        <v>67.868000000000009</v>
      </c>
      <c r="Y69" s="51">
        <f t="shared" si="92"/>
        <v>69.225999999999999</v>
      </c>
      <c r="Z69" s="51">
        <f t="shared" si="93"/>
        <v>0</v>
      </c>
      <c r="AB69" s="52">
        <f t="shared" si="65"/>
        <v>121465.76</v>
      </c>
      <c r="AC69" s="52">
        <f t="shared" si="66"/>
        <v>127857.59999999999</v>
      </c>
      <c r="AD69" s="52">
        <f t="shared" si="67"/>
        <v>130416</v>
      </c>
      <c r="AE69" s="52">
        <f t="shared" si="68"/>
        <v>133024.32000000001</v>
      </c>
      <c r="AF69" s="52">
        <f t="shared" si="69"/>
        <v>135684.64000000001</v>
      </c>
      <c r="AG69" s="52">
        <f t="shared" si="70"/>
        <v>138399.04000000004</v>
      </c>
      <c r="AH69" s="52">
        <f t="shared" si="71"/>
        <v>141165.44000000003</v>
      </c>
      <c r="AI69" s="52">
        <f t="shared" si="72"/>
        <v>143990.07999999999</v>
      </c>
      <c r="AJ69" s="52">
        <f t="shared" si="73"/>
        <v>0</v>
      </c>
      <c r="AL69" s="52">
        <f t="shared" si="94"/>
        <v>0.75999999999476131</v>
      </c>
      <c r="AM69" s="52">
        <f t="shared" si="95"/>
        <v>0.59999999999126885</v>
      </c>
      <c r="AN69" s="52">
        <f t="shared" si="96"/>
        <v>0</v>
      </c>
      <c r="AO69" s="52">
        <f t="shared" si="97"/>
        <v>0.32000000000698492</v>
      </c>
      <c r="AP69" s="52">
        <f t="shared" si="98"/>
        <v>0.64000000001396984</v>
      </c>
      <c r="AQ69" s="52">
        <f t="shared" si="99"/>
        <v>4.0000000037252903E-2</v>
      </c>
      <c r="AR69" s="52">
        <f t="shared" si="100"/>
        <v>0.44000000003143214</v>
      </c>
      <c r="AS69" s="52">
        <f t="shared" si="101"/>
        <v>7.9999999987194315E-2</v>
      </c>
      <c r="AT69" s="52">
        <f t="shared" si="102"/>
        <v>0</v>
      </c>
      <c r="AU69" s="52">
        <f t="shared" si="75"/>
        <v>121465.76</v>
      </c>
      <c r="AV69" s="52">
        <f t="shared" si="76"/>
        <v>127857.59999999999</v>
      </c>
      <c r="AW69" s="52">
        <f t="shared" si="77"/>
        <v>130416</v>
      </c>
      <c r="AX69" s="52">
        <f t="shared" si="78"/>
        <v>133024.32000000001</v>
      </c>
      <c r="AY69" s="52">
        <f t="shared" si="79"/>
        <v>135684.64000000001</v>
      </c>
      <c r="AZ69" s="52">
        <f t="shared" si="80"/>
        <v>138399.04000000004</v>
      </c>
      <c r="BA69" s="52">
        <f t="shared" si="81"/>
        <v>141165.44000000003</v>
      </c>
      <c r="BB69" s="52">
        <f t="shared" si="82"/>
        <v>143990.07999999999</v>
      </c>
      <c r="BC69" s="52">
        <f t="shared" si="83"/>
        <v>0</v>
      </c>
      <c r="BE69" s="52">
        <f t="shared" si="103"/>
        <v>0.75999999999476131</v>
      </c>
      <c r="BF69" s="52">
        <f t="shared" si="104"/>
        <v>0.59999999999126885</v>
      </c>
      <c r="BG69" s="52">
        <f t="shared" si="105"/>
        <v>0</v>
      </c>
      <c r="BH69" s="52">
        <f t="shared" si="106"/>
        <v>0.32000000000698492</v>
      </c>
      <c r="BI69" s="52">
        <f t="shared" si="107"/>
        <v>0.64000000001396984</v>
      </c>
      <c r="BJ69" s="52">
        <f t="shared" si="108"/>
        <v>4.0000000037252903E-2</v>
      </c>
      <c r="BK69" s="52">
        <f t="shared" si="109"/>
        <v>0.44000000003143214</v>
      </c>
      <c r="BL69" s="52">
        <f t="shared" si="110"/>
        <v>7.9999999987194315E-2</v>
      </c>
      <c r="BM69" s="52">
        <f t="shared" si="111"/>
        <v>0</v>
      </c>
    </row>
    <row r="70" spans="1:65">
      <c r="A70" s="62" t="s">
        <v>191</v>
      </c>
      <c r="B70" s="63">
        <v>623</v>
      </c>
      <c r="C70" s="63" t="s">
        <v>192</v>
      </c>
      <c r="D70" s="63">
        <v>13</v>
      </c>
      <c r="E70" s="63" t="s">
        <v>448</v>
      </c>
      <c r="F70" s="68" t="s">
        <v>193</v>
      </c>
      <c r="G70" s="65">
        <f t="shared" si="56"/>
        <v>121069</v>
      </c>
      <c r="H70" s="65">
        <f t="shared" si="57"/>
        <v>127440</v>
      </c>
      <c r="I70" s="65">
        <f t="shared" si="58"/>
        <v>129989</v>
      </c>
      <c r="J70" s="65">
        <f t="shared" si="59"/>
        <v>132588</v>
      </c>
      <c r="K70" s="65">
        <f t="shared" si="60"/>
        <v>135241</v>
      </c>
      <c r="L70" s="65">
        <f t="shared" si="61"/>
        <v>137944</v>
      </c>
      <c r="M70" s="65">
        <f t="shared" si="62"/>
        <v>140705</v>
      </c>
      <c r="N70" s="65">
        <f t="shared" si="63"/>
        <v>143518</v>
      </c>
      <c r="O70" s="50"/>
      <c r="P70" s="77"/>
      <c r="Q70" s="77"/>
      <c r="R70" s="51">
        <f t="shared" si="85"/>
        <v>58.207000000000001</v>
      </c>
      <c r="S70" s="51">
        <f t="shared" si="86"/>
        <v>61.269999999999996</v>
      </c>
      <c r="T70" s="51">
        <f t="shared" si="87"/>
        <v>62.494999999999997</v>
      </c>
      <c r="U70" s="51">
        <f t="shared" si="88"/>
        <v>63.744999999999997</v>
      </c>
      <c r="V70" s="51">
        <f t="shared" si="89"/>
        <v>65.02000000000001</v>
      </c>
      <c r="W70" s="51">
        <f t="shared" si="90"/>
        <v>66.320000000000007</v>
      </c>
      <c r="X70" s="51">
        <f t="shared" si="91"/>
        <v>67.647000000000006</v>
      </c>
      <c r="Y70" s="51">
        <f t="shared" si="92"/>
        <v>69</v>
      </c>
      <c r="Z70" s="51">
        <f t="shared" si="93"/>
        <v>0</v>
      </c>
      <c r="AB70" s="52">
        <f t="shared" si="65"/>
        <v>121070.56</v>
      </c>
      <c r="AC70" s="52">
        <f t="shared" si="66"/>
        <v>127441.59999999999</v>
      </c>
      <c r="AD70" s="52">
        <f t="shared" si="67"/>
        <v>129989.59999999999</v>
      </c>
      <c r="AE70" s="52">
        <f t="shared" si="68"/>
        <v>132589.6</v>
      </c>
      <c r="AF70" s="52">
        <f t="shared" si="69"/>
        <v>135241.60000000003</v>
      </c>
      <c r="AG70" s="52">
        <f t="shared" si="70"/>
        <v>137945.60000000001</v>
      </c>
      <c r="AH70" s="52">
        <f t="shared" si="71"/>
        <v>140705.76</v>
      </c>
      <c r="AI70" s="52">
        <f t="shared" si="72"/>
        <v>143520</v>
      </c>
      <c r="AJ70" s="52">
        <f t="shared" si="73"/>
        <v>0</v>
      </c>
      <c r="AL70" s="52">
        <f t="shared" si="94"/>
        <v>1.5599999999976717</v>
      </c>
      <c r="AM70" s="52">
        <f t="shared" si="95"/>
        <v>1.5999999999912689</v>
      </c>
      <c r="AN70" s="52">
        <f t="shared" si="96"/>
        <v>0.59999999999126885</v>
      </c>
      <c r="AO70" s="52">
        <f t="shared" si="97"/>
        <v>1.6000000000058208</v>
      </c>
      <c r="AP70" s="52">
        <f t="shared" si="98"/>
        <v>0.6000000000349246</v>
      </c>
      <c r="AQ70" s="52">
        <f t="shared" si="99"/>
        <v>1.6000000000058208</v>
      </c>
      <c r="AR70" s="52">
        <f t="shared" si="100"/>
        <v>0.76000000000931323</v>
      </c>
      <c r="AS70" s="52">
        <f t="shared" si="101"/>
        <v>2</v>
      </c>
      <c r="AT70" s="52">
        <f t="shared" si="102"/>
        <v>0</v>
      </c>
      <c r="AU70" s="52">
        <f t="shared" si="75"/>
        <v>121070.56</v>
      </c>
      <c r="AV70" s="52">
        <f t="shared" si="76"/>
        <v>127441.59999999999</v>
      </c>
      <c r="AW70" s="52">
        <f t="shared" si="77"/>
        <v>129989.59999999999</v>
      </c>
      <c r="AX70" s="52">
        <f t="shared" si="78"/>
        <v>132589.6</v>
      </c>
      <c r="AY70" s="52">
        <f t="shared" si="79"/>
        <v>135241.60000000003</v>
      </c>
      <c r="AZ70" s="52">
        <f t="shared" si="80"/>
        <v>137945.60000000001</v>
      </c>
      <c r="BA70" s="52">
        <f t="shared" si="81"/>
        <v>140705.76</v>
      </c>
      <c r="BB70" s="52">
        <f t="shared" si="82"/>
        <v>143520</v>
      </c>
      <c r="BC70" s="52">
        <f t="shared" si="83"/>
        <v>0</v>
      </c>
      <c r="BE70" s="52">
        <f t="shared" si="103"/>
        <v>1.5599999999976717</v>
      </c>
      <c r="BF70" s="52">
        <f t="shared" si="104"/>
        <v>1.5999999999912689</v>
      </c>
      <c r="BG70" s="52">
        <f t="shared" si="105"/>
        <v>0.59999999999126885</v>
      </c>
      <c r="BH70" s="52">
        <f t="shared" si="106"/>
        <v>1.6000000000058208</v>
      </c>
      <c r="BI70" s="52">
        <f t="shared" si="107"/>
        <v>0.6000000000349246</v>
      </c>
      <c r="BJ70" s="52">
        <f t="shared" si="108"/>
        <v>1.6000000000058208</v>
      </c>
      <c r="BK70" s="52">
        <f t="shared" si="109"/>
        <v>0.76000000000931323</v>
      </c>
      <c r="BL70" s="52">
        <f t="shared" si="110"/>
        <v>2</v>
      </c>
      <c r="BM70" s="52">
        <f t="shared" si="111"/>
        <v>0</v>
      </c>
    </row>
    <row r="71" spans="1:65">
      <c r="A71" s="62" t="s">
        <v>194</v>
      </c>
      <c r="B71" s="63">
        <v>753</v>
      </c>
      <c r="C71" s="63" t="s">
        <v>176</v>
      </c>
      <c r="D71" s="63">
        <v>16</v>
      </c>
      <c r="E71" s="63" t="s">
        <v>448</v>
      </c>
      <c r="F71" s="68" t="s">
        <v>195</v>
      </c>
      <c r="G71" s="65">
        <f t="shared" si="56"/>
        <v>146864</v>
      </c>
      <c r="H71" s="65">
        <f t="shared" si="57"/>
        <v>154596</v>
      </c>
      <c r="I71" s="65">
        <f t="shared" si="58"/>
        <v>157686</v>
      </c>
      <c r="J71" s="65">
        <f t="shared" si="59"/>
        <v>160841</v>
      </c>
      <c r="K71" s="65">
        <f t="shared" si="60"/>
        <v>164057</v>
      </c>
      <c r="L71" s="65">
        <f t="shared" si="61"/>
        <v>167337</v>
      </c>
      <c r="M71" s="65">
        <f t="shared" si="62"/>
        <v>170685</v>
      </c>
      <c r="N71" s="65">
        <f t="shared" si="63"/>
        <v>174098</v>
      </c>
      <c r="O71" s="50"/>
      <c r="P71" s="77"/>
      <c r="Q71" s="77"/>
      <c r="R71" s="51">
        <f t="shared" si="85"/>
        <v>70.608000000000004</v>
      </c>
      <c r="S71" s="51">
        <f t="shared" si="86"/>
        <v>74.325000000000003</v>
      </c>
      <c r="T71" s="51">
        <f t="shared" si="87"/>
        <v>75.811000000000007</v>
      </c>
      <c r="U71" s="51">
        <f t="shared" si="88"/>
        <v>77.328000000000003</v>
      </c>
      <c r="V71" s="51">
        <f t="shared" si="89"/>
        <v>78.874000000000009</v>
      </c>
      <c r="W71" s="51">
        <f t="shared" si="90"/>
        <v>80.451000000000008</v>
      </c>
      <c r="X71" s="51">
        <f t="shared" si="91"/>
        <v>82.061000000000007</v>
      </c>
      <c r="Y71" s="51">
        <f t="shared" si="92"/>
        <v>83.701000000000008</v>
      </c>
      <c r="Z71" s="51">
        <f t="shared" si="93"/>
        <v>0</v>
      </c>
      <c r="AB71" s="52">
        <f t="shared" si="65"/>
        <v>146864.64000000001</v>
      </c>
      <c r="AC71" s="52">
        <f t="shared" si="66"/>
        <v>154596</v>
      </c>
      <c r="AD71" s="52">
        <f t="shared" si="67"/>
        <v>157686.88</v>
      </c>
      <c r="AE71" s="52">
        <f t="shared" si="68"/>
        <v>160842.24000000002</v>
      </c>
      <c r="AF71" s="52">
        <f t="shared" si="69"/>
        <v>164057.92000000001</v>
      </c>
      <c r="AG71" s="52">
        <f t="shared" si="70"/>
        <v>167338.08000000002</v>
      </c>
      <c r="AH71" s="52">
        <f t="shared" si="71"/>
        <v>170686.88</v>
      </c>
      <c r="AI71" s="52">
        <f t="shared" si="72"/>
        <v>174098.08000000002</v>
      </c>
      <c r="AJ71" s="52">
        <f t="shared" si="73"/>
        <v>0</v>
      </c>
      <c r="AL71" s="52">
        <f t="shared" si="94"/>
        <v>0.64000000001396984</v>
      </c>
      <c r="AM71" s="52">
        <f t="shared" si="95"/>
        <v>0</v>
      </c>
      <c r="AN71" s="52">
        <f t="shared" si="96"/>
        <v>0.88000000000465661</v>
      </c>
      <c r="AO71" s="52">
        <f t="shared" si="97"/>
        <v>1.2400000000197906</v>
      </c>
      <c r="AP71" s="52">
        <f t="shared" si="98"/>
        <v>0.92000000001280569</v>
      </c>
      <c r="AQ71" s="52">
        <f t="shared" si="99"/>
        <v>1.0800000000162981</v>
      </c>
      <c r="AR71" s="52">
        <f t="shared" si="100"/>
        <v>1.8800000000046566</v>
      </c>
      <c r="AS71" s="52">
        <f t="shared" si="101"/>
        <v>8.0000000016298145E-2</v>
      </c>
      <c r="AT71" s="52">
        <f t="shared" si="102"/>
        <v>0</v>
      </c>
      <c r="AU71" s="52">
        <f t="shared" si="75"/>
        <v>146864.64000000001</v>
      </c>
      <c r="AV71" s="52">
        <f t="shared" si="76"/>
        <v>154596</v>
      </c>
      <c r="AW71" s="52">
        <f t="shared" si="77"/>
        <v>157686.88</v>
      </c>
      <c r="AX71" s="52">
        <f t="shared" si="78"/>
        <v>160842.24000000002</v>
      </c>
      <c r="AY71" s="52">
        <f t="shared" si="79"/>
        <v>164057.92000000001</v>
      </c>
      <c r="AZ71" s="52">
        <f t="shared" si="80"/>
        <v>167338.08000000002</v>
      </c>
      <c r="BA71" s="52">
        <f t="shared" si="81"/>
        <v>170686.88</v>
      </c>
      <c r="BB71" s="52">
        <f t="shared" si="82"/>
        <v>174098.08000000002</v>
      </c>
      <c r="BC71" s="52">
        <f t="shared" si="83"/>
        <v>0</v>
      </c>
      <c r="BE71" s="52">
        <f t="shared" si="103"/>
        <v>0.64000000001396984</v>
      </c>
      <c r="BF71" s="52">
        <f t="shared" si="104"/>
        <v>0</v>
      </c>
      <c r="BG71" s="52">
        <f t="shared" si="105"/>
        <v>0.88000000000465661</v>
      </c>
      <c r="BH71" s="52">
        <f t="shared" si="106"/>
        <v>1.2400000000197906</v>
      </c>
      <c r="BI71" s="52">
        <f t="shared" si="107"/>
        <v>0.92000000001280569</v>
      </c>
      <c r="BJ71" s="52">
        <f t="shared" si="108"/>
        <v>1.0800000000162981</v>
      </c>
      <c r="BK71" s="52">
        <f t="shared" si="109"/>
        <v>1.8800000000046566</v>
      </c>
      <c r="BL71" s="52">
        <f t="shared" si="110"/>
        <v>8.0000000016298145E-2</v>
      </c>
      <c r="BM71" s="52">
        <f t="shared" si="111"/>
        <v>0</v>
      </c>
    </row>
    <row r="72" spans="1:65">
      <c r="A72" s="62" t="s">
        <v>199</v>
      </c>
      <c r="B72" s="63">
        <v>543</v>
      </c>
      <c r="C72" s="63" t="s">
        <v>200</v>
      </c>
      <c r="D72" s="63">
        <v>12</v>
      </c>
      <c r="E72" s="63" t="s">
        <v>448</v>
      </c>
      <c r="F72" s="69" t="s">
        <v>404</v>
      </c>
      <c r="G72" s="65">
        <v>106185</v>
      </c>
      <c r="H72" s="65">
        <v>111774</v>
      </c>
      <c r="I72" s="65">
        <v>114010</v>
      </c>
      <c r="J72" s="65">
        <v>116289</v>
      </c>
      <c r="K72" s="65">
        <v>118615</v>
      </c>
      <c r="L72" s="65">
        <v>120988</v>
      </c>
      <c r="M72" s="65">
        <v>123408</v>
      </c>
      <c r="N72" s="65">
        <v>125876</v>
      </c>
      <c r="O72" s="48"/>
      <c r="P72" s="63"/>
      <c r="Q72" s="63"/>
      <c r="R72" s="51"/>
      <c r="S72" s="51"/>
      <c r="T72" s="51"/>
      <c r="U72" s="51"/>
      <c r="V72" s="51"/>
      <c r="W72" s="51"/>
      <c r="X72" s="51"/>
      <c r="Y72" s="51"/>
      <c r="Z72" s="51"/>
      <c r="AB72" s="52"/>
      <c r="AC72" s="52"/>
      <c r="AD72" s="52"/>
      <c r="AE72" s="52"/>
      <c r="AF72" s="52"/>
      <c r="AG72" s="52"/>
      <c r="AH72" s="52"/>
      <c r="AI72" s="52"/>
      <c r="AJ72" s="52"/>
      <c r="AL72" s="52"/>
      <c r="AM72" s="52"/>
      <c r="AN72" s="52"/>
      <c r="AO72" s="52"/>
      <c r="AP72" s="52"/>
      <c r="AQ72" s="52"/>
      <c r="AR72" s="52"/>
      <c r="AS72" s="52"/>
      <c r="AT72" s="52"/>
      <c r="AU72" s="52"/>
      <c r="AV72" s="52"/>
      <c r="AW72" s="52"/>
      <c r="AX72" s="52"/>
      <c r="AY72" s="52"/>
      <c r="AZ72" s="52"/>
      <c r="BA72" s="52"/>
      <c r="BB72" s="52"/>
      <c r="BC72" s="52"/>
      <c r="BE72" s="52"/>
      <c r="BF72" s="52"/>
      <c r="BG72" s="52"/>
      <c r="BH72" s="52"/>
      <c r="BI72" s="52"/>
      <c r="BJ72" s="52"/>
      <c r="BK72" s="52"/>
      <c r="BL72" s="52"/>
      <c r="BM72" s="52"/>
    </row>
    <row r="73" spans="1:65">
      <c r="A73" s="62" t="s">
        <v>202</v>
      </c>
      <c r="B73" s="63">
        <v>625</v>
      </c>
      <c r="C73" s="63" t="s">
        <v>187</v>
      </c>
      <c r="D73" s="63">
        <v>13</v>
      </c>
      <c r="E73" s="63" t="s">
        <v>448</v>
      </c>
      <c r="F73" s="69" t="s">
        <v>405</v>
      </c>
      <c r="G73" s="65">
        <v>121465</v>
      </c>
      <c r="H73" s="65">
        <v>127857</v>
      </c>
      <c r="I73" s="65">
        <v>130416</v>
      </c>
      <c r="J73" s="65">
        <v>133024</v>
      </c>
      <c r="K73" s="65">
        <v>135684</v>
      </c>
      <c r="L73" s="65">
        <v>138399</v>
      </c>
      <c r="M73" s="65">
        <v>141165</v>
      </c>
      <c r="N73" s="65">
        <v>143990</v>
      </c>
      <c r="O73" s="48"/>
      <c r="P73" s="63"/>
      <c r="Q73" s="63"/>
      <c r="R73" s="51"/>
      <c r="S73" s="51"/>
      <c r="T73" s="51"/>
      <c r="U73" s="51"/>
      <c r="V73" s="51"/>
      <c r="W73" s="51"/>
      <c r="X73" s="51"/>
      <c r="Y73" s="51"/>
      <c r="Z73" s="51"/>
      <c r="AB73" s="52"/>
      <c r="AC73" s="52"/>
      <c r="AD73" s="52"/>
      <c r="AE73" s="52"/>
      <c r="AF73" s="52"/>
      <c r="AG73" s="52"/>
      <c r="AH73" s="52"/>
      <c r="AI73" s="52"/>
      <c r="AJ73" s="52"/>
      <c r="AL73" s="52"/>
      <c r="AM73" s="52"/>
      <c r="AN73" s="52"/>
      <c r="AO73" s="52"/>
      <c r="AP73" s="52"/>
      <c r="AQ73" s="52"/>
      <c r="AR73" s="52"/>
      <c r="AS73" s="52"/>
      <c r="AT73" s="52"/>
      <c r="AU73" s="52"/>
      <c r="AV73" s="52"/>
      <c r="AW73" s="52"/>
      <c r="AX73" s="52"/>
      <c r="AY73" s="52"/>
      <c r="AZ73" s="52"/>
      <c r="BA73" s="52"/>
      <c r="BB73" s="52"/>
      <c r="BC73" s="52"/>
      <c r="BE73" s="52"/>
      <c r="BF73" s="52"/>
      <c r="BG73" s="52"/>
      <c r="BH73" s="52"/>
      <c r="BI73" s="52"/>
      <c r="BJ73" s="52"/>
      <c r="BK73" s="52"/>
      <c r="BL73" s="52"/>
      <c r="BM73" s="52"/>
    </row>
    <row r="74" spans="1:65">
      <c r="A74" s="62" t="s">
        <v>432</v>
      </c>
      <c r="B74" s="63">
        <v>543</v>
      </c>
      <c r="C74" s="63">
        <v>80</v>
      </c>
      <c r="D74" s="63">
        <v>12</v>
      </c>
      <c r="E74" s="63" t="s">
        <v>448</v>
      </c>
      <c r="F74" s="69" t="s">
        <v>431</v>
      </c>
      <c r="G74" s="65">
        <v>105192</v>
      </c>
      <c r="H74" s="65">
        <v>110730</v>
      </c>
      <c r="I74" s="65">
        <v>112943</v>
      </c>
      <c r="J74" s="65">
        <v>115203</v>
      </c>
      <c r="K74" s="65">
        <v>117508</v>
      </c>
      <c r="L74" s="65">
        <v>119857</v>
      </c>
      <c r="M74" s="65">
        <v>122255</v>
      </c>
      <c r="N74" s="65">
        <v>124700</v>
      </c>
      <c r="O74" s="48"/>
      <c r="P74" s="63"/>
      <c r="Q74" s="63"/>
      <c r="R74" s="51"/>
      <c r="S74" s="51"/>
      <c r="T74" s="51"/>
      <c r="U74" s="51"/>
      <c r="V74" s="51"/>
      <c r="W74" s="51"/>
      <c r="X74" s="51"/>
      <c r="Y74" s="51"/>
      <c r="Z74" s="51"/>
      <c r="AB74" s="52"/>
      <c r="AC74" s="52"/>
      <c r="AD74" s="52"/>
      <c r="AE74" s="52"/>
      <c r="AF74" s="52"/>
      <c r="AG74" s="52"/>
      <c r="AH74" s="52"/>
      <c r="AI74" s="52"/>
      <c r="AJ74" s="52"/>
      <c r="AL74" s="52"/>
      <c r="AM74" s="52"/>
      <c r="AN74" s="52"/>
      <c r="AO74" s="52"/>
      <c r="AP74" s="52"/>
      <c r="AQ74" s="52"/>
      <c r="AR74" s="52"/>
      <c r="AS74" s="52"/>
      <c r="AT74" s="52"/>
      <c r="AU74" s="52"/>
      <c r="AV74" s="52"/>
      <c r="AW74" s="52"/>
      <c r="AX74" s="52"/>
      <c r="AY74" s="52"/>
      <c r="AZ74" s="52"/>
      <c r="BA74" s="52"/>
      <c r="BB74" s="52"/>
      <c r="BC74" s="52"/>
      <c r="BE74" s="52"/>
      <c r="BF74" s="52"/>
      <c r="BG74" s="52"/>
      <c r="BH74" s="52"/>
      <c r="BI74" s="52"/>
      <c r="BJ74" s="52"/>
      <c r="BK74" s="52"/>
      <c r="BL74" s="52"/>
      <c r="BM74" s="52"/>
    </row>
    <row r="75" spans="1:65">
      <c r="A75" s="62" t="s">
        <v>213</v>
      </c>
      <c r="B75" s="63">
        <v>678</v>
      </c>
      <c r="C75" s="63" t="s">
        <v>152</v>
      </c>
      <c r="D75" s="63">
        <v>15</v>
      </c>
      <c r="E75" s="63" t="s">
        <v>448</v>
      </c>
      <c r="F75" s="69" t="s">
        <v>411</v>
      </c>
      <c r="G75" s="65">
        <v>131983</v>
      </c>
      <c r="H75" s="65">
        <v>138928</v>
      </c>
      <c r="I75" s="65">
        <v>141708</v>
      </c>
      <c r="J75" s="65">
        <v>144543</v>
      </c>
      <c r="K75" s="65">
        <v>147433</v>
      </c>
      <c r="L75" s="65">
        <v>150381</v>
      </c>
      <c r="M75" s="65">
        <v>153388</v>
      </c>
      <c r="N75" s="65">
        <v>156455</v>
      </c>
      <c r="O75" s="48"/>
      <c r="P75" s="63"/>
      <c r="Q75" s="63"/>
      <c r="R75" s="51"/>
      <c r="S75" s="51"/>
      <c r="T75" s="51"/>
      <c r="U75" s="51"/>
      <c r="V75" s="51"/>
      <c r="W75" s="51"/>
      <c r="X75" s="51"/>
      <c r="Y75" s="51"/>
      <c r="Z75" s="51"/>
      <c r="AB75" s="52"/>
      <c r="AC75" s="52"/>
      <c r="AD75" s="52"/>
      <c r="AE75" s="52"/>
      <c r="AF75" s="52"/>
      <c r="AG75" s="52"/>
      <c r="AH75" s="52"/>
      <c r="AI75" s="52"/>
      <c r="AJ75" s="52"/>
      <c r="AL75" s="52"/>
      <c r="AM75" s="52"/>
      <c r="AN75" s="52"/>
      <c r="AO75" s="52"/>
      <c r="AP75" s="52"/>
      <c r="AQ75" s="52"/>
      <c r="AR75" s="52"/>
      <c r="AS75" s="52"/>
      <c r="AT75" s="52"/>
      <c r="AU75" s="52"/>
      <c r="AV75" s="52"/>
      <c r="AW75" s="52"/>
      <c r="AX75" s="52"/>
      <c r="AY75" s="52"/>
      <c r="AZ75" s="52"/>
      <c r="BA75" s="52"/>
      <c r="BB75" s="52"/>
      <c r="BC75" s="52"/>
      <c r="BE75" s="52"/>
      <c r="BF75" s="52"/>
      <c r="BG75" s="52"/>
      <c r="BH75" s="52"/>
      <c r="BI75" s="52"/>
      <c r="BJ75" s="52"/>
      <c r="BK75" s="52"/>
      <c r="BL75" s="52"/>
      <c r="BM75" s="52"/>
    </row>
    <row r="76" spans="1:65">
      <c r="A76" s="62" t="s">
        <v>215</v>
      </c>
      <c r="B76" s="63">
        <v>568</v>
      </c>
      <c r="C76" s="63" t="s">
        <v>216</v>
      </c>
      <c r="D76" s="63">
        <v>12</v>
      </c>
      <c r="E76" s="63" t="s">
        <v>448</v>
      </c>
      <c r="F76" s="69" t="s">
        <v>412</v>
      </c>
      <c r="G76" s="65">
        <v>110155</v>
      </c>
      <c r="H76" s="65">
        <v>115951</v>
      </c>
      <c r="I76" s="65">
        <v>118270</v>
      </c>
      <c r="J76" s="65">
        <v>120637</v>
      </c>
      <c r="K76" s="65">
        <v>123050</v>
      </c>
      <c r="L76" s="65">
        <v>125510</v>
      </c>
      <c r="M76" s="65">
        <v>128021</v>
      </c>
      <c r="N76" s="65">
        <v>130581</v>
      </c>
      <c r="O76" s="48"/>
      <c r="P76" s="63"/>
      <c r="Q76" s="63"/>
      <c r="R76" s="51"/>
      <c r="S76" s="51"/>
      <c r="T76" s="51"/>
      <c r="U76" s="51"/>
      <c r="V76" s="51"/>
      <c r="W76" s="51"/>
      <c r="X76" s="51"/>
      <c r="Y76" s="51"/>
      <c r="Z76" s="51"/>
      <c r="AB76" s="52"/>
      <c r="AC76" s="52"/>
      <c r="AD76" s="52"/>
      <c r="AE76" s="52"/>
      <c r="AF76" s="52"/>
      <c r="AG76" s="52"/>
      <c r="AH76" s="52"/>
      <c r="AI76" s="52"/>
      <c r="AJ76" s="52"/>
      <c r="AL76" s="52"/>
      <c r="AM76" s="52"/>
      <c r="AN76" s="52"/>
      <c r="AO76" s="52"/>
      <c r="AP76" s="52"/>
      <c r="AQ76" s="52"/>
      <c r="AR76" s="52"/>
      <c r="AS76" s="52"/>
      <c r="AT76" s="52"/>
      <c r="AU76" s="52"/>
      <c r="AV76" s="52"/>
      <c r="AW76" s="52"/>
      <c r="AX76" s="52"/>
      <c r="AY76" s="52"/>
      <c r="AZ76" s="52"/>
      <c r="BA76" s="52"/>
      <c r="BB76" s="52"/>
      <c r="BC76" s="52"/>
      <c r="BE76" s="52"/>
      <c r="BF76" s="52"/>
      <c r="BG76" s="52"/>
      <c r="BH76" s="52"/>
      <c r="BI76" s="52"/>
      <c r="BJ76" s="52"/>
      <c r="BK76" s="52"/>
      <c r="BL76" s="52"/>
      <c r="BM76" s="52"/>
    </row>
    <row r="77" spans="1:65">
      <c r="A77" s="62" t="s">
        <v>281</v>
      </c>
      <c r="B77" s="63">
        <v>630</v>
      </c>
      <c r="C77" s="63" t="s">
        <v>208</v>
      </c>
      <c r="D77" s="63">
        <v>13</v>
      </c>
      <c r="E77" s="63" t="s">
        <v>448</v>
      </c>
      <c r="F77" s="69" t="s">
        <v>413</v>
      </c>
      <c r="G77" s="65">
        <v>122458</v>
      </c>
      <c r="H77" s="65">
        <v>128903</v>
      </c>
      <c r="I77" s="65">
        <v>131480</v>
      </c>
      <c r="J77" s="65">
        <v>134110</v>
      </c>
      <c r="K77" s="65">
        <v>136792</v>
      </c>
      <c r="L77" s="65">
        <v>139529</v>
      </c>
      <c r="M77" s="65">
        <v>142319</v>
      </c>
      <c r="N77" s="65">
        <v>145165</v>
      </c>
      <c r="O77" s="48"/>
      <c r="P77" s="63"/>
      <c r="Q77" s="63"/>
      <c r="R77" s="51"/>
      <c r="S77" s="51"/>
      <c r="T77" s="51"/>
      <c r="U77" s="51"/>
      <c r="V77" s="51"/>
      <c r="W77" s="51"/>
      <c r="X77" s="51"/>
      <c r="Y77" s="51"/>
      <c r="Z77" s="51"/>
      <c r="AB77" s="52"/>
      <c r="AC77" s="52"/>
      <c r="AD77" s="52"/>
      <c r="AE77" s="52"/>
      <c r="AF77" s="52"/>
      <c r="AG77" s="52"/>
      <c r="AH77" s="52"/>
      <c r="AI77" s="52"/>
      <c r="AJ77" s="52"/>
      <c r="AL77" s="52"/>
      <c r="AM77" s="52"/>
      <c r="AN77" s="52"/>
      <c r="AO77" s="52"/>
      <c r="AP77" s="52"/>
      <c r="AQ77" s="52"/>
      <c r="AR77" s="52"/>
      <c r="AS77" s="52"/>
      <c r="AT77" s="52"/>
      <c r="AU77" s="52"/>
      <c r="AV77" s="52"/>
      <c r="AW77" s="52"/>
      <c r="AX77" s="52"/>
      <c r="AY77" s="52"/>
      <c r="AZ77" s="52"/>
      <c r="BA77" s="52"/>
      <c r="BB77" s="52"/>
      <c r="BC77" s="52"/>
      <c r="BE77" s="52"/>
      <c r="BF77" s="52"/>
      <c r="BG77" s="52"/>
      <c r="BH77" s="52"/>
      <c r="BI77" s="52"/>
      <c r="BJ77" s="52"/>
      <c r="BK77" s="52"/>
      <c r="BL77" s="52"/>
      <c r="BM77" s="52"/>
    </row>
    <row r="78" spans="1:65">
      <c r="A78" s="62" t="s">
        <v>204</v>
      </c>
      <c r="B78" s="63">
        <v>638</v>
      </c>
      <c r="C78" s="63" t="s">
        <v>205</v>
      </c>
      <c r="D78" s="63">
        <v>14</v>
      </c>
      <c r="E78" s="63" t="s">
        <v>448</v>
      </c>
      <c r="F78" s="68" t="s">
        <v>206</v>
      </c>
      <c r="G78" s="65">
        <f t="shared" ref="G78:G125" si="112">ROUND(VLOOKUP($A78,February19,6,0) * (1+IncrPerc20),0)</f>
        <v>144515</v>
      </c>
      <c r="H78" s="65">
        <f t="shared" ref="H78:H125" si="113">ROUND(VLOOKUP($A78,February19,7,0) * (1+IncrPerc20),0)</f>
        <v>152121</v>
      </c>
      <c r="I78" s="65">
        <f t="shared" ref="I78:I125" si="114">ROUND(VLOOKUP($A78,February19,8,0) * (1+IncrPerc20),0)</f>
        <v>155165</v>
      </c>
      <c r="J78" s="65">
        <f t="shared" ref="J78:J125" si="115">ROUND(VLOOKUP($A78,February19,9,0) * (1+IncrPerc20),0)</f>
        <v>158266</v>
      </c>
      <c r="K78" s="65">
        <f t="shared" ref="K78:K125" si="116">ROUND(VLOOKUP($A78,February19,10,0) * (1+IncrPerc20),0)</f>
        <v>161431</v>
      </c>
      <c r="L78" s="65">
        <f t="shared" ref="L78:L125" si="117">ROUND(VLOOKUP($A78,February19,11,0) * (1+IncrPerc20),0)</f>
        <v>164660</v>
      </c>
      <c r="M78" s="65">
        <f t="shared" ref="M78:M125" si="118">ROUND(VLOOKUP($A78,February19,12,0) * (1+IncrPerc20),0)</f>
        <v>167953</v>
      </c>
      <c r="N78" s="65">
        <f t="shared" ref="N78:N125" si="119">ROUND(VLOOKUP($A78,February19,13,0) * (1+IncrPerc20),0)</f>
        <v>171314</v>
      </c>
      <c r="O78" s="50"/>
      <c r="P78" s="77"/>
      <c r="Q78" s="77"/>
      <c r="R78" s="51">
        <f t="shared" ref="R78:R125" si="120">ROUNDUP(G78/2080,3)</f>
        <v>69.478999999999999</v>
      </c>
      <c r="S78" s="51">
        <f t="shared" ref="S78:S125" si="121">ROUNDUP(H78/2080,3)</f>
        <v>73.13600000000001</v>
      </c>
      <c r="T78" s="51">
        <f t="shared" ref="T78:T125" si="122">ROUNDUP(I78/2080,3)</f>
        <v>74.599000000000004</v>
      </c>
      <c r="U78" s="51">
        <f t="shared" ref="U78:U125" si="123">ROUNDUP(J78/2080,3)</f>
        <v>76.09</v>
      </c>
      <c r="V78" s="51">
        <f t="shared" ref="V78:V125" si="124">ROUNDUP(K78/2080,3)</f>
        <v>77.612000000000009</v>
      </c>
      <c r="W78" s="51">
        <f t="shared" ref="W78:W125" si="125">ROUNDUP(L78/2080,3)</f>
        <v>79.164000000000001</v>
      </c>
      <c r="X78" s="51">
        <f t="shared" ref="X78:X125" si="126">ROUNDUP(M78/2080,3)</f>
        <v>80.747</v>
      </c>
      <c r="Y78" s="51">
        <f t="shared" ref="Y78:Y125" si="127">ROUNDUP(N78/2080,3)</f>
        <v>82.363</v>
      </c>
      <c r="Z78" s="51">
        <f t="shared" ref="Z78:Z125" si="128">ROUNDUP(O78/2080,3)</f>
        <v>0</v>
      </c>
      <c r="AB78" s="52">
        <f t="shared" ref="AB78:AB125" si="129">R78*2080</f>
        <v>144516.32</v>
      </c>
      <c r="AC78" s="52">
        <f t="shared" ref="AC78:AC125" si="130">S78*2080</f>
        <v>152122.88000000003</v>
      </c>
      <c r="AD78" s="52">
        <f t="shared" ref="AD78:AD125" si="131">T78*2080</f>
        <v>155165.92000000001</v>
      </c>
      <c r="AE78" s="52">
        <f t="shared" ref="AE78:AE125" si="132">U78*2080</f>
        <v>158267.20000000001</v>
      </c>
      <c r="AF78" s="52">
        <f t="shared" ref="AF78:AF125" si="133">V78*2080</f>
        <v>161432.96000000002</v>
      </c>
      <c r="AG78" s="52">
        <f t="shared" ref="AG78:AG125" si="134">W78*2080</f>
        <v>164661.12</v>
      </c>
      <c r="AH78" s="52">
        <f t="shared" ref="AH78:AH125" si="135">X78*2080</f>
        <v>167953.76</v>
      </c>
      <c r="AI78" s="52">
        <f t="shared" ref="AI78:AI125" si="136">Y78*2080</f>
        <v>171315.04</v>
      </c>
      <c r="AJ78" s="52">
        <f t="shared" ref="AJ78:AJ125" si="137">Z78*2080</f>
        <v>0</v>
      </c>
      <c r="AL78" s="52">
        <f t="shared" ref="AL78:AL125" si="138">AB78-G78</f>
        <v>1.3200000000069849</v>
      </c>
      <c r="AM78" s="52">
        <f t="shared" ref="AM78:AM125" si="139">AC78-H78</f>
        <v>1.8800000000337604</v>
      </c>
      <c r="AN78" s="52">
        <f t="shared" ref="AN78:AN125" si="140">AD78-I78</f>
        <v>0.92000000001280569</v>
      </c>
      <c r="AO78" s="52">
        <f t="shared" ref="AO78:AO125" si="141">AE78-J78</f>
        <v>1.2000000000116415</v>
      </c>
      <c r="AP78" s="52">
        <f t="shared" ref="AP78:AP125" si="142">AF78-K78</f>
        <v>1.9600000000209548</v>
      </c>
      <c r="AQ78" s="52">
        <f t="shared" ref="AQ78:AQ125" si="143">AG78-L78</f>
        <v>1.1199999999953434</v>
      </c>
      <c r="AR78" s="52">
        <f t="shared" ref="AR78:AR125" si="144">AH78-M78</f>
        <v>0.76000000000931323</v>
      </c>
      <c r="AS78" s="52">
        <f t="shared" ref="AS78:AS125" si="145">AI78-N78</f>
        <v>1.0400000000081491</v>
      </c>
      <c r="AT78" s="52">
        <f t="shared" ref="AT78:AT125" si="146">AJ78-O78</f>
        <v>0</v>
      </c>
      <c r="AU78" s="52">
        <f t="shared" ref="AU78:AU125" si="147">R78*2080</f>
        <v>144516.32</v>
      </c>
      <c r="AV78" s="52">
        <f t="shared" ref="AV78:AV125" si="148">S78*2080</f>
        <v>152122.88000000003</v>
      </c>
      <c r="AW78" s="52">
        <f t="shared" ref="AW78:AW125" si="149">T78*2080</f>
        <v>155165.92000000001</v>
      </c>
      <c r="AX78" s="52">
        <f t="shared" ref="AX78:AX125" si="150">U78*2080</f>
        <v>158267.20000000001</v>
      </c>
      <c r="AY78" s="52">
        <f t="shared" ref="AY78:AY125" si="151">V78*2080</f>
        <v>161432.96000000002</v>
      </c>
      <c r="AZ78" s="52">
        <f t="shared" ref="AZ78:AZ125" si="152">W78*2080</f>
        <v>164661.12</v>
      </c>
      <c r="BA78" s="52">
        <f t="shared" ref="BA78:BA125" si="153">X78*2080</f>
        <v>167953.76</v>
      </c>
      <c r="BB78" s="52">
        <f t="shared" ref="BB78:BB125" si="154">Y78*2080</f>
        <v>171315.04</v>
      </c>
      <c r="BC78" s="52">
        <f t="shared" ref="BC78:BC125" si="155">Z78*2080</f>
        <v>0</v>
      </c>
      <c r="BE78" s="52">
        <f t="shared" ref="BE78:BE125" si="156">AU78-G78</f>
        <v>1.3200000000069849</v>
      </c>
      <c r="BF78" s="52">
        <f t="shared" ref="BF78:BF125" si="157">AV78-H78</f>
        <v>1.8800000000337604</v>
      </c>
      <c r="BG78" s="52">
        <f t="shared" ref="BG78:BG125" si="158">AW78-I78</f>
        <v>0.92000000001280569</v>
      </c>
      <c r="BH78" s="52">
        <f t="shared" ref="BH78:BH125" si="159">AX78-J78</f>
        <v>1.2000000000116415</v>
      </c>
      <c r="BI78" s="52">
        <f t="shared" ref="BI78:BI125" si="160">AY78-K78</f>
        <v>1.9600000000209548</v>
      </c>
      <c r="BJ78" s="52">
        <f t="shared" ref="BJ78:BJ125" si="161">AZ78-L78</f>
        <v>1.1199999999953434</v>
      </c>
      <c r="BK78" s="52">
        <f t="shared" ref="BK78:BK125" si="162">BA78-M78</f>
        <v>0.76000000000931323</v>
      </c>
      <c r="BL78" s="52">
        <f t="shared" ref="BL78:BL125" si="163">BB78-N78</f>
        <v>1.0400000000081491</v>
      </c>
      <c r="BM78" s="52">
        <f t="shared" ref="BM78:BM125" si="164">BC78-O78</f>
        <v>0</v>
      </c>
    </row>
    <row r="79" spans="1:65">
      <c r="A79" s="62" t="s">
        <v>207</v>
      </c>
      <c r="B79" s="63">
        <v>630</v>
      </c>
      <c r="C79" s="63" t="s">
        <v>208</v>
      </c>
      <c r="D79" s="63">
        <v>13</v>
      </c>
      <c r="E79" s="63" t="s">
        <v>448</v>
      </c>
      <c r="F79" s="67" t="s">
        <v>209</v>
      </c>
      <c r="G79" s="65">
        <f t="shared" si="112"/>
        <v>122458</v>
      </c>
      <c r="H79" s="65">
        <f t="shared" si="113"/>
        <v>128903</v>
      </c>
      <c r="I79" s="65">
        <f t="shared" si="114"/>
        <v>131480</v>
      </c>
      <c r="J79" s="65">
        <f t="shared" si="115"/>
        <v>134110</v>
      </c>
      <c r="K79" s="65">
        <f t="shared" si="116"/>
        <v>136792</v>
      </c>
      <c r="L79" s="65">
        <f t="shared" si="117"/>
        <v>139529</v>
      </c>
      <c r="M79" s="65">
        <f t="shared" si="118"/>
        <v>142319</v>
      </c>
      <c r="N79" s="65">
        <f t="shared" si="119"/>
        <v>145165</v>
      </c>
      <c r="O79" s="50"/>
      <c r="P79" s="77"/>
      <c r="Q79" s="77"/>
      <c r="R79" s="51">
        <f t="shared" si="120"/>
        <v>58.875</v>
      </c>
      <c r="S79" s="51">
        <f t="shared" si="121"/>
        <v>61.972999999999999</v>
      </c>
      <c r="T79" s="51">
        <f t="shared" si="122"/>
        <v>63.211999999999996</v>
      </c>
      <c r="U79" s="51">
        <f t="shared" si="123"/>
        <v>64.475999999999999</v>
      </c>
      <c r="V79" s="51">
        <f t="shared" si="124"/>
        <v>65.766000000000005</v>
      </c>
      <c r="W79" s="51">
        <f t="shared" si="125"/>
        <v>67.082000000000008</v>
      </c>
      <c r="X79" s="51">
        <f t="shared" si="126"/>
        <v>68.423000000000002</v>
      </c>
      <c r="Y79" s="51">
        <f t="shared" si="127"/>
        <v>69.791000000000011</v>
      </c>
      <c r="Z79" s="51">
        <f t="shared" si="128"/>
        <v>0</v>
      </c>
      <c r="AB79" s="52">
        <f t="shared" si="129"/>
        <v>122460</v>
      </c>
      <c r="AC79" s="52">
        <f t="shared" si="130"/>
        <v>128903.84</v>
      </c>
      <c r="AD79" s="52">
        <f t="shared" si="131"/>
        <v>131480.95999999999</v>
      </c>
      <c r="AE79" s="52">
        <f t="shared" si="132"/>
        <v>134110.07999999999</v>
      </c>
      <c r="AF79" s="52">
        <f t="shared" si="133"/>
        <v>136793.28</v>
      </c>
      <c r="AG79" s="52">
        <f t="shared" si="134"/>
        <v>139530.56000000003</v>
      </c>
      <c r="AH79" s="52">
        <f t="shared" si="135"/>
        <v>142319.84</v>
      </c>
      <c r="AI79" s="52">
        <f t="shared" si="136"/>
        <v>145165.28000000003</v>
      </c>
      <c r="AJ79" s="52">
        <f t="shared" si="137"/>
        <v>0</v>
      </c>
      <c r="AL79" s="52">
        <f t="shared" si="138"/>
        <v>2</v>
      </c>
      <c r="AM79" s="52">
        <f t="shared" si="139"/>
        <v>0.83999999999650754</v>
      </c>
      <c r="AN79" s="52">
        <f t="shared" si="140"/>
        <v>0.95999999999185093</v>
      </c>
      <c r="AO79" s="52">
        <f t="shared" si="141"/>
        <v>7.9999999987194315E-2</v>
      </c>
      <c r="AP79" s="52">
        <f t="shared" si="142"/>
        <v>1.2799999999988358</v>
      </c>
      <c r="AQ79" s="52">
        <f t="shared" si="143"/>
        <v>1.5600000000267755</v>
      </c>
      <c r="AR79" s="52">
        <f t="shared" si="144"/>
        <v>0.83999999999650754</v>
      </c>
      <c r="AS79" s="52">
        <f t="shared" si="145"/>
        <v>0.28000000002793968</v>
      </c>
      <c r="AT79" s="52">
        <f t="shared" si="146"/>
        <v>0</v>
      </c>
      <c r="AU79" s="52">
        <f t="shared" si="147"/>
        <v>122460</v>
      </c>
      <c r="AV79" s="52">
        <f t="shared" si="148"/>
        <v>128903.84</v>
      </c>
      <c r="AW79" s="52">
        <f t="shared" si="149"/>
        <v>131480.95999999999</v>
      </c>
      <c r="AX79" s="52">
        <f t="shared" si="150"/>
        <v>134110.07999999999</v>
      </c>
      <c r="AY79" s="52">
        <f t="shared" si="151"/>
        <v>136793.28</v>
      </c>
      <c r="AZ79" s="52">
        <f t="shared" si="152"/>
        <v>139530.56000000003</v>
      </c>
      <c r="BA79" s="52">
        <f t="shared" si="153"/>
        <v>142319.84</v>
      </c>
      <c r="BB79" s="52">
        <f t="shared" si="154"/>
        <v>145165.28000000003</v>
      </c>
      <c r="BC79" s="52">
        <f t="shared" si="155"/>
        <v>0</v>
      </c>
      <c r="BE79" s="52">
        <f t="shared" si="156"/>
        <v>2</v>
      </c>
      <c r="BF79" s="52">
        <f t="shared" si="157"/>
        <v>0.83999999999650754</v>
      </c>
      <c r="BG79" s="52">
        <f t="shared" si="158"/>
        <v>0.95999999999185093</v>
      </c>
      <c r="BH79" s="52">
        <f t="shared" si="159"/>
        <v>7.9999999987194315E-2</v>
      </c>
      <c r="BI79" s="52">
        <f t="shared" si="160"/>
        <v>1.2799999999988358</v>
      </c>
      <c r="BJ79" s="52">
        <f t="shared" si="161"/>
        <v>1.5600000000267755</v>
      </c>
      <c r="BK79" s="52">
        <f t="shared" si="162"/>
        <v>0.83999999999650754</v>
      </c>
      <c r="BL79" s="52">
        <f t="shared" si="163"/>
        <v>0.28000000002793968</v>
      </c>
      <c r="BM79" s="52">
        <f t="shared" si="164"/>
        <v>0</v>
      </c>
    </row>
    <row r="80" spans="1:65">
      <c r="A80" s="62" t="s">
        <v>39</v>
      </c>
      <c r="B80" s="63">
        <v>695</v>
      </c>
      <c r="C80" s="63">
        <v>116</v>
      </c>
      <c r="D80" s="63">
        <v>15</v>
      </c>
      <c r="E80" s="63" t="s">
        <v>448</v>
      </c>
      <c r="F80" s="64" t="s">
        <v>422</v>
      </c>
      <c r="G80" s="65">
        <v>135356</v>
      </c>
      <c r="H80" s="143">
        <v>142479</v>
      </c>
      <c r="I80" s="65">
        <v>145329</v>
      </c>
      <c r="J80" s="65">
        <v>148236</v>
      </c>
      <c r="K80" s="65">
        <v>151201</v>
      </c>
      <c r="L80" s="65">
        <v>154225</v>
      </c>
      <c r="M80" s="143">
        <v>157310</v>
      </c>
      <c r="N80" s="65">
        <v>160455</v>
      </c>
      <c r="O80" s="50"/>
      <c r="P80" s="77"/>
      <c r="Q80" s="77"/>
      <c r="R80" s="51">
        <f t="shared" si="120"/>
        <v>65.075000000000003</v>
      </c>
      <c r="S80" s="51">
        <f t="shared" si="121"/>
        <v>68.5</v>
      </c>
      <c r="T80" s="51">
        <f t="shared" si="122"/>
        <v>69.87</v>
      </c>
      <c r="U80" s="51">
        <f t="shared" si="123"/>
        <v>71.268000000000001</v>
      </c>
      <c r="V80" s="51">
        <f t="shared" si="124"/>
        <v>72.692999999999998</v>
      </c>
      <c r="W80" s="51">
        <f t="shared" si="125"/>
        <v>74.147000000000006</v>
      </c>
      <c r="X80" s="51">
        <f t="shared" si="126"/>
        <v>75.63000000000001</v>
      </c>
      <c r="Y80" s="51">
        <f t="shared" si="127"/>
        <v>77.14200000000001</v>
      </c>
      <c r="Z80" s="51">
        <f t="shared" si="128"/>
        <v>0</v>
      </c>
      <c r="AB80" s="52">
        <f t="shared" ref="AB80:AJ80" si="165">R80*2080</f>
        <v>135356</v>
      </c>
      <c r="AC80" s="52">
        <f t="shared" si="165"/>
        <v>142480</v>
      </c>
      <c r="AD80" s="52">
        <f t="shared" si="165"/>
        <v>145329.60000000001</v>
      </c>
      <c r="AE80" s="52">
        <f t="shared" si="165"/>
        <v>148237.44</v>
      </c>
      <c r="AF80" s="52">
        <f t="shared" si="165"/>
        <v>151201.44</v>
      </c>
      <c r="AG80" s="52">
        <f t="shared" si="165"/>
        <v>154225.76</v>
      </c>
      <c r="AH80" s="52">
        <f t="shared" si="165"/>
        <v>157310.40000000002</v>
      </c>
      <c r="AI80" s="52">
        <f t="shared" si="165"/>
        <v>160455.36000000002</v>
      </c>
      <c r="AJ80" s="52">
        <f t="shared" si="165"/>
        <v>0</v>
      </c>
      <c r="AL80" s="52">
        <f t="shared" si="138"/>
        <v>0</v>
      </c>
      <c r="AM80" s="52">
        <f t="shared" si="139"/>
        <v>1</v>
      </c>
      <c r="AN80" s="52">
        <f t="shared" si="140"/>
        <v>0.60000000000582077</v>
      </c>
      <c r="AO80" s="52">
        <f t="shared" si="141"/>
        <v>1.4400000000023283</v>
      </c>
      <c r="AP80" s="52">
        <f t="shared" si="142"/>
        <v>0.44000000000232831</v>
      </c>
      <c r="AQ80" s="52">
        <f t="shared" si="143"/>
        <v>0.76000000000931323</v>
      </c>
      <c r="AR80" s="52">
        <f t="shared" si="144"/>
        <v>0.40000000002328306</v>
      </c>
      <c r="AS80" s="52">
        <f t="shared" si="145"/>
        <v>0.36000000001513399</v>
      </c>
      <c r="AT80" s="52">
        <f t="shared" si="146"/>
        <v>0</v>
      </c>
      <c r="AU80" s="52">
        <f t="shared" ref="AU80:BC80" si="166">R80*2080</f>
        <v>135356</v>
      </c>
      <c r="AV80" s="52">
        <f t="shared" si="166"/>
        <v>142480</v>
      </c>
      <c r="AW80" s="52">
        <f t="shared" si="166"/>
        <v>145329.60000000001</v>
      </c>
      <c r="AX80" s="52">
        <f t="shared" si="166"/>
        <v>148237.44</v>
      </c>
      <c r="AY80" s="52">
        <f t="shared" si="166"/>
        <v>151201.44</v>
      </c>
      <c r="AZ80" s="52">
        <f t="shared" si="166"/>
        <v>154225.76</v>
      </c>
      <c r="BA80" s="52">
        <f t="shared" si="166"/>
        <v>157310.40000000002</v>
      </c>
      <c r="BB80" s="52">
        <f t="shared" si="166"/>
        <v>160455.36000000002</v>
      </c>
      <c r="BC80" s="52">
        <f t="shared" si="166"/>
        <v>0</v>
      </c>
      <c r="BE80" s="52">
        <f t="shared" si="156"/>
        <v>0</v>
      </c>
      <c r="BF80" s="52">
        <f t="shared" si="157"/>
        <v>1</v>
      </c>
      <c r="BG80" s="52">
        <f t="shared" si="158"/>
        <v>0.60000000000582077</v>
      </c>
      <c r="BH80" s="52">
        <f t="shared" si="159"/>
        <v>1.4400000000023283</v>
      </c>
      <c r="BI80" s="52">
        <f t="shared" si="160"/>
        <v>0.44000000000232831</v>
      </c>
      <c r="BJ80" s="52">
        <f t="shared" si="161"/>
        <v>0.76000000000931323</v>
      </c>
      <c r="BK80" s="52">
        <f t="shared" si="162"/>
        <v>0.40000000002328306</v>
      </c>
      <c r="BL80" s="52">
        <f t="shared" si="163"/>
        <v>0.36000000001513399</v>
      </c>
      <c r="BM80" s="52">
        <f t="shared" si="164"/>
        <v>0</v>
      </c>
    </row>
    <row r="81" spans="1:65">
      <c r="A81" s="62" t="s">
        <v>210</v>
      </c>
      <c r="B81" s="63">
        <v>625</v>
      </c>
      <c r="C81" s="63" t="s">
        <v>211</v>
      </c>
      <c r="D81" s="63">
        <v>13</v>
      </c>
      <c r="E81" s="63" t="s">
        <v>448</v>
      </c>
      <c r="F81" s="68" t="s">
        <v>212</v>
      </c>
      <c r="G81" s="65">
        <f t="shared" si="112"/>
        <v>136843</v>
      </c>
      <c r="H81" s="65">
        <f t="shared" si="113"/>
        <v>144044</v>
      </c>
      <c r="I81" s="65">
        <f t="shared" si="114"/>
        <v>146926</v>
      </c>
      <c r="J81" s="65">
        <f t="shared" si="115"/>
        <v>149863</v>
      </c>
      <c r="K81" s="65">
        <f t="shared" si="116"/>
        <v>152860</v>
      </c>
      <c r="L81" s="65">
        <f t="shared" si="117"/>
        <v>155919</v>
      </c>
      <c r="M81" s="65">
        <f t="shared" si="118"/>
        <v>159037</v>
      </c>
      <c r="N81" s="65">
        <f t="shared" si="119"/>
        <v>162217</v>
      </c>
      <c r="O81" s="50"/>
      <c r="P81" s="77"/>
      <c r="Q81" s="77"/>
      <c r="R81" s="51">
        <f t="shared" si="120"/>
        <v>65.790000000000006</v>
      </c>
      <c r="S81" s="51">
        <f t="shared" si="121"/>
        <v>69.25200000000001</v>
      </c>
      <c r="T81" s="51">
        <f t="shared" si="122"/>
        <v>70.638000000000005</v>
      </c>
      <c r="U81" s="51">
        <f t="shared" si="123"/>
        <v>72.050000000000011</v>
      </c>
      <c r="V81" s="51">
        <f t="shared" si="124"/>
        <v>73.491</v>
      </c>
      <c r="W81" s="51">
        <f t="shared" si="125"/>
        <v>74.962000000000003</v>
      </c>
      <c r="X81" s="51">
        <f t="shared" si="126"/>
        <v>76.460999999999999</v>
      </c>
      <c r="Y81" s="51">
        <f t="shared" si="127"/>
        <v>77.989000000000004</v>
      </c>
      <c r="Z81" s="51">
        <f t="shared" si="128"/>
        <v>0</v>
      </c>
      <c r="AB81" s="52">
        <f t="shared" si="129"/>
        <v>136843.20000000001</v>
      </c>
      <c r="AC81" s="52">
        <f t="shared" si="130"/>
        <v>144044.16000000003</v>
      </c>
      <c r="AD81" s="52">
        <f t="shared" si="131"/>
        <v>146927.04000000001</v>
      </c>
      <c r="AE81" s="52">
        <f t="shared" si="132"/>
        <v>149864.00000000003</v>
      </c>
      <c r="AF81" s="52">
        <f t="shared" si="133"/>
        <v>152861.28</v>
      </c>
      <c r="AG81" s="52">
        <f t="shared" si="134"/>
        <v>155920.96000000002</v>
      </c>
      <c r="AH81" s="52">
        <f t="shared" si="135"/>
        <v>159038.88</v>
      </c>
      <c r="AI81" s="52">
        <f t="shared" si="136"/>
        <v>162217.12</v>
      </c>
      <c r="AJ81" s="52">
        <f t="shared" si="137"/>
        <v>0</v>
      </c>
      <c r="AL81" s="52">
        <f t="shared" si="138"/>
        <v>0.20000000001164153</v>
      </c>
      <c r="AM81" s="52">
        <f t="shared" si="139"/>
        <v>0.16000000003259629</v>
      </c>
      <c r="AN81" s="52">
        <f t="shared" si="140"/>
        <v>1.0400000000081491</v>
      </c>
      <c r="AO81" s="52">
        <f t="shared" si="141"/>
        <v>1.0000000000291038</v>
      </c>
      <c r="AP81" s="52">
        <f t="shared" si="142"/>
        <v>1.2799999999988358</v>
      </c>
      <c r="AQ81" s="52">
        <f t="shared" si="143"/>
        <v>1.9600000000209548</v>
      </c>
      <c r="AR81" s="52">
        <f t="shared" si="144"/>
        <v>1.8800000000046566</v>
      </c>
      <c r="AS81" s="52">
        <f t="shared" si="145"/>
        <v>0.11999999999534339</v>
      </c>
      <c r="AT81" s="52">
        <f t="shared" si="146"/>
        <v>0</v>
      </c>
      <c r="AU81" s="52">
        <f t="shared" si="147"/>
        <v>136843.20000000001</v>
      </c>
      <c r="AV81" s="52">
        <f t="shared" si="148"/>
        <v>144044.16000000003</v>
      </c>
      <c r="AW81" s="52">
        <f t="shared" si="149"/>
        <v>146927.04000000001</v>
      </c>
      <c r="AX81" s="52">
        <f t="shared" si="150"/>
        <v>149864.00000000003</v>
      </c>
      <c r="AY81" s="52">
        <f t="shared" si="151"/>
        <v>152861.28</v>
      </c>
      <c r="AZ81" s="52">
        <f t="shared" si="152"/>
        <v>155920.96000000002</v>
      </c>
      <c r="BA81" s="52">
        <f t="shared" si="153"/>
        <v>159038.88</v>
      </c>
      <c r="BB81" s="52">
        <f t="shared" si="154"/>
        <v>162217.12</v>
      </c>
      <c r="BC81" s="52">
        <f t="shared" si="155"/>
        <v>0</v>
      </c>
      <c r="BE81" s="52">
        <f t="shared" si="156"/>
        <v>0.20000000001164153</v>
      </c>
      <c r="BF81" s="52">
        <f t="shared" si="157"/>
        <v>0.16000000003259629</v>
      </c>
      <c r="BG81" s="52">
        <f t="shared" si="158"/>
        <v>1.0400000000081491</v>
      </c>
      <c r="BH81" s="52">
        <f t="shared" si="159"/>
        <v>1.0000000000291038</v>
      </c>
      <c r="BI81" s="52">
        <f t="shared" si="160"/>
        <v>1.2799999999988358</v>
      </c>
      <c r="BJ81" s="52">
        <f t="shared" si="161"/>
        <v>1.9600000000209548</v>
      </c>
      <c r="BK81" s="52">
        <f t="shared" si="162"/>
        <v>1.8800000000046566</v>
      </c>
      <c r="BL81" s="52">
        <f t="shared" si="163"/>
        <v>0.11999999999534339</v>
      </c>
      <c r="BM81" s="52">
        <f t="shared" si="164"/>
        <v>0</v>
      </c>
    </row>
    <row r="82" spans="1:65">
      <c r="A82" s="62" t="s">
        <v>381</v>
      </c>
      <c r="B82" s="63">
        <v>638</v>
      </c>
      <c r="C82" s="63">
        <v>144</v>
      </c>
      <c r="D82" s="63">
        <v>14</v>
      </c>
      <c r="E82" s="63" t="s">
        <v>448</v>
      </c>
      <c r="F82" s="67" t="s">
        <v>382</v>
      </c>
      <c r="G82" s="65">
        <f t="shared" si="112"/>
        <v>124045</v>
      </c>
      <c r="H82" s="65">
        <f t="shared" si="113"/>
        <v>130574</v>
      </c>
      <c r="I82" s="65">
        <f t="shared" si="114"/>
        <v>133185</v>
      </c>
      <c r="J82" s="65">
        <f t="shared" si="115"/>
        <v>135849</v>
      </c>
      <c r="K82" s="65">
        <f t="shared" si="116"/>
        <v>138566</v>
      </c>
      <c r="L82" s="65">
        <f t="shared" si="117"/>
        <v>141337</v>
      </c>
      <c r="M82" s="65">
        <f t="shared" si="118"/>
        <v>144164</v>
      </c>
      <c r="N82" s="65">
        <f t="shared" si="119"/>
        <v>147047</v>
      </c>
      <c r="O82" s="50"/>
      <c r="P82" s="77"/>
      <c r="Q82" s="77"/>
      <c r="R82" s="51">
        <f t="shared" si="120"/>
        <v>59.637999999999998</v>
      </c>
      <c r="S82" s="51">
        <f t="shared" si="121"/>
        <v>62.775999999999996</v>
      </c>
      <c r="T82" s="51">
        <f t="shared" si="122"/>
        <v>64.032000000000011</v>
      </c>
      <c r="U82" s="51">
        <f t="shared" si="123"/>
        <v>65.313000000000002</v>
      </c>
      <c r="V82" s="51">
        <f t="shared" si="124"/>
        <v>66.619</v>
      </c>
      <c r="W82" s="51">
        <f t="shared" si="125"/>
        <v>67.951000000000008</v>
      </c>
      <c r="X82" s="51">
        <f t="shared" si="126"/>
        <v>69.31</v>
      </c>
      <c r="Y82" s="51">
        <f t="shared" si="127"/>
        <v>70.695999999999998</v>
      </c>
      <c r="Z82" s="51">
        <f t="shared" si="128"/>
        <v>0</v>
      </c>
      <c r="AB82" s="52">
        <f t="shared" si="129"/>
        <v>124047.03999999999</v>
      </c>
      <c r="AC82" s="52">
        <f t="shared" si="130"/>
        <v>130574.07999999999</v>
      </c>
      <c r="AD82" s="52">
        <f t="shared" si="131"/>
        <v>133186.56000000003</v>
      </c>
      <c r="AE82" s="52">
        <f t="shared" si="132"/>
        <v>135851.04</v>
      </c>
      <c r="AF82" s="52">
        <f t="shared" si="133"/>
        <v>138567.51999999999</v>
      </c>
      <c r="AG82" s="52">
        <f t="shared" si="134"/>
        <v>141338.08000000002</v>
      </c>
      <c r="AH82" s="52">
        <f t="shared" si="135"/>
        <v>144164.80000000002</v>
      </c>
      <c r="AI82" s="52">
        <f t="shared" si="136"/>
        <v>147047.67999999999</v>
      </c>
      <c r="AJ82" s="52">
        <f t="shared" si="137"/>
        <v>0</v>
      </c>
      <c r="AL82" s="52">
        <f t="shared" si="138"/>
        <v>2.0399999999935972</v>
      </c>
      <c r="AM82" s="52">
        <f t="shared" si="139"/>
        <v>7.9999999987194315E-2</v>
      </c>
      <c r="AN82" s="52">
        <f t="shared" si="140"/>
        <v>1.5600000000267755</v>
      </c>
      <c r="AO82" s="52">
        <f t="shared" si="141"/>
        <v>2.0400000000081491</v>
      </c>
      <c r="AP82" s="52">
        <f t="shared" si="142"/>
        <v>1.5199999999895226</v>
      </c>
      <c r="AQ82" s="52">
        <f t="shared" si="143"/>
        <v>1.0800000000162981</v>
      </c>
      <c r="AR82" s="52">
        <f t="shared" si="144"/>
        <v>0.8000000000174623</v>
      </c>
      <c r="AS82" s="52">
        <f t="shared" si="145"/>
        <v>0.67999999999301508</v>
      </c>
      <c r="AT82" s="52">
        <f t="shared" si="146"/>
        <v>0</v>
      </c>
      <c r="AU82" s="52">
        <f t="shared" si="147"/>
        <v>124047.03999999999</v>
      </c>
      <c r="AV82" s="52">
        <f t="shared" si="148"/>
        <v>130574.07999999999</v>
      </c>
      <c r="AW82" s="52">
        <f t="shared" si="149"/>
        <v>133186.56000000003</v>
      </c>
      <c r="AX82" s="52">
        <f t="shared" si="150"/>
        <v>135851.04</v>
      </c>
      <c r="AY82" s="52">
        <f t="shared" si="151"/>
        <v>138567.51999999999</v>
      </c>
      <c r="AZ82" s="52">
        <f t="shared" si="152"/>
        <v>141338.08000000002</v>
      </c>
      <c r="BA82" s="52">
        <f t="shared" si="153"/>
        <v>144164.80000000002</v>
      </c>
      <c r="BB82" s="52">
        <f t="shared" si="154"/>
        <v>147047.67999999999</v>
      </c>
      <c r="BC82" s="52">
        <f t="shared" si="155"/>
        <v>0</v>
      </c>
      <c r="BE82" s="52">
        <f t="shared" si="156"/>
        <v>2.0399999999935972</v>
      </c>
      <c r="BF82" s="52">
        <f t="shared" si="157"/>
        <v>7.9999999987194315E-2</v>
      </c>
      <c r="BG82" s="52">
        <f t="shared" si="158"/>
        <v>1.5600000000267755</v>
      </c>
      <c r="BH82" s="52">
        <f t="shared" si="159"/>
        <v>2.0400000000081491</v>
      </c>
      <c r="BI82" s="52">
        <f t="shared" si="160"/>
        <v>1.5199999999895226</v>
      </c>
      <c r="BJ82" s="52">
        <f t="shared" si="161"/>
        <v>1.0800000000162981</v>
      </c>
      <c r="BK82" s="52">
        <f t="shared" si="162"/>
        <v>0.8000000000174623</v>
      </c>
      <c r="BL82" s="52">
        <f t="shared" si="163"/>
        <v>0.67999999999301508</v>
      </c>
      <c r="BM82" s="52">
        <f t="shared" si="164"/>
        <v>0</v>
      </c>
    </row>
    <row r="83" spans="1:65">
      <c r="A83" s="62" t="s">
        <v>379</v>
      </c>
      <c r="B83" s="63">
        <v>540</v>
      </c>
      <c r="C83" s="63">
        <v>143</v>
      </c>
      <c r="D83" s="63">
        <v>11</v>
      </c>
      <c r="E83" s="63" t="s">
        <v>448</v>
      </c>
      <c r="F83" s="68" t="s">
        <v>378</v>
      </c>
      <c r="G83" s="65">
        <f t="shared" si="112"/>
        <v>104599</v>
      </c>
      <c r="H83" s="65">
        <f t="shared" si="113"/>
        <v>110104</v>
      </c>
      <c r="I83" s="65">
        <f t="shared" si="114"/>
        <v>112305</v>
      </c>
      <c r="J83" s="65">
        <f t="shared" si="115"/>
        <v>114552</v>
      </c>
      <c r="K83" s="65">
        <f t="shared" si="116"/>
        <v>116842</v>
      </c>
      <c r="L83" s="65">
        <f t="shared" si="117"/>
        <v>119179</v>
      </c>
      <c r="M83" s="65">
        <f t="shared" si="118"/>
        <v>121563</v>
      </c>
      <c r="N83" s="65">
        <f t="shared" si="119"/>
        <v>123994</v>
      </c>
      <c r="O83" s="50"/>
      <c r="P83" s="77"/>
      <c r="Q83" s="77"/>
      <c r="R83" s="51">
        <f t="shared" si="120"/>
        <v>50.287999999999997</v>
      </c>
      <c r="S83" s="51">
        <f t="shared" si="121"/>
        <v>52.934999999999995</v>
      </c>
      <c r="T83" s="51">
        <f t="shared" si="122"/>
        <v>53.992999999999995</v>
      </c>
      <c r="U83" s="51">
        <f t="shared" si="123"/>
        <v>55.073999999999998</v>
      </c>
      <c r="V83" s="51">
        <f t="shared" si="124"/>
        <v>56.174999999999997</v>
      </c>
      <c r="W83" s="51">
        <f t="shared" si="125"/>
        <v>57.297999999999995</v>
      </c>
      <c r="X83" s="51">
        <f t="shared" si="126"/>
        <v>58.443999999999996</v>
      </c>
      <c r="Y83" s="51">
        <f t="shared" si="127"/>
        <v>59.613</v>
      </c>
      <c r="Z83" s="51">
        <f t="shared" si="128"/>
        <v>0</v>
      </c>
      <c r="AB83" s="52">
        <f t="shared" si="129"/>
        <v>104599.03999999999</v>
      </c>
      <c r="AC83" s="52">
        <f t="shared" si="130"/>
        <v>110104.79999999999</v>
      </c>
      <c r="AD83" s="52">
        <f t="shared" si="131"/>
        <v>112305.43999999999</v>
      </c>
      <c r="AE83" s="52">
        <f t="shared" si="132"/>
        <v>114553.92</v>
      </c>
      <c r="AF83" s="52">
        <f t="shared" si="133"/>
        <v>116844</v>
      </c>
      <c r="AG83" s="52">
        <f t="shared" si="134"/>
        <v>119179.83999999998</v>
      </c>
      <c r="AH83" s="52">
        <f t="shared" si="135"/>
        <v>121563.51999999999</v>
      </c>
      <c r="AI83" s="52">
        <f t="shared" si="136"/>
        <v>123995.04</v>
      </c>
      <c r="AJ83" s="52">
        <f t="shared" si="137"/>
        <v>0</v>
      </c>
      <c r="AL83" s="52">
        <f t="shared" si="138"/>
        <v>3.9999999993597157E-2</v>
      </c>
      <c r="AM83" s="52">
        <f t="shared" si="139"/>
        <v>0.79999999998835847</v>
      </c>
      <c r="AN83" s="52">
        <f t="shared" si="140"/>
        <v>0.43999999998777639</v>
      </c>
      <c r="AO83" s="52">
        <f t="shared" si="141"/>
        <v>1.9199999999982538</v>
      </c>
      <c r="AP83" s="52">
        <f t="shared" si="142"/>
        <v>2</v>
      </c>
      <c r="AQ83" s="52">
        <f t="shared" si="143"/>
        <v>0.83999999998195563</v>
      </c>
      <c r="AR83" s="52">
        <f t="shared" si="144"/>
        <v>0.51999999998952262</v>
      </c>
      <c r="AS83" s="52">
        <f t="shared" si="145"/>
        <v>1.0399999999935972</v>
      </c>
      <c r="AT83" s="52">
        <f t="shared" si="146"/>
        <v>0</v>
      </c>
      <c r="AU83" s="52">
        <f t="shared" si="147"/>
        <v>104599.03999999999</v>
      </c>
      <c r="AV83" s="52">
        <f t="shared" si="148"/>
        <v>110104.79999999999</v>
      </c>
      <c r="AW83" s="52">
        <f t="shared" si="149"/>
        <v>112305.43999999999</v>
      </c>
      <c r="AX83" s="52">
        <f t="shared" si="150"/>
        <v>114553.92</v>
      </c>
      <c r="AY83" s="52">
        <f t="shared" si="151"/>
        <v>116844</v>
      </c>
      <c r="AZ83" s="52">
        <f t="shared" si="152"/>
        <v>119179.83999999998</v>
      </c>
      <c r="BA83" s="52">
        <f t="shared" si="153"/>
        <v>121563.51999999999</v>
      </c>
      <c r="BB83" s="52">
        <f t="shared" si="154"/>
        <v>123995.04</v>
      </c>
      <c r="BC83" s="52">
        <f t="shared" si="155"/>
        <v>0</v>
      </c>
      <c r="BE83" s="52">
        <f t="shared" si="156"/>
        <v>3.9999999993597157E-2</v>
      </c>
      <c r="BF83" s="52">
        <f t="shared" si="157"/>
        <v>0.79999999998835847</v>
      </c>
      <c r="BG83" s="52">
        <f t="shared" si="158"/>
        <v>0.43999999998777639</v>
      </c>
      <c r="BH83" s="52">
        <f t="shared" si="159"/>
        <v>1.9199999999982538</v>
      </c>
      <c r="BI83" s="52">
        <f t="shared" si="160"/>
        <v>2</v>
      </c>
      <c r="BJ83" s="52">
        <f t="shared" si="161"/>
        <v>0.83999999998195563</v>
      </c>
      <c r="BK83" s="52">
        <f t="shared" si="162"/>
        <v>0.51999999998952262</v>
      </c>
      <c r="BL83" s="52">
        <f t="shared" si="163"/>
        <v>1.0399999999935972</v>
      </c>
      <c r="BM83" s="52">
        <f t="shared" si="164"/>
        <v>0</v>
      </c>
    </row>
    <row r="84" spans="1:65">
      <c r="A84" s="62" t="s">
        <v>218</v>
      </c>
      <c r="B84" s="63">
        <v>683</v>
      </c>
      <c r="C84" s="63" t="s">
        <v>219</v>
      </c>
      <c r="D84" s="63">
        <v>15</v>
      </c>
      <c r="E84" s="63" t="s">
        <v>448</v>
      </c>
      <c r="F84" s="68" t="s">
        <v>220</v>
      </c>
      <c r="G84" s="65">
        <f t="shared" si="112"/>
        <v>132975</v>
      </c>
      <c r="H84" s="65">
        <f t="shared" si="113"/>
        <v>139974</v>
      </c>
      <c r="I84" s="65">
        <f t="shared" si="114"/>
        <v>142773</v>
      </c>
      <c r="J84" s="65">
        <f t="shared" si="115"/>
        <v>145629</v>
      </c>
      <c r="K84" s="65">
        <f t="shared" si="116"/>
        <v>148541</v>
      </c>
      <c r="L84" s="65">
        <f t="shared" si="117"/>
        <v>151512</v>
      </c>
      <c r="M84" s="65">
        <f t="shared" si="118"/>
        <v>154543</v>
      </c>
      <c r="N84" s="65">
        <f t="shared" si="119"/>
        <v>157633</v>
      </c>
      <c r="O84" s="50"/>
      <c r="P84" s="77"/>
      <c r="Q84" s="77"/>
      <c r="R84" s="51">
        <f t="shared" si="120"/>
        <v>63.930999999999997</v>
      </c>
      <c r="S84" s="51">
        <f t="shared" si="121"/>
        <v>67.296000000000006</v>
      </c>
      <c r="T84" s="51">
        <f t="shared" si="122"/>
        <v>68.641000000000005</v>
      </c>
      <c r="U84" s="51">
        <f t="shared" si="123"/>
        <v>70.01400000000001</v>
      </c>
      <c r="V84" s="51">
        <f t="shared" si="124"/>
        <v>71.414000000000001</v>
      </c>
      <c r="W84" s="51">
        <f t="shared" si="125"/>
        <v>72.843000000000004</v>
      </c>
      <c r="X84" s="51">
        <f t="shared" si="126"/>
        <v>74.300000000000011</v>
      </c>
      <c r="Y84" s="51">
        <f t="shared" si="127"/>
        <v>75.786000000000001</v>
      </c>
      <c r="Z84" s="51">
        <f t="shared" si="128"/>
        <v>0</v>
      </c>
      <c r="AB84" s="52">
        <f t="shared" si="129"/>
        <v>132976.47999999998</v>
      </c>
      <c r="AC84" s="52">
        <f t="shared" si="130"/>
        <v>139975.68000000002</v>
      </c>
      <c r="AD84" s="52">
        <f t="shared" si="131"/>
        <v>142773.28</v>
      </c>
      <c r="AE84" s="52">
        <f t="shared" si="132"/>
        <v>145629.12000000002</v>
      </c>
      <c r="AF84" s="52">
        <f t="shared" si="133"/>
        <v>148541.12</v>
      </c>
      <c r="AG84" s="52">
        <f t="shared" si="134"/>
        <v>151513.44</v>
      </c>
      <c r="AH84" s="52">
        <f t="shared" si="135"/>
        <v>154544.00000000003</v>
      </c>
      <c r="AI84" s="52">
        <f t="shared" si="136"/>
        <v>157634.88</v>
      </c>
      <c r="AJ84" s="52">
        <f t="shared" si="137"/>
        <v>0</v>
      </c>
      <c r="AL84" s="52">
        <f t="shared" si="138"/>
        <v>1.4799999999813735</v>
      </c>
      <c r="AM84" s="52">
        <f t="shared" si="139"/>
        <v>1.6800000000221189</v>
      </c>
      <c r="AN84" s="52">
        <f t="shared" si="140"/>
        <v>0.27999999999883585</v>
      </c>
      <c r="AO84" s="52">
        <f t="shared" si="141"/>
        <v>0.12000000002444722</v>
      </c>
      <c r="AP84" s="52">
        <f t="shared" si="142"/>
        <v>0.11999999999534339</v>
      </c>
      <c r="AQ84" s="52">
        <f t="shared" si="143"/>
        <v>1.4400000000023283</v>
      </c>
      <c r="AR84" s="52">
        <f t="shared" si="144"/>
        <v>1.0000000000291038</v>
      </c>
      <c r="AS84" s="52">
        <f t="shared" si="145"/>
        <v>1.8800000000046566</v>
      </c>
      <c r="AT84" s="52">
        <f t="shared" si="146"/>
        <v>0</v>
      </c>
      <c r="AU84" s="52">
        <f t="shared" si="147"/>
        <v>132976.47999999998</v>
      </c>
      <c r="AV84" s="52">
        <f t="shared" si="148"/>
        <v>139975.68000000002</v>
      </c>
      <c r="AW84" s="52">
        <f t="shared" si="149"/>
        <v>142773.28</v>
      </c>
      <c r="AX84" s="52">
        <f t="shared" si="150"/>
        <v>145629.12000000002</v>
      </c>
      <c r="AY84" s="52">
        <f t="shared" si="151"/>
        <v>148541.12</v>
      </c>
      <c r="AZ84" s="52">
        <f t="shared" si="152"/>
        <v>151513.44</v>
      </c>
      <c r="BA84" s="52">
        <f t="shared" si="153"/>
        <v>154544.00000000003</v>
      </c>
      <c r="BB84" s="52">
        <f t="shared" si="154"/>
        <v>157634.88</v>
      </c>
      <c r="BC84" s="52">
        <f t="shared" si="155"/>
        <v>0</v>
      </c>
      <c r="BE84" s="52">
        <f t="shared" si="156"/>
        <v>1.4799999999813735</v>
      </c>
      <c r="BF84" s="52">
        <f t="shared" si="157"/>
        <v>1.6800000000221189</v>
      </c>
      <c r="BG84" s="52">
        <f t="shared" si="158"/>
        <v>0.27999999999883585</v>
      </c>
      <c r="BH84" s="52">
        <f t="shared" si="159"/>
        <v>0.12000000002444722</v>
      </c>
      <c r="BI84" s="52">
        <f t="shared" si="160"/>
        <v>0.11999999999534339</v>
      </c>
      <c r="BJ84" s="52">
        <f t="shared" si="161"/>
        <v>1.4400000000023283</v>
      </c>
      <c r="BK84" s="52">
        <f t="shared" si="162"/>
        <v>1.0000000000291038</v>
      </c>
      <c r="BL84" s="52">
        <f t="shared" si="163"/>
        <v>1.8800000000046566</v>
      </c>
      <c r="BM84" s="52">
        <f t="shared" si="164"/>
        <v>0</v>
      </c>
    </row>
    <row r="85" spans="1:65">
      <c r="A85" s="62" t="s">
        <v>221</v>
      </c>
      <c r="B85" s="63">
        <v>643</v>
      </c>
      <c r="C85" s="63" t="s">
        <v>222</v>
      </c>
      <c r="D85" s="63">
        <v>14</v>
      </c>
      <c r="E85" s="63" t="s">
        <v>448</v>
      </c>
      <c r="F85" s="68" t="s">
        <v>223</v>
      </c>
      <c r="G85" s="65">
        <f t="shared" si="112"/>
        <v>125037</v>
      </c>
      <c r="H85" s="65">
        <f t="shared" si="113"/>
        <v>131618</v>
      </c>
      <c r="I85" s="65">
        <f t="shared" si="114"/>
        <v>134251</v>
      </c>
      <c r="J85" s="65">
        <f t="shared" si="115"/>
        <v>136935</v>
      </c>
      <c r="K85" s="65">
        <f t="shared" si="116"/>
        <v>139674</v>
      </c>
      <c r="L85" s="65">
        <f t="shared" si="117"/>
        <v>142466</v>
      </c>
      <c r="M85" s="65">
        <f t="shared" si="118"/>
        <v>145316</v>
      </c>
      <c r="N85" s="65">
        <f t="shared" si="119"/>
        <v>148223</v>
      </c>
      <c r="O85" s="50"/>
      <c r="P85" s="77"/>
      <c r="Q85" s="77"/>
      <c r="R85" s="51">
        <f t="shared" si="120"/>
        <v>60.113999999999997</v>
      </c>
      <c r="S85" s="51">
        <f t="shared" si="121"/>
        <v>63.277999999999999</v>
      </c>
      <c r="T85" s="51">
        <f t="shared" si="122"/>
        <v>64.544000000000011</v>
      </c>
      <c r="U85" s="51">
        <f t="shared" si="123"/>
        <v>65.835000000000008</v>
      </c>
      <c r="V85" s="51">
        <f t="shared" si="124"/>
        <v>67.15100000000001</v>
      </c>
      <c r="W85" s="51">
        <f t="shared" si="125"/>
        <v>68.494</v>
      </c>
      <c r="X85" s="51">
        <f t="shared" si="126"/>
        <v>69.864000000000004</v>
      </c>
      <c r="Y85" s="51">
        <f t="shared" si="127"/>
        <v>71.262</v>
      </c>
      <c r="Z85" s="51">
        <f t="shared" si="128"/>
        <v>0</v>
      </c>
      <c r="AB85" s="52">
        <f t="shared" si="129"/>
        <v>125037.12</v>
      </c>
      <c r="AC85" s="52">
        <f t="shared" si="130"/>
        <v>131618.23999999999</v>
      </c>
      <c r="AD85" s="52">
        <f t="shared" si="131"/>
        <v>134251.52000000002</v>
      </c>
      <c r="AE85" s="52">
        <f t="shared" si="132"/>
        <v>136936.80000000002</v>
      </c>
      <c r="AF85" s="52">
        <f t="shared" si="133"/>
        <v>139674.08000000002</v>
      </c>
      <c r="AG85" s="52">
        <f t="shared" si="134"/>
        <v>142467.51999999999</v>
      </c>
      <c r="AH85" s="52">
        <f t="shared" si="135"/>
        <v>145317.12</v>
      </c>
      <c r="AI85" s="52">
        <f t="shared" si="136"/>
        <v>148224.95999999999</v>
      </c>
      <c r="AJ85" s="52">
        <f t="shared" si="137"/>
        <v>0</v>
      </c>
      <c r="AL85" s="52">
        <f t="shared" si="138"/>
        <v>0.11999999999534339</v>
      </c>
      <c r="AM85" s="52">
        <f t="shared" si="139"/>
        <v>0.23999999999068677</v>
      </c>
      <c r="AN85" s="52">
        <f t="shared" si="140"/>
        <v>0.52000000001862645</v>
      </c>
      <c r="AO85" s="52">
        <f t="shared" si="141"/>
        <v>1.8000000000174623</v>
      </c>
      <c r="AP85" s="52">
        <f t="shared" si="142"/>
        <v>8.0000000016298145E-2</v>
      </c>
      <c r="AQ85" s="52">
        <f t="shared" si="143"/>
        <v>1.5199999999895226</v>
      </c>
      <c r="AR85" s="52">
        <f t="shared" si="144"/>
        <v>1.1199999999953434</v>
      </c>
      <c r="AS85" s="52">
        <f t="shared" si="145"/>
        <v>1.9599999999918509</v>
      </c>
      <c r="AT85" s="52">
        <f t="shared" si="146"/>
        <v>0</v>
      </c>
      <c r="AU85" s="52">
        <f t="shared" si="147"/>
        <v>125037.12</v>
      </c>
      <c r="AV85" s="52">
        <f t="shared" si="148"/>
        <v>131618.23999999999</v>
      </c>
      <c r="AW85" s="52">
        <f t="shared" si="149"/>
        <v>134251.52000000002</v>
      </c>
      <c r="AX85" s="52">
        <f t="shared" si="150"/>
        <v>136936.80000000002</v>
      </c>
      <c r="AY85" s="52">
        <f t="shared" si="151"/>
        <v>139674.08000000002</v>
      </c>
      <c r="AZ85" s="52">
        <f t="shared" si="152"/>
        <v>142467.51999999999</v>
      </c>
      <c r="BA85" s="52">
        <f t="shared" si="153"/>
        <v>145317.12</v>
      </c>
      <c r="BB85" s="52">
        <f t="shared" si="154"/>
        <v>148224.95999999999</v>
      </c>
      <c r="BC85" s="52">
        <f t="shared" si="155"/>
        <v>0</v>
      </c>
      <c r="BE85" s="52">
        <f t="shared" si="156"/>
        <v>0.11999999999534339</v>
      </c>
      <c r="BF85" s="52">
        <f t="shared" si="157"/>
        <v>0.23999999999068677</v>
      </c>
      <c r="BG85" s="52">
        <f t="shared" si="158"/>
        <v>0.52000000001862645</v>
      </c>
      <c r="BH85" s="52">
        <f t="shared" si="159"/>
        <v>1.8000000000174623</v>
      </c>
      <c r="BI85" s="52">
        <f t="shared" si="160"/>
        <v>8.0000000016298145E-2</v>
      </c>
      <c r="BJ85" s="52">
        <f t="shared" si="161"/>
        <v>1.5199999999895226</v>
      </c>
      <c r="BK85" s="52">
        <f t="shared" si="162"/>
        <v>1.1199999999953434</v>
      </c>
      <c r="BL85" s="52">
        <f t="shared" si="163"/>
        <v>1.9599999999918509</v>
      </c>
      <c r="BM85" s="52">
        <f t="shared" si="164"/>
        <v>0</v>
      </c>
    </row>
    <row r="86" spans="1:65">
      <c r="A86" s="62" t="s">
        <v>227</v>
      </c>
      <c r="B86" s="63">
        <v>588</v>
      </c>
      <c r="C86" s="63" t="s">
        <v>149</v>
      </c>
      <c r="D86" s="63">
        <v>13</v>
      </c>
      <c r="E86" s="63" t="s">
        <v>448</v>
      </c>
      <c r="F86" s="68" t="s">
        <v>228</v>
      </c>
      <c r="G86" s="65">
        <f t="shared" si="112"/>
        <v>114123</v>
      </c>
      <c r="H86" s="65">
        <f t="shared" si="113"/>
        <v>120130</v>
      </c>
      <c r="I86" s="65">
        <f t="shared" si="114"/>
        <v>122532</v>
      </c>
      <c r="J86" s="65">
        <f t="shared" si="115"/>
        <v>124982</v>
      </c>
      <c r="K86" s="65">
        <f t="shared" si="116"/>
        <v>127482</v>
      </c>
      <c r="L86" s="65">
        <f t="shared" si="117"/>
        <v>130032</v>
      </c>
      <c r="M86" s="65">
        <f t="shared" si="118"/>
        <v>132632</v>
      </c>
      <c r="N86" s="65">
        <f t="shared" si="119"/>
        <v>135286</v>
      </c>
      <c r="O86" s="50"/>
      <c r="P86" s="77"/>
      <c r="Q86" s="77"/>
      <c r="R86" s="51">
        <f t="shared" si="120"/>
        <v>54.866999999999997</v>
      </c>
      <c r="S86" s="51">
        <f t="shared" si="121"/>
        <v>57.754999999999995</v>
      </c>
      <c r="T86" s="51">
        <f t="shared" si="122"/>
        <v>58.91</v>
      </c>
      <c r="U86" s="51">
        <f t="shared" si="123"/>
        <v>60.088000000000001</v>
      </c>
      <c r="V86" s="51">
        <f t="shared" si="124"/>
        <v>61.29</v>
      </c>
      <c r="W86" s="51">
        <f t="shared" si="125"/>
        <v>62.515999999999998</v>
      </c>
      <c r="X86" s="51">
        <f t="shared" si="126"/>
        <v>63.765999999999998</v>
      </c>
      <c r="Y86" s="51">
        <f t="shared" si="127"/>
        <v>65.042000000000002</v>
      </c>
      <c r="Z86" s="51">
        <f t="shared" si="128"/>
        <v>0</v>
      </c>
      <c r="AB86" s="52">
        <f t="shared" si="129"/>
        <v>114123.36</v>
      </c>
      <c r="AC86" s="52">
        <f t="shared" si="130"/>
        <v>120130.4</v>
      </c>
      <c r="AD86" s="52">
        <f t="shared" si="131"/>
        <v>122532.79999999999</v>
      </c>
      <c r="AE86" s="52">
        <f t="shared" si="132"/>
        <v>124983.04000000001</v>
      </c>
      <c r="AF86" s="52">
        <f t="shared" si="133"/>
        <v>127483.2</v>
      </c>
      <c r="AG86" s="52">
        <f t="shared" si="134"/>
        <v>130033.28</v>
      </c>
      <c r="AH86" s="52">
        <f t="shared" si="135"/>
        <v>132633.28</v>
      </c>
      <c r="AI86" s="52">
        <f t="shared" si="136"/>
        <v>135287.36000000002</v>
      </c>
      <c r="AJ86" s="52">
        <f t="shared" si="137"/>
        <v>0</v>
      </c>
      <c r="AL86" s="52">
        <f t="shared" si="138"/>
        <v>0.36000000000058208</v>
      </c>
      <c r="AM86" s="52">
        <f t="shared" si="139"/>
        <v>0.39999999999417923</v>
      </c>
      <c r="AN86" s="52">
        <f t="shared" si="140"/>
        <v>0.79999999998835847</v>
      </c>
      <c r="AO86" s="52">
        <f t="shared" si="141"/>
        <v>1.0400000000081491</v>
      </c>
      <c r="AP86" s="52">
        <f t="shared" si="142"/>
        <v>1.1999999999970896</v>
      </c>
      <c r="AQ86" s="52">
        <f t="shared" si="143"/>
        <v>1.2799999999988358</v>
      </c>
      <c r="AR86" s="52">
        <f t="shared" si="144"/>
        <v>1.2799999999988358</v>
      </c>
      <c r="AS86" s="52">
        <f t="shared" si="145"/>
        <v>1.360000000015134</v>
      </c>
      <c r="AT86" s="52">
        <f t="shared" si="146"/>
        <v>0</v>
      </c>
      <c r="AU86" s="52">
        <f t="shared" si="147"/>
        <v>114123.36</v>
      </c>
      <c r="AV86" s="52">
        <f t="shared" si="148"/>
        <v>120130.4</v>
      </c>
      <c r="AW86" s="52">
        <f t="shared" si="149"/>
        <v>122532.79999999999</v>
      </c>
      <c r="AX86" s="52">
        <f t="shared" si="150"/>
        <v>124983.04000000001</v>
      </c>
      <c r="AY86" s="52">
        <f t="shared" si="151"/>
        <v>127483.2</v>
      </c>
      <c r="AZ86" s="52">
        <f t="shared" si="152"/>
        <v>130033.28</v>
      </c>
      <c r="BA86" s="52">
        <f t="shared" si="153"/>
        <v>132633.28</v>
      </c>
      <c r="BB86" s="52">
        <f t="shared" si="154"/>
        <v>135287.36000000002</v>
      </c>
      <c r="BC86" s="52">
        <f t="shared" si="155"/>
        <v>0</v>
      </c>
      <c r="BE86" s="52">
        <f t="shared" si="156"/>
        <v>0.36000000000058208</v>
      </c>
      <c r="BF86" s="52">
        <f t="shared" si="157"/>
        <v>0.39999999999417923</v>
      </c>
      <c r="BG86" s="52">
        <f t="shared" si="158"/>
        <v>0.79999999998835847</v>
      </c>
      <c r="BH86" s="52">
        <f t="shared" si="159"/>
        <v>1.0400000000081491</v>
      </c>
      <c r="BI86" s="52">
        <f t="shared" si="160"/>
        <v>1.1999999999970896</v>
      </c>
      <c r="BJ86" s="52">
        <f t="shared" si="161"/>
        <v>1.2799999999988358</v>
      </c>
      <c r="BK86" s="52">
        <f t="shared" si="162"/>
        <v>1.2799999999988358</v>
      </c>
      <c r="BL86" s="52">
        <f t="shared" si="163"/>
        <v>1.360000000015134</v>
      </c>
      <c r="BM86" s="52">
        <f t="shared" si="164"/>
        <v>0</v>
      </c>
    </row>
    <row r="87" spans="1:65">
      <c r="A87" s="62" t="s">
        <v>229</v>
      </c>
      <c r="B87" s="63">
        <v>568</v>
      </c>
      <c r="C87" s="63" t="s">
        <v>216</v>
      </c>
      <c r="D87" s="63">
        <v>12</v>
      </c>
      <c r="E87" s="63" t="s">
        <v>448</v>
      </c>
      <c r="F87" s="64" t="s">
        <v>230</v>
      </c>
      <c r="G87" s="65">
        <f t="shared" si="112"/>
        <v>110155</v>
      </c>
      <c r="H87" s="65">
        <f t="shared" si="113"/>
        <v>115951</v>
      </c>
      <c r="I87" s="65">
        <f t="shared" si="114"/>
        <v>118270</v>
      </c>
      <c r="J87" s="65">
        <f t="shared" si="115"/>
        <v>120637</v>
      </c>
      <c r="K87" s="65">
        <f t="shared" si="116"/>
        <v>123050</v>
      </c>
      <c r="L87" s="65">
        <f t="shared" si="117"/>
        <v>125510</v>
      </c>
      <c r="M87" s="65">
        <f t="shared" si="118"/>
        <v>128021</v>
      </c>
      <c r="N87" s="65">
        <f t="shared" si="119"/>
        <v>130581</v>
      </c>
      <c r="O87" s="50"/>
      <c r="P87" s="77"/>
      <c r="Q87" s="77"/>
      <c r="R87" s="51">
        <f t="shared" si="120"/>
        <v>52.96</v>
      </c>
      <c r="S87" s="51">
        <f t="shared" si="121"/>
        <v>55.745999999999995</v>
      </c>
      <c r="T87" s="51">
        <f t="shared" si="122"/>
        <v>56.860999999999997</v>
      </c>
      <c r="U87" s="51">
        <f t="shared" si="123"/>
        <v>57.998999999999995</v>
      </c>
      <c r="V87" s="51">
        <f t="shared" si="124"/>
        <v>59.158999999999999</v>
      </c>
      <c r="W87" s="51">
        <f t="shared" si="125"/>
        <v>60.341999999999999</v>
      </c>
      <c r="X87" s="51">
        <f t="shared" si="126"/>
        <v>61.548999999999999</v>
      </c>
      <c r="Y87" s="51">
        <f t="shared" si="127"/>
        <v>62.78</v>
      </c>
      <c r="Z87" s="51">
        <f t="shared" si="128"/>
        <v>0</v>
      </c>
      <c r="AB87" s="52">
        <f t="shared" si="129"/>
        <v>110156.8</v>
      </c>
      <c r="AC87" s="52">
        <f t="shared" si="130"/>
        <v>115951.67999999999</v>
      </c>
      <c r="AD87" s="52">
        <f t="shared" si="131"/>
        <v>118270.87999999999</v>
      </c>
      <c r="AE87" s="52">
        <f t="shared" si="132"/>
        <v>120637.91999999998</v>
      </c>
      <c r="AF87" s="52">
        <f t="shared" si="133"/>
        <v>123050.72</v>
      </c>
      <c r="AG87" s="52">
        <f t="shared" si="134"/>
        <v>125511.36</v>
      </c>
      <c r="AH87" s="52">
        <f t="shared" si="135"/>
        <v>128021.92</v>
      </c>
      <c r="AI87" s="52">
        <f t="shared" si="136"/>
        <v>130582.40000000001</v>
      </c>
      <c r="AJ87" s="52">
        <f t="shared" si="137"/>
        <v>0</v>
      </c>
      <c r="AL87" s="52">
        <f t="shared" si="138"/>
        <v>1.8000000000029104</v>
      </c>
      <c r="AM87" s="52">
        <f t="shared" si="139"/>
        <v>0.67999999999301508</v>
      </c>
      <c r="AN87" s="52">
        <f t="shared" si="140"/>
        <v>0.8799999999901047</v>
      </c>
      <c r="AO87" s="52">
        <f t="shared" si="141"/>
        <v>0.91999999998370185</v>
      </c>
      <c r="AP87" s="52">
        <f t="shared" si="142"/>
        <v>0.72000000000116415</v>
      </c>
      <c r="AQ87" s="52">
        <f t="shared" si="143"/>
        <v>1.3600000000005821</v>
      </c>
      <c r="AR87" s="52">
        <f t="shared" si="144"/>
        <v>0.91999999999825377</v>
      </c>
      <c r="AS87" s="52">
        <f t="shared" si="145"/>
        <v>1.4000000000087311</v>
      </c>
      <c r="AT87" s="52">
        <f t="shared" si="146"/>
        <v>0</v>
      </c>
      <c r="AU87" s="52">
        <f t="shared" si="147"/>
        <v>110156.8</v>
      </c>
      <c r="AV87" s="52">
        <f t="shared" si="148"/>
        <v>115951.67999999999</v>
      </c>
      <c r="AW87" s="52">
        <f t="shared" si="149"/>
        <v>118270.87999999999</v>
      </c>
      <c r="AX87" s="52">
        <f t="shared" si="150"/>
        <v>120637.91999999998</v>
      </c>
      <c r="AY87" s="52">
        <f t="shared" si="151"/>
        <v>123050.72</v>
      </c>
      <c r="AZ87" s="52">
        <f t="shared" si="152"/>
        <v>125511.36</v>
      </c>
      <c r="BA87" s="52">
        <f t="shared" si="153"/>
        <v>128021.92</v>
      </c>
      <c r="BB87" s="52">
        <f t="shared" si="154"/>
        <v>130582.40000000001</v>
      </c>
      <c r="BC87" s="52">
        <f t="shared" si="155"/>
        <v>0</v>
      </c>
      <c r="BE87" s="52">
        <f t="shared" si="156"/>
        <v>1.8000000000029104</v>
      </c>
      <c r="BF87" s="52">
        <f t="shared" si="157"/>
        <v>0.67999999999301508</v>
      </c>
      <c r="BG87" s="52">
        <f t="shared" si="158"/>
        <v>0.8799999999901047</v>
      </c>
      <c r="BH87" s="52">
        <f t="shared" si="159"/>
        <v>0.91999999998370185</v>
      </c>
      <c r="BI87" s="52">
        <f t="shared" si="160"/>
        <v>0.72000000000116415</v>
      </c>
      <c r="BJ87" s="52">
        <f t="shared" si="161"/>
        <v>1.3600000000005821</v>
      </c>
      <c r="BK87" s="52">
        <f t="shared" si="162"/>
        <v>0.91999999999825377</v>
      </c>
      <c r="BL87" s="52">
        <f t="shared" si="163"/>
        <v>1.4000000000087311</v>
      </c>
      <c r="BM87" s="52">
        <f t="shared" si="164"/>
        <v>0</v>
      </c>
    </row>
    <row r="88" spans="1:65" ht="26">
      <c r="A88" s="62" t="s">
        <v>224</v>
      </c>
      <c r="B88" s="63">
        <v>688</v>
      </c>
      <c r="C88" s="63">
        <v>147</v>
      </c>
      <c r="D88" s="63">
        <v>15</v>
      </c>
      <c r="E88" s="63" t="s">
        <v>448</v>
      </c>
      <c r="F88" s="68" t="s">
        <v>226</v>
      </c>
      <c r="G88" s="65">
        <v>133968.64000000001</v>
      </c>
      <c r="H88" s="65">
        <v>141019.84</v>
      </c>
      <c r="I88" s="65">
        <v>143838.24</v>
      </c>
      <c r="J88" s="65">
        <v>146716.96</v>
      </c>
      <c r="K88" s="65">
        <v>149651.84</v>
      </c>
      <c r="L88" s="65">
        <v>152642.88</v>
      </c>
      <c r="M88" s="65">
        <v>155696.32000000001</v>
      </c>
      <c r="N88" s="65">
        <v>158810.07999999999</v>
      </c>
      <c r="O88" s="50"/>
      <c r="P88" s="77"/>
      <c r="Q88" s="77"/>
      <c r="R88" s="51">
        <f t="shared" si="120"/>
        <v>64.408000000000001</v>
      </c>
      <c r="S88" s="51">
        <f t="shared" si="121"/>
        <v>67.798000000000002</v>
      </c>
      <c r="T88" s="51">
        <f t="shared" si="122"/>
        <v>69.153000000000006</v>
      </c>
      <c r="U88" s="51">
        <f t="shared" si="123"/>
        <v>70.537000000000006</v>
      </c>
      <c r="V88" s="51">
        <f t="shared" si="124"/>
        <v>71.947999999999993</v>
      </c>
      <c r="W88" s="51">
        <f t="shared" si="125"/>
        <v>73.385999999999996</v>
      </c>
      <c r="X88" s="51">
        <f t="shared" si="126"/>
        <v>74.853999999999999</v>
      </c>
      <c r="Y88" s="51">
        <f t="shared" si="127"/>
        <v>76.350999999999999</v>
      </c>
      <c r="Z88" s="51">
        <f t="shared" si="128"/>
        <v>0</v>
      </c>
      <c r="AB88" s="52">
        <f t="shared" si="129"/>
        <v>133968.64000000001</v>
      </c>
      <c r="AC88" s="52">
        <f t="shared" si="130"/>
        <v>141019.84</v>
      </c>
      <c r="AD88" s="52">
        <f t="shared" si="131"/>
        <v>143838.24000000002</v>
      </c>
      <c r="AE88" s="52">
        <f t="shared" si="132"/>
        <v>146716.96000000002</v>
      </c>
      <c r="AF88" s="52">
        <f t="shared" si="133"/>
        <v>149651.84</v>
      </c>
      <c r="AG88" s="52">
        <f t="shared" si="134"/>
        <v>152642.88</v>
      </c>
      <c r="AH88" s="52">
        <f t="shared" si="135"/>
        <v>155696.32000000001</v>
      </c>
      <c r="AI88" s="52">
        <f t="shared" si="136"/>
        <v>158810.07999999999</v>
      </c>
      <c r="AJ88" s="52">
        <f t="shared" si="137"/>
        <v>0</v>
      </c>
      <c r="AL88" s="52">
        <f t="shared" si="138"/>
        <v>0</v>
      </c>
      <c r="AM88" s="52">
        <f t="shared" si="139"/>
        <v>0</v>
      </c>
      <c r="AN88" s="52">
        <f t="shared" si="140"/>
        <v>0</v>
      </c>
      <c r="AO88" s="52">
        <f t="shared" si="141"/>
        <v>0</v>
      </c>
      <c r="AP88" s="52">
        <f t="shared" si="142"/>
        <v>0</v>
      </c>
      <c r="AQ88" s="52">
        <f t="shared" si="143"/>
        <v>0</v>
      </c>
      <c r="AR88" s="52">
        <f t="shared" si="144"/>
        <v>0</v>
      </c>
      <c r="AS88" s="52">
        <f t="shared" si="145"/>
        <v>0</v>
      </c>
      <c r="AT88" s="52">
        <f t="shared" si="146"/>
        <v>0</v>
      </c>
      <c r="AU88" s="52">
        <f t="shared" si="147"/>
        <v>133968.64000000001</v>
      </c>
      <c r="AV88" s="52">
        <f t="shared" si="148"/>
        <v>141019.84</v>
      </c>
      <c r="AW88" s="52">
        <f t="shared" si="149"/>
        <v>143838.24000000002</v>
      </c>
      <c r="AX88" s="52">
        <f t="shared" si="150"/>
        <v>146716.96000000002</v>
      </c>
      <c r="AY88" s="52">
        <f t="shared" si="151"/>
        <v>149651.84</v>
      </c>
      <c r="AZ88" s="52">
        <f t="shared" si="152"/>
        <v>152642.88</v>
      </c>
      <c r="BA88" s="52">
        <f t="shared" si="153"/>
        <v>155696.32000000001</v>
      </c>
      <c r="BB88" s="52">
        <f t="shared" si="154"/>
        <v>158810.07999999999</v>
      </c>
      <c r="BC88" s="52">
        <f t="shared" si="155"/>
        <v>0</v>
      </c>
      <c r="BE88" s="52">
        <f t="shared" si="156"/>
        <v>0</v>
      </c>
      <c r="BF88" s="52">
        <f t="shared" si="157"/>
        <v>0</v>
      </c>
      <c r="BG88" s="52">
        <f t="shared" si="158"/>
        <v>0</v>
      </c>
      <c r="BH88" s="52">
        <f t="shared" si="159"/>
        <v>0</v>
      </c>
      <c r="BI88" s="52">
        <f t="shared" si="160"/>
        <v>0</v>
      </c>
      <c r="BJ88" s="52">
        <f t="shared" si="161"/>
        <v>0</v>
      </c>
      <c r="BK88" s="52">
        <f t="shared" si="162"/>
        <v>0</v>
      </c>
      <c r="BL88" s="52">
        <f t="shared" si="163"/>
        <v>0</v>
      </c>
      <c r="BM88" s="52">
        <f t="shared" si="164"/>
        <v>0</v>
      </c>
    </row>
    <row r="89" spans="1:65">
      <c r="A89" s="62" t="s">
        <v>231</v>
      </c>
      <c r="B89" s="63">
        <v>593</v>
      </c>
      <c r="C89" s="63" t="s">
        <v>197</v>
      </c>
      <c r="D89" s="63">
        <v>13</v>
      </c>
      <c r="E89" s="63" t="s">
        <v>448</v>
      </c>
      <c r="F89" s="64" t="s">
        <v>232</v>
      </c>
      <c r="G89" s="65">
        <f t="shared" si="112"/>
        <v>115116</v>
      </c>
      <c r="H89" s="65">
        <f t="shared" si="113"/>
        <v>121173</v>
      </c>
      <c r="I89" s="65">
        <f t="shared" si="114"/>
        <v>123597</v>
      </c>
      <c r="J89" s="65">
        <f t="shared" si="115"/>
        <v>126070</v>
      </c>
      <c r="K89" s="65">
        <f t="shared" si="116"/>
        <v>128592</v>
      </c>
      <c r="L89" s="65">
        <f t="shared" si="117"/>
        <v>131163</v>
      </c>
      <c r="M89" s="65">
        <f t="shared" si="118"/>
        <v>133787</v>
      </c>
      <c r="N89" s="65">
        <f t="shared" si="119"/>
        <v>136462</v>
      </c>
      <c r="O89" s="50"/>
      <c r="P89" s="77"/>
      <c r="Q89" s="77"/>
      <c r="R89" s="51">
        <f t="shared" si="120"/>
        <v>55.344999999999999</v>
      </c>
      <c r="S89" s="51">
        <f t="shared" si="121"/>
        <v>58.256999999999998</v>
      </c>
      <c r="T89" s="51">
        <f t="shared" si="122"/>
        <v>59.421999999999997</v>
      </c>
      <c r="U89" s="51">
        <f t="shared" si="123"/>
        <v>60.610999999999997</v>
      </c>
      <c r="V89" s="51">
        <f t="shared" si="124"/>
        <v>61.823999999999998</v>
      </c>
      <c r="W89" s="51">
        <f t="shared" si="125"/>
        <v>63.059999999999995</v>
      </c>
      <c r="X89" s="51">
        <f t="shared" si="126"/>
        <v>64.320999999999998</v>
      </c>
      <c r="Y89" s="51">
        <f t="shared" si="127"/>
        <v>65.606999999999999</v>
      </c>
      <c r="Z89" s="51">
        <f t="shared" si="128"/>
        <v>0</v>
      </c>
      <c r="AB89" s="52">
        <f t="shared" si="129"/>
        <v>115117.59999999999</v>
      </c>
      <c r="AC89" s="52">
        <f t="shared" si="130"/>
        <v>121174.56</v>
      </c>
      <c r="AD89" s="52">
        <f t="shared" si="131"/>
        <v>123597.75999999999</v>
      </c>
      <c r="AE89" s="52">
        <f t="shared" si="132"/>
        <v>126070.87999999999</v>
      </c>
      <c r="AF89" s="52">
        <f t="shared" si="133"/>
        <v>128593.92</v>
      </c>
      <c r="AG89" s="52">
        <f t="shared" si="134"/>
        <v>131164.79999999999</v>
      </c>
      <c r="AH89" s="52">
        <f t="shared" si="135"/>
        <v>133787.68</v>
      </c>
      <c r="AI89" s="52">
        <f t="shared" si="136"/>
        <v>136462.56</v>
      </c>
      <c r="AJ89" s="52">
        <f t="shared" si="137"/>
        <v>0</v>
      </c>
      <c r="AL89" s="52">
        <f t="shared" si="138"/>
        <v>1.5999999999912689</v>
      </c>
      <c r="AM89" s="52">
        <f t="shared" si="139"/>
        <v>1.5599999999976717</v>
      </c>
      <c r="AN89" s="52">
        <f t="shared" si="140"/>
        <v>0.75999999999476131</v>
      </c>
      <c r="AO89" s="52">
        <f t="shared" si="141"/>
        <v>0.8799999999901047</v>
      </c>
      <c r="AP89" s="52">
        <f t="shared" si="142"/>
        <v>1.9199999999982538</v>
      </c>
      <c r="AQ89" s="52">
        <f t="shared" si="143"/>
        <v>1.7999999999883585</v>
      </c>
      <c r="AR89" s="52">
        <f t="shared" si="144"/>
        <v>0.67999999999301508</v>
      </c>
      <c r="AS89" s="52">
        <f t="shared" si="145"/>
        <v>0.55999999999767169</v>
      </c>
      <c r="AT89" s="52">
        <f t="shared" si="146"/>
        <v>0</v>
      </c>
      <c r="AU89" s="52">
        <f t="shared" si="147"/>
        <v>115117.59999999999</v>
      </c>
      <c r="AV89" s="52">
        <f t="shared" si="148"/>
        <v>121174.56</v>
      </c>
      <c r="AW89" s="52">
        <f t="shared" si="149"/>
        <v>123597.75999999999</v>
      </c>
      <c r="AX89" s="52">
        <f t="shared" si="150"/>
        <v>126070.87999999999</v>
      </c>
      <c r="AY89" s="52">
        <f t="shared" si="151"/>
        <v>128593.92</v>
      </c>
      <c r="AZ89" s="52">
        <f t="shared" si="152"/>
        <v>131164.79999999999</v>
      </c>
      <c r="BA89" s="52">
        <f t="shared" si="153"/>
        <v>133787.68</v>
      </c>
      <c r="BB89" s="52">
        <f t="shared" si="154"/>
        <v>136462.56</v>
      </c>
      <c r="BC89" s="52">
        <f t="shared" si="155"/>
        <v>0</v>
      </c>
      <c r="BE89" s="52">
        <f t="shared" si="156"/>
        <v>1.5999999999912689</v>
      </c>
      <c r="BF89" s="52">
        <f t="shared" si="157"/>
        <v>1.5599999999976717</v>
      </c>
      <c r="BG89" s="52">
        <f t="shared" si="158"/>
        <v>0.75999999999476131</v>
      </c>
      <c r="BH89" s="52">
        <f t="shared" si="159"/>
        <v>0.8799999999901047</v>
      </c>
      <c r="BI89" s="52">
        <f t="shared" si="160"/>
        <v>1.9199999999982538</v>
      </c>
      <c r="BJ89" s="52">
        <f t="shared" si="161"/>
        <v>1.7999999999883585</v>
      </c>
      <c r="BK89" s="52">
        <f t="shared" si="162"/>
        <v>0.67999999999301508</v>
      </c>
      <c r="BL89" s="52">
        <f t="shared" si="163"/>
        <v>0.55999999999767169</v>
      </c>
      <c r="BM89" s="52">
        <f t="shared" si="164"/>
        <v>0</v>
      </c>
    </row>
    <row r="90" spans="1:65">
      <c r="A90" s="62" t="s">
        <v>233</v>
      </c>
      <c r="B90" s="63">
        <v>595</v>
      </c>
      <c r="C90" s="63" t="s">
        <v>135</v>
      </c>
      <c r="D90" s="63">
        <v>13</v>
      </c>
      <c r="E90" s="63" t="s">
        <v>448</v>
      </c>
      <c r="F90" s="64" t="s">
        <v>234</v>
      </c>
      <c r="G90" s="65">
        <f t="shared" si="112"/>
        <v>115512</v>
      </c>
      <c r="H90" s="65">
        <f t="shared" si="113"/>
        <v>121593</v>
      </c>
      <c r="I90" s="65">
        <f t="shared" si="114"/>
        <v>124023</v>
      </c>
      <c r="J90" s="65">
        <f t="shared" si="115"/>
        <v>126504</v>
      </c>
      <c r="K90" s="65">
        <f t="shared" si="116"/>
        <v>129035</v>
      </c>
      <c r="L90" s="65">
        <f t="shared" si="117"/>
        <v>131614</v>
      </c>
      <c r="M90" s="65">
        <f t="shared" si="118"/>
        <v>134247</v>
      </c>
      <c r="N90" s="65">
        <f t="shared" si="119"/>
        <v>136933</v>
      </c>
      <c r="O90" s="50"/>
      <c r="P90" s="77"/>
      <c r="Q90" s="77"/>
      <c r="R90" s="51">
        <f t="shared" si="120"/>
        <v>55.534999999999997</v>
      </c>
      <c r="S90" s="51">
        <f t="shared" si="121"/>
        <v>58.458999999999996</v>
      </c>
      <c r="T90" s="51">
        <f t="shared" si="122"/>
        <v>59.626999999999995</v>
      </c>
      <c r="U90" s="51">
        <f t="shared" si="123"/>
        <v>60.82</v>
      </c>
      <c r="V90" s="51">
        <f t="shared" si="124"/>
        <v>62.036999999999999</v>
      </c>
      <c r="W90" s="51">
        <f t="shared" si="125"/>
        <v>63.275999999999996</v>
      </c>
      <c r="X90" s="51">
        <f t="shared" si="126"/>
        <v>64.542000000000002</v>
      </c>
      <c r="Y90" s="51">
        <f t="shared" si="127"/>
        <v>65.834000000000003</v>
      </c>
      <c r="Z90" s="51">
        <f t="shared" si="128"/>
        <v>0</v>
      </c>
      <c r="AB90" s="52">
        <f t="shared" si="129"/>
        <v>115512.79999999999</v>
      </c>
      <c r="AC90" s="52">
        <f t="shared" si="130"/>
        <v>121594.71999999999</v>
      </c>
      <c r="AD90" s="52">
        <f t="shared" si="131"/>
        <v>124024.15999999999</v>
      </c>
      <c r="AE90" s="52">
        <f t="shared" si="132"/>
        <v>126505.60000000001</v>
      </c>
      <c r="AF90" s="52">
        <f t="shared" si="133"/>
        <v>129036.95999999999</v>
      </c>
      <c r="AG90" s="52">
        <f t="shared" si="134"/>
        <v>131614.07999999999</v>
      </c>
      <c r="AH90" s="52">
        <f t="shared" si="135"/>
        <v>134247.36000000002</v>
      </c>
      <c r="AI90" s="52">
        <f t="shared" si="136"/>
        <v>136934.72</v>
      </c>
      <c r="AJ90" s="52">
        <f t="shared" si="137"/>
        <v>0</v>
      </c>
      <c r="AL90" s="52">
        <f t="shared" si="138"/>
        <v>0.79999999998835847</v>
      </c>
      <c r="AM90" s="52">
        <f t="shared" si="139"/>
        <v>1.7199999999866122</v>
      </c>
      <c r="AN90" s="52">
        <f t="shared" si="140"/>
        <v>1.1599999999889405</v>
      </c>
      <c r="AO90" s="52">
        <f t="shared" si="141"/>
        <v>1.6000000000058208</v>
      </c>
      <c r="AP90" s="52">
        <f t="shared" si="142"/>
        <v>1.9599999999918509</v>
      </c>
      <c r="AQ90" s="52">
        <f t="shared" si="143"/>
        <v>7.9999999987194315E-2</v>
      </c>
      <c r="AR90" s="52">
        <f t="shared" si="144"/>
        <v>0.36000000001513399</v>
      </c>
      <c r="AS90" s="52">
        <f t="shared" si="145"/>
        <v>1.7200000000011642</v>
      </c>
      <c r="AT90" s="52">
        <f t="shared" si="146"/>
        <v>0</v>
      </c>
      <c r="AU90" s="52">
        <f t="shared" si="147"/>
        <v>115512.79999999999</v>
      </c>
      <c r="AV90" s="52">
        <f t="shared" si="148"/>
        <v>121594.71999999999</v>
      </c>
      <c r="AW90" s="52">
        <f t="shared" si="149"/>
        <v>124024.15999999999</v>
      </c>
      <c r="AX90" s="52">
        <f t="shared" si="150"/>
        <v>126505.60000000001</v>
      </c>
      <c r="AY90" s="52">
        <f t="shared" si="151"/>
        <v>129036.95999999999</v>
      </c>
      <c r="AZ90" s="52">
        <f t="shared" si="152"/>
        <v>131614.07999999999</v>
      </c>
      <c r="BA90" s="52">
        <f t="shared" si="153"/>
        <v>134247.36000000002</v>
      </c>
      <c r="BB90" s="52">
        <f t="shared" si="154"/>
        <v>136934.72</v>
      </c>
      <c r="BC90" s="52">
        <f t="shared" si="155"/>
        <v>0</v>
      </c>
      <c r="BE90" s="52">
        <f t="shared" si="156"/>
        <v>0.79999999998835847</v>
      </c>
      <c r="BF90" s="52">
        <f t="shared" si="157"/>
        <v>1.7199999999866122</v>
      </c>
      <c r="BG90" s="52">
        <f t="shared" si="158"/>
        <v>1.1599999999889405</v>
      </c>
      <c r="BH90" s="52">
        <f t="shared" si="159"/>
        <v>1.6000000000058208</v>
      </c>
      <c r="BI90" s="52">
        <f t="shared" si="160"/>
        <v>1.9599999999918509</v>
      </c>
      <c r="BJ90" s="52">
        <f t="shared" si="161"/>
        <v>7.9999999987194315E-2</v>
      </c>
      <c r="BK90" s="52">
        <f t="shared" si="162"/>
        <v>0.36000000001513399</v>
      </c>
      <c r="BL90" s="52">
        <f t="shared" si="163"/>
        <v>1.7200000000011642</v>
      </c>
      <c r="BM90" s="52">
        <f t="shared" si="164"/>
        <v>0</v>
      </c>
    </row>
    <row r="91" spans="1:65">
      <c r="A91" s="62" t="s">
        <v>235</v>
      </c>
      <c r="B91" s="63">
        <v>513</v>
      </c>
      <c r="C91" s="63" t="s">
        <v>236</v>
      </c>
      <c r="D91" s="63">
        <v>11</v>
      </c>
      <c r="E91" s="63" t="s">
        <v>448</v>
      </c>
      <c r="F91" s="64" t="s">
        <v>237</v>
      </c>
      <c r="G91" s="65">
        <f t="shared" si="112"/>
        <v>99239</v>
      </c>
      <c r="H91" s="65">
        <f t="shared" si="113"/>
        <v>104464</v>
      </c>
      <c r="I91" s="65">
        <f t="shared" si="114"/>
        <v>106551</v>
      </c>
      <c r="J91" s="65">
        <f t="shared" si="115"/>
        <v>108683</v>
      </c>
      <c r="K91" s="65">
        <f t="shared" si="116"/>
        <v>110858</v>
      </c>
      <c r="L91" s="65">
        <f t="shared" si="117"/>
        <v>113073</v>
      </c>
      <c r="M91" s="65">
        <f t="shared" si="118"/>
        <v>115335</v>
      </c>
      <c r="N91" s="65">
        <f t="shared" si="119"/>
        <v>117644</v>
      </c>
      <c r="O91" s="50"/>
      <c r="P91" s="77"/>
      <c r="Q91" s="77"/>
      <c r="R91" s="51">
        <f t="shared" si="120"/>
        <v>47.711999999999996</v>
      </c>
      <c r="S91" s="51">
        <f t="shared" si="121"/>
        <v>50.223999999999997</v>
      </c>
      <c r="T91" s="51">
        <f t="shared" si="122"/>
        <v>51.226999999999997</v>
      </c>
      <c r="U91" s="51">
        <f t="shared" si="123"/>
        <v>52.251999999999995</v>
      </c>
      <c r="V91" s="51">
        <f t="shared" si="124"/>
        <v>53.297999999999995</v>
      </c>
      <c r="W91" s="51">
        <f t="shared" si="125"/>
        <v>54.363</v>
      </c>
      <c r="X91" s="51">
        <f t="shared" si="126"/>
        <v>55.449999999999996</v>
      </c>
      <c r="Y91" s="51">
        <f t="shared" si="127"/>
        <v>56.559999999999995</v>
      </c>
      <c r="Z91" s="51">
        <f t="shared" si="128"/>
        <v>0</v>
      </c>
      <c r="AB91" s="52">
        <f t="shared" si="129"/>
        <v>99240.959999999992</v>
      </c>
      <c r="AC91" s="52">
        <f t="shared" si="130"/>
        <v>104465.92</v>
      </c>
      <c r="AD91" s="52">
        <f t="shared" si="131"/>
        <v>106552.15999999999</v>
      </c>
      <c r="AE91" s="52">
        <f t="shared" si="132"/>
        <v>108684.15999999999</v>
      </c>
      <c r="AF91" s="52">
        <f t="shared" si="133"/>
        <v>110859.83999999998</v>
      </c>
      <c r="AG91" s="52">
        <f t="shared" si="134"/>
        <v>113075.04</v>
      </c>
      <c r="AH91" s="52">
        <f t="shared" si="135"/>
        <v>115335.99999999999</v>
      </c>
      <c r="AI91" s="52">
        <f t="shared" si="136"/>
        <v>117644.79999999999</v>
      </c>
      <c r="AJ91" s="52">
        <f t="shared" si="137"/>
        <v>0</v>
      </c>
      <c r="AL91" s="52">
        <f t="shared" si="138"/>
        <v>1.9599999999918509</v>
      </c>
      <c r="AM91" s="52">
        <f t="shared" si="139"/>
        <v>1.9199999999982538</v>
      </c>
      <c r="AN91" s="52">
        <f t="shared" si="140"/>
        <v>1.1599999999889405</v>
      </c>
      <c r="AO91" s="52">
        <f t="shared" si="141"/>
        <v>1.1599999999889405</v>
      </c>
      <c r="AP91" s="52">
        <f t="shared" si="142"/>
        <v>1.8399999999819556</v>
      </c>
      <c r="AQ91" s="52">
        <f t="shared" si="143"/>
        <v>2.0399999999935972</v>
      </c>
      <c r="AR91" s="52">
        <f t="shared" si="144"/>
        <v>0.99999999998544808</v>
      </c>
      <c r="AS91" s="52">
        <f t="shared" si="145"/>
        <v>0.79999999998835847</v>
      </c>
      <c r="AT91" s="52">
        <f t="shared" si="146"/>
        <v>0</v>
      </c>
      <c r="AU91" s="52">
        <f t="shared" si="147"/>
        <v>99240.959999999992</v>
      </c>
      <c r="AV91" s="52">
        <f t="shared" si="148"/>
        <v>104465.92</v>
      </c>
      <c r="AW91" s="52">
        <f t="shared" si="149"/>
        <v>106552.15999999999</v>
      </c>
      <c r="AX91" s="52">
        <f t="shared" si="150"/>
        <v>108684.15999999999</v>
      </c>
      <c r="AY91" s="52">
        <f t="shared" si="151"/>
        <v>110859.83999999998</v>
      </c>
      <c r="AZ91" s="52">
        <f t="shared" si="152"/>
        <v>113075.04</v>
      </c>
      <c r="BA91" s="52">
        <f t="shared" si="153"/>
        <v>115335.99999999999</v>
      </c>
      <c r="BB91" s="52">
        <f t="shared" si="154"/>
        <v>117644.79999999999</v>
      </c>
      <c r="BC91" s="52">
        <f t="shared" si="155"/>
        <v>0</v>
      </c>
      <c r="BE91" s="52">
        <f t="shared" si="156"/>
        <v>1.9599999999918509</v>
      </c>
      <c r="BF91" s="52">
        <f t="shared" si="157"/>
        <v>1.9199999999982538</v>
      </c>
      <c r="BG91" s="52">
        <f t="shared" si="158"/>
        <v>1.1599999999889405</v>
      </c>
      <c r="BH91" s="52">
        <f t="shared" si="159"/>
        <v>1.1599999999889405</v>
      </c>
      <c r="BI91" s="52">
        <f t="shared" si="160"/>
        <v>1.8399999999819556</v>
      </c>
      <c r="BJ91" s="52">
        <f t="shared" si="161"/>
        <v>2.0399999999935972</v>
      </c>
      <c r="BK91" s="52">
        <f t="shared" si="162"/>
        <v>0.99999999998544808</v>
      </c>
      <c r="BL91" s="52">
        <f t="shared" si="163"/>
        <v>0.79999999998835847</v>
      </c>
      <c r="BM91" s="52">
        <f t="shared" si="164"/>
        <v>0</v>
      </c>
    </row>
    <row r="92" spans="1:65">
      <c r="A92" s="62" t="s">
        <v>238</v>
      </c>
      <c r="B92" s="63">
        <v>513</v>
      </c>
      <c r="C92" s="63" t="s">
        <v>236</v>
      </c>
      <c r="D92" s="63">
        <v>11</v>
      </c>
      <c r="E92" s="63" t="s">
        <v>448</v>
      </c>
      <c r="F92" s="64" t="s">
        <v>239</v>
      </c>
      <c r="G92" s="65">
        <f t="shared" si="112"/>
        <v>99239</v>
      </c>
      <c r="H92" s="65">
        <f t="shared" si="113"/>
        <v>104464</v>
      </c>
      <c r="I92" s="65">
        <f t="shared" si="114"/>
        <v>106551</v>
      </c>
      <c r="J92" s="65">
        <f t="shared" si="115"/>
        <v>108683</v>
      </c>
      <c r="K92" s="65">
        <f t="shared" si="116"/>
        <v>110858</v>
      </c>
      <c r="L92" s="65">
        <f t="shared" si="117"/>
        <v>113073</v>
      </c>
      <c r="M92" s="65">
        <f t="shared" si="118"/>
        <v>115335</v>
      </c>
      <c r="N92" s="65">
        <f t="shared" si="119"/>
        <v>117644</v>
      </c>
      <c r="O92" s="50"/>
      <c r="P92" s="77"/>
      <c r="Q92" s="77"/>
      <c r="R92" s="51">
        <f t="shared" si="120"/>
        <v>47.711999999999996</v>
      </c>
      <c r="S92" s="51">
        <f t="shared" si="121"/>
        <v>50.223999999999997</v>
      </c>
      <c r="T92" s="51">
        <f t="shared" si="122"/>
        <v>51.226999999999997</v>
      </c>
      <c r="U92" s="51">
        <f t="shared" si="123"/>
        <v>52.251999999999995</v>
      </c>
      <c r="V92" s="51">
        <f t="shared" si="124"/>
        <v>53.297999999999995</v>
      </c>
      <c r="W92" s="51">
        <f t="shared" si="125"/>
        <v>54.363</v>
      </c>
      <c r="X92" s="51">
        <f t="shared" si="126"/>
        <v>55.449999999999996</v>
      </c>
      <c r="Y92" s="51">
        <f t="shared" si="127"/>
        <v>56.559999999999995</v>
      </c>
      <c r="Z92" s="51">
        <f t="shared" si="128"/>
        <v>0</v>
      </c>
      <c r="AB92" s="52">
        <f t="shared" si="129"/>
        <v>99240.959999999992</v>
      </c>
      <c r="AC92" s="52">
        <f t="shared" si="130"/>
        <v>104465.92</v>
      </c>
      <c r="AD92" s="52">
        <f t="shared" si="131"/>
        <v>106552.15999999999</v>
      </c>
      <c r="AE92" s="52">
        <f t="shared" si="132"/>
        <v>108684.15999999999</v>
      </c>
      <c r="AF92" s="52">
        <f t="shared" si="133"/>
        <v>110859.83999999998</v>
      </c>
      <c r="AG92" s="52">
        <f t="shared" si="134"/>
        <v>113075.04</v>
      </c>
      <c r="AH92" s="52">
        <f t="shared" si="135"/>
        <v>115335.99999999999</v>
      </c>
      <c r="AI92" s="52">
        <f t="shared" si="136"/>
        <v>117644.79999999999</v>
      </c>
      <c r="AJ92" s="52">
        <f t="shared" si="137"/>
        <v>0</v>
      </c>
      <c r="AL92" s="52">
        <f t="shared" si="138"/>
        <v>1.9599999999918509</v>
      </c>
      <c r="AM92" s="52">
        <f t="shared" si="139"/>
        <v>1.9199999999982538</v>
      </c>
      <c r="AN92" s="52">
        <f t="shared" si="140"/>
        <v>1.1599999999889405</v>
      </c>
      <c r="AO92" s="52">
        <f t="shared" si="141"/>
        <v>1.1599999999889405</v>
      </c>
      <c r="AP92" s="52">
        <f t="shared" si="142"/>
        <v>1.8399999999819556</v>
      </c>
      <c r="AQ92" s="52">
        <f t="shared" si="143"/>
        <v>2.0399999999935972</v>
      </c>
      <c r="AR92" s="52">
        <f t="shared" si="144"/>
        <v>0.99999999998544808</v>
      </c>
      <c r="AS92" s="52">
        <f t="shared" si="145"/>
        <v>0.79999999998835847</v>
      </c>
      <c r="AT92" s="52">
        <f t="shared" si="146"/>
        <v>0</v>
      </c>
      <c r="AU92" s="52">
        <f t="shared" si="147"/>
        <v>99240.959999999992</v>
      </c>
      <c r="AV92" s="52">
        <f t="shared" si="148"/>
        <v>104465.92</v>
      </c>
      <c r="AW92" s="52">
        <f t="shared" si="149"/>
        <v>106552.15999999999</v>
      </c>
      <c r="AX92" s="52">
        <f t="shared" si="150"/>
        <v>108684.15999999999</v>
      </c>
      <c r="AY92" s="52">
        <f t="shared" si="151"/>
        <v>110859.83999999998</v>
      </c>
      <c r="AZ92" s="52">
        <f t="shared" si="152"/>
        <v>113075.04</v>
      </c>
      <c r="BA92" s="52">
        <f t="shared" si="153"/>
        <v>115335.99999999999</v>
      </c>
      <c r="BB92" s="52">
        <f t="shared" si="154"/>
        <v>117644.79999999999</v>
      </c>
      <c r="BC92" s="52">
        <f t="shared" si="155"/>
        <v>0</v>
      </c>
      <c r="BE92" s="52">
        <f t="shared" si="156"/>
        <v>1.9599999999918509</v>
      </c>
      <c r="BF92" s="52">
        <f t="shared" si="157"/>
        <v>1.9199999999982538</v>
      </c>
      <c r="BG92" s="52">
        <f t="shared" si="158"/>
        <v>1.1599999999889405</v>
      </c>
      <c r="BH92" s="52">
        <f t="shared" si="159"/>
        <v>1.1599999999889405</v>
      </c>
      <c r="BI92" s="52">
        <f t="shared" si="160"/>
        <v>1.8399999999819556</v>
      </c>
      <c r="BJ92" s="52">
        <f t="shared" si="161"/>
        <v>2.0399999999935972</v>
      </c>
      <c r="BK92" s="52">
        <f t="shared" si="162"/>
        <v>0.99999999998544808</v>
      </c>
      <c r="BL92" s="52">
        <f t="shared" si="163"/>
        <v>0.79999999998835847</v>
      </c>
      <c r="BM92" s="52">
        <f t="shared" si="164"/>
        <v>0</v>
      </c>
    </row>
    <row r="93" spans="1:65">
      <c r="A93" s="62" t="s">
        <v>240</v>
      </c>
      <c r="B93" s="63">
        <v>518</v>
      </c>
      <c r="C93" s="63" t="s">
        <v>138</v>
      </c>
      <c r="D93" s="63">
        <v>11</v>
      </c>
      <c r="E93" s="63" t="s">
        <v>448</v>
      </c>
      <c r="F93" s="64" t="s">
        <v>241</v>
      </c>
      <c r="G93" s="65">
        <f t="shared" si="112"/>
        <v>100232</v>
      </c>
      <c r="H93" s="65">
        <f t="shared" si="113"/>
        <v>105508</v>
      </c>
      <c r="I93" s="65">
        <f t="shared" si="114"/>
        <v>107618</v>
      </c>
      <c r="J93" s="65">
        <f t="shared" si="115"/>
        <v>109772</v>
      </c>
      <c r="K93" s="65">
        <f t="shared" si="116"/>
        <v>111966</v>
      </c>
      <c r="L93" s="65">
        <f t="shared" si="117"/>
        <v>114204</v>
      </c>
      <c r="M93" s="65">
        <f t="shared" si="118"/>
        <v>116490</v>
      </c>
      <c r="N93" s="65">
        <f t="shared" si="119"/>
        <v>118820</v>
      </c>
      <c r="O93" s="50"/>
      <c r="P93" s="77"/>
      <c r="Q93" s="77"/>
      <c r="R93" s="51">
        <f t="shared" si="120"/>
        <v>48.189</v>
      </c>
      <c r="S93" s="51">
        <f t="shared" si="121"/>
        <v>50.725000000000001</v>
      </c>
      <c r="T93" s="51">
        <f t="shared" si="122"/>
        <v>51.739999999999995</v>
      </c>
      <c r="U93" s="51">
        <f t="shared" si="123"/>
        <v>52.774999999999999</v>
      </c>
      <c r="V93" s="51">
        <f t="shared" si="124"/>
        <v>53.83</v>
      </c>
      <c r="W93" s="51">
        <f t="shared" si="125"/>
        <v>54.905999999999999</v>
      </c>
      <c r="X93" s="51">
        <f t="shared" si="126"/>
        <v>56.004999999999995</v>
      </c>
      <c r="Y93" s="51">
        <f t="shared" si="127"/>
        <v>57.125</v>
      </c>
      <c r="Z93" s="51">
        <f t="shared" si="128"/>
        <v>0</v>
      </c>
      <c r="AB93" s="52">
        <f t="shared" si="129"/>
        <v>100233.12</v>
      </c>
      <c r="AC93" s="52">
        <f t="shared" si="130"/>
        <v>105508</v>
      </c>
      <c r="AD93" s="52">
        <f t="shared" si="131"/>
        <v>107619.19999999998</v>
      </c>
      <c r="AE93" s="52">
        <f t="shared" si="132"/>
        <v>109772</v>
      </c>
      <c r="AF93" s="52">
        <f t="shared" si="133"/>
        <v>111966.39999999999</v>
      </c>
      <c r="AG93" s="52">
        <f t="shared" si="134"/>
        <v>114204.48</v>
      </c>
      <c r="AH93" s="52">
        <f t="shared" si="135"/>
        <v>116490.4</v>
      </c>
      <c r="AI93" s="52">
        <f t="shared" si="136"/>
        <v>118820</v>
      </c>
      <c r="AJ93" s="52">
        <f t="shared" si="137"/>
        <v>0</v>
      </c>
      <c r="AL93" s="52">
        <f t="shared" si="138"/>
        <v>1.1199999999953434</v>
      </c>
      <c r="AM93" s="52">
        <f t="shared" si="139"/>
        <v>0</v>
      </c>
      <c r="AN93" s="52">
        <f t="shared" si="140"/>
        <v>1.1999999999825377</v>
      </c>
      <c r="AO93" s="52">
        <f t="shared" si="141"/>
        <v>0</v>
      </c>
      <c r="AP93" s="52">
        <f t="shared" si="142"/>
        <v>0.39999999999417923</v>
      </c>
      <c r="AQ93" s="52">
        <f t="shared" si="143"/>
        <v>0.47999999999592546</v>
      </c>
      <c r="AR93" s="52">
        <f t="shared" si="144"/>
        <v>0.39999999999417923</v>
      </c>
      <c r="AS93" s="52">
        <f t="shared" si="145"/>
        <v>0</v>
      </c>
      <c r="AT93" s="52">
        <f t="shared" si="146"/>
        <v>0</v>
      </c>
      <c r="AU93" s="52">
        <f t="shared" si="147"/>
        <v>100233.12</v>
      </c>
      <c r="AV93" s="52">
        <f t="shared" si="148"/>
        <v>105508</v>
      </c>
      <c r="AW93" s="52">
        <f t="shared" si="149"/>
        <v>107619.19999999998</v>
      </c>
      <c r="AX93" s="52">
        <f t="shared" si="150"/>
        <v>109772</v>
      </c>
      <c r="AY93" s="52">
        <f t="shared" si="151"/>
        <v>111966.39999999999</v>
      </c>
      <c r="AZ93" s="52">
        <f t="shared" si="152"/>
        <v>114204.48</v>
      </c>
      <c r="BA93" s="52">
        <f t="shared" si="153"/>
        <v>116490.4</v>
      </c>
      <c r="BB93" s="52">
        <f t="shared" si="154"/>
        <v>118820</v>
      </c>
      <c r="BC93" s="52">
        <f t="shared" si="155"/>
        <v>0</v>
      </c>
      <c r="BE93" s="52">
        <f t="shared" si="156"/>
        <v>1.1199999999953434</v>
      </c>
      <c r="BF93" s="52">
        <f t="shared" si="157"/>
        <v>0</v>
      </c>
      <c r="BG93" s="52">
        <f t="shared" si="158"/>
        <v>1.1999999999825377</v>
      </c>
      <c r="BH93" s="52">
        <f t="shared" si="159"/>
        <v>0</v>
      </c>
      <c r="BI93" s="52">
        <f t="shared" si="160"/>
        <v>0.39999999999417923</v>
      </c>
      <c r="BJ93" s="52">
        <f t="shared" si="161"/>
        <v>0.47999999999592546</v>
      </c>
      <c r="BK93" s="52">
        <f t="shared" si="162"/>
        <v>0.39999999999417923</v>
      </c>
      <c r="BL93" s="52">
        <f t="shared" si="163"/>
        <v>0</v>
      </c>
      <c r="BM93" s="52">
        <f t="shared" si="164"/>
        <v>0</v>
      </c>
    </row>
    <row r="94" spans="1:65">
      <c r="A94" s="70" t="s">
        <v>360</v>
      </c>
      <c r="B94" s="71">
        <v>635</v>
      </c>
      <c r="C94" s="71">
        <v>156</v>
      </c>
      <c r="D94" s="71">
        <v>14</v>
      </c>
      <c r="E94" s="82" t="s">
        <v>448</v>
      </c>
      <c r="F94" s="72" t="s">
        <v>366</v>
      </c>
      <c r="G94" s="65">
        <f t="shared" si="112"/>
        <v>123450</v>
      </c>
      <c r="H94" s="65">
        <f t="shared" si="113"/>
        <v>129946</v>
      </c>
      <c r="I94" s="65">
        <f t="shared" si="114"/>
        <v>132545</v>
      </c>
      <c r="J94" s="65">
        <f t="shared" si="115"/>
        <v>135197</v>
      </c>
      <c r="K94" s="65">
        <f t="shared" si="116"/>
        <v>137902</v>
      </c>
      <c r="L94" s="65">
        <f t="shared" si="117"/>
        <v>140660</v>
      </c>
      <c r="M94" s="65">
        <f t="shared" si="118"/>
        <v>143471</v>
      </c>
      <c r="N94" s="65">
        <f t="shared" si="119"/>
        <v>146343</v>
      </c>
      <c r="O94" s="50"/>
      <c r="P94" s="77"/>
      <c r="Q94" s="77"/>
      <c r="R94" s="51">
        <f t="shared" si="120"/>
        <v>59.350999999999999</v>
      </c>
      <c r="S94" s="51">
        <f t="shared" si="121"/>
        <v>62.474999999999994</v>
      </c>
      <c r="T94" s="51">
        <f t="shared" si="122"/>
        <v>63.723999999999997</v>
      </c>
      <c r="U94" s="51">
        <f t="shared" si="123"/>
        <v>64.999000000000009</v>
      </c>
      <c r="V94" s="51">
        <f t="shared" si="124"/>
        <v>66.300000000000011</v>
      </c>
      <c r="W94" s="51">
        <f t="shared" si="125"/>
        <v>67.625</v>
      </c>
      <c r="X94" s="51">
        <f t="shared" si="126"/>
        <v>68.977000000000004</v>
      </c>
      <c r="Y94" s="51">
        <f t="shared" si="127"/>
        <v>70.358000000000004</v>
      </c>
      <c r="Z94" s="51">
        <f t="shared" si="128"/>
        <v>0</v>
      </c>
      <c r="AB94" s="52">
        <f t="shared" si="129"/>
        <v>123450.08</v>
      </c>
      <c r="AC94" s="52">
        <f t="shared" si="130"/>
        <v>129947.99999999999</v>
      </c>
      <c r="AD94" s="52">
        <f t="shared" si="131"/>
        <v>132545.91999999998</v>
      </c>
      <c r="AE94" s="52">
        <f t="shared" si="132"/>
        <v>135197.92000000001</v>
      </c>
      <c r="AF94" s="52">
        <f t="shared" si="133"/>
        <v>137904.00000000003</v>
      </c>
      <c r="AG94" s="52">
        <f t="shared" si="134"/>
        <v>140660</v>
      </c>
      <c r="AH94" s="52">
        <f t="shared" si="135"/>
        <v>143472.16</v>
      </c>
      <c r="AI94" s="52">
        <f t="shared" si="136"/>
        <v>146344.64000000001</v>
      </c>
      <c r="AJ94" s="52">
        <f t="shared" si="137"/>
        <v>0</v>
      </c>
      <c r="AL94" s="52">
        <f t="shared" si="138"/>
        <v>8.000000000174623E-2</v>
      </c>
      <c r="AM94" s="52">
        <f t="shared" si="139"/>
        <v>1.9999999999854481</v>
      </c>
      <c r="AN94" s="52">
        <f t="shared" si="140"/>
        <v>0.91999999998370185</v>
      </c>
      <c r="AO94" s="52">
        <f t="shared" si="141"/>
        <v>0.92000000001280569</v>
      </c>
      <c r="AP94" s="52">
        <f t="shared" si="142"/>
        <v>2.0000000000291038</v>
      </c>
      <c r="AQ94" s="52">
        <f t="shared" si="143"/>
        <v>0</v>
      </c>
      <c r="AR94" s="52">
        <f t="shared" si="144"/>
        <v>1.1600000000034925</v>
      </c>
      <c r="AS94" s="52">
        <f t="shared" si="145"/>
        <v>1.6400000000139698</v>
      </c>
      <c r="AT94" s="52">
        <f t="shared" si="146"/>
        <v>0</v>
      </c>
      <c r="AU94" s="52">
        <f t="shared" si="147"/>
        <v>123450.08</v>
      </c>
      <c r="AV94" s="52">
        <f t="shared" si="148"/>
        <v>129947.99999999999</v>
      </c>
      <c r="AW94" s="52">
        <f t="shared" si="149"/>
        <v>132545.91999999998</v>
      </c>
      <c r="AX94" s="52">
        <f t="shared" si="150"/>
        <v>135197.92000000001</v>
      </c>
      <c r="AY94" s="52">
        <f t="shared" si="151"/>
        <v>137904.00000000003</v>
      </c>
      <c r="AZ94" s="52">
        <f t="shared" si="152"/>
        <v>140660</v>
      </c>
      <c r="BA94" s="52">
        <f t="shared" si="153"/>
        <v>143472.16</v>
      </c>
      <c r="BB94" s="52">
        <f t="shared" si="154"/>
        <v>146344.64000000001</v>
      </c>
      <c r="BC94" s="52">
        <f t="shared" si="155"/>
        <v>0</v>
      </c>
      <c r="BE94" s="52">
        <f t="shared" si="156"/>
        <v>8.000000000174623E-2</v>
      </c>
      <c r="BF94" s="52">
        <f t="shared" si="157"/>
        <v>1.9999999999854481</v>
      </c>
      <c r="BG94" s="52">
        <f t="shared" si="158"/>
        <v>0.91999999998370185</v>
      </c>
      <c r="BH94" s="52">
        <f t="shared" si="159"/>
        <v>0.92000000001280569</v>
      </c>
      <c r="BI94" s="52">
        <f t="shared" si="160"/>
        <v>2.0000000000291038</v>
      </c>
      <c r="BJ94" s="52">
        <f t="shared" si="161"/>
        <v>0</v>
      </c>
      <c r="BK94" s="52">
        <f t="shared" si="162"/>
        <v>1.1600000000034925</v>
      </c>
      <c r="BL94" s="52">
        <f t="shared" si="163"/>
        <v>1.6400000000139698</v>
      </c>
      <c r="BM94" s="52">
        <f t="shared" si="164"/>
        <v>0</v>
      </c>
    </row>
    <row r="95" spans="1:65">
      <c r="A95" s="62" t="s">
        <v>242</v>
      </c>
      <c r="B95" s="63">
        <v>543</v>
      </c>
      <c r="C95" s="63" t="s">
        <v>123</v>
      </c>
      <c r="D95" s="63">
        <v>12</v>
      </c>
      <c r="E95" s="63" t="s">
        <v>448</v>
      </c>
      <c r="F95" s="64" t="s">
        <v>243</v>
      </c>
      <c r="G95" s="65">
        <f t="shared" si="112"/>
        <v>105192</v>
      </c>
      <c r="H95" s="65">
        <f t="shared" si="113"/>
        <v>110730</v>
      </c>
      <c r="I95" s="65">
        <f t="shared" si="114"/>
        <v>112943</v>
      </c>
      <c r="J95" s="65">
        <f t="shared" si="115"/>
        <v>115203</v>
      </c>
      <c r="K95" s="65">
        <f t="shared" si="116"/>
        <v>117508</v>
      </c>
      <c r="L95" s="65">
        <f t="shared" si="117"/>
        <v>119857</v>
      </c>
      <c r="M95" s="65">
        <f t="shared" si="118"/>
        <v>122255</v>
      </c>
      <c r="N95" s="65">
        <f t="shared" si="119"/>
        <v>124700</v>
      </c>
      <c r="O95" s="50"/>
      <c r="P95" s="77"/>
      <c r="Q95" s="77"/>
      <c r="R95" s="51">
        <f t="shared" si="120"/>
        <v>50.573999999999998</v>
      </c>
      <c r="S95" s="51">
        <f t="shared" si="121"/>
        <v>53.235999999999997</v>
      </c>
      <c r="T95" s="51">
        <f t="shared" si="122"/>
        <v>54.3</v>
      </c>
      <c r="U95" s="51">
        <f t="shared" si="123"/>
        <v>55.387</v>
      </c>
      <c r="V95" s="51">
        <f t="shared" si="124"/>
        <v>56.494999999999997</v>
      </c>
      <c r="W95" s="51">
        <f t="shared" si="125"/>
        <v>57.623999999999995</v>
      </c>
      <c r="X95" s="51">
        <f t="shared" si="126"/>
        <v>58.777000000000001</v>
      </c>
      <c r="Y95" s="51">
        <f t="shared" si="127"/>
        <v>59.951999999999998</v>
      </c>
      <c r="Z95" s="51">
        <f t="shared" si="128"/>
        <v>0</v>
      </c>
      <c r="AB95" s="52">
        <f t="shared" si="129"/>
        <v>105193.92</v>
      </c>
      <c r="AC95" s="52">
        <f t="shared" si="130"/>
        <v>110730.87999999999</v>
      </c>
      <c r="AD95" s="52">
        <f t="shared" si="131"/>
        <v>112944</v>
      </c>
      <c r="AE95" s="52">
        <f t="shared" si="132"/>
        <v>115204.96</v>
      </c>
      <c r="AF95" s="52">
        <f t="shared" si="133"/>
        <v>117509.59999999999</v>
      </c>
      <c r="AG95" s="52">
        <f t="shared" si="134"/>
        <v>119857.91999999998</v>
      </c>
      <c r="AH95" s="52">
        <f t="shared" si="135"/>
        <v>122256.16</v>
      </c>
      <c r="AI95" s="52">
        <f t="shared" si="136"/>
        <v>124700.16</v>
      </c>
      <c r="AJ95" s="52">
        <f t="shared" si="137"/>
        <v>0</v>
      </c>
      <c r="AL95" s="52">
        <f t="shared" si="138"/>
        <v>1.9199999999982538</v>
      </c>
      <c r="AM95" s="52">
        <f t="shared" si="139"/>
        <v>0.8799999999901047</v>
      </c>
      <c r="AN95" s="52">
        <f t="shared" si="140"/>
        <v>1</v>
      </c>
      <c r="AO95" s="52">
        <f t="shared" si="141"/>
        <v>1.9600000000064028</v>
      </c>
      <c r="AP95" s="52">
        <f t="shared" si="142"/>
        <v>1.5999999999912689</v>
      </c>
      <c r="AQ95" s="52">
        <f t="shared" si="143"/>
        <v>0.91999999998370185</v>
      </c>
      <c r="AR95" s="52">
        <f t="shared" si="144"/>
        <v>1.1600000000034925</v>
      </c>
      <c r="AS95" s="52">
        <f t="shared" si="145"/>
        <v>0.16000000000349246</v>
      </c>
      <c r="AT95" s="52">
        <f t="shared" si="146"/>
        <v>0</v>
      </c>
      <c r="AU95" s="52">
        <f t="shared" si="147"/>
        <v>105193.92</v>
      </c>
      <c r="AV95" s="52">
        <f t="shared" si="148"/>
        <v>110730.87999999999</v>
      </c>
      <c r="AW95" s="52">
        <f t="shared" si="149"/>
        <v>112944</v>
      </c>
      <c r="AX95" s="52">
        <f t="shared" si="150"/>
        <v>115204.96</v>
      </c>
      <c r="AY95" s="52">
        <f t="shared" si="151"/>
        <v>117509.59999999999</v>
      </c>
      <c r="AZ95" s="52">
        <f t="shared" si="152"/>
        <v>119857.91999999998</v>
      </c>
      <c r="BA95" s="52">
        <f t="shared" si="153"/>
        <v>122256.16</v>
      </c>
      <c r="BB95" s="52">
        <f t="shared" si="154"/>
        <v>124700.16</v>
      </c>
      <c r="BC95" s="52">
        <f t="shared" si="155"/>
        <v>0</v>
      </c>
      <c r="BE95" s="52">
        <f t="shared" si="156"/>
        <v>1.9199999999982538</v>
      </c>
      <c r="BF95" s="52">
        <f t="shared" si="157"/>
        <v>0.8799999999901047</v>
      </c>
      <c r="BG95" s="52">
        <f t="shared" si="158"/>
        <v>1</v>
      </c>
      <c r="BH95" s="52">
        <f t="shared" si="159"/>
        <v>1.9600000000064028</v>
      </c>
      <c r="BI95" s="52">
        <f t="shared" si="160"/>
        <v>1.5999999999912689</v>
      </c>
      <c r="BJ95" s="52">
        <f t="shared" si="161"/>
        <v>0.91999999998370185</v>
      </c>
      <c r="BK95" s="52">
        <f t="shared" si="162"/>
        <v>1.1600000000034925</v>
      </c>
      <c r="BL95" s="52">
        <f t="shared" si="163"/>
        <v>0.16000000000349246</v>
      </c>
      <c r="BM95" s="52">
        <f t="shared" si="164"/>
        <v>0</v>
      </c>
    </row>
    <row r="96" spans="1:65">
      <c r="A96" s="62" t="s">
        <v>244</v>
      </c>
      <c r="B96" s="63">
        <v>563</v>
      </c>
      <c r="C96" s="63" t="s">
        <v>245</v>
      </c>
      <c r="D96" s="63">
        <v>12</v>
      </c>
      <c r="E96" s="63" t="s">
        <v>448</v>
      </c>
      <c r="F96" s="64" t="s">
        <v>246</v>
      </c>
      <c r="G96" s="65">
        <f t="shared" si="112"/>
        <v>109163</v>
      </c>
      <c r="H96" s="65">
        <f t="shared" si="113"/>
        <v>114907</v>
      </c>
      <c r="I96" s="65">
        <f t="shared" si="114"/>
        <v>117205</v>
      </c>
      <c r="J96" s="65">
        <f t="shared" si="115"/>
        <v>119550</v>
      </c>
      <c r="K96" s="65">
        <f t="shared" si="116"/>
        <v>121940</v>
      </c>
      <c r="L96" s="65">
        <f t="shared" si="117"/>
        <v>124379</v>
      </c>
      <c r="M96" s="65">
        <f t="shared" si="118"/>
        <v>126867</v>
      </c>
      <c r="N96" s="65">
        <f t="shared" si="119"/>
        <v>129405</v>
      </c>
      <c r="O96" s="50"/>
      <c r="P96" s="77"/>
      <c r="Q96" s="77"/>
      <c r="R96" s="51">
        <f t="shared" si="120"/>
        <v>52.482999999999997</v>
      </c>
      <c r="S96" s="51">
        <f t="shared" si="121"/>
        <v>55.244</v>
      </c>
      <c r="T96" s="51">
        <f t="shared" si="122"/>
        <v>56.348999999999997</v>
      </c>
      <c r="U96" s="51">
        <f t="shared" si="123"/>
        <v>57.475999999999999</v>
      </c>
      <c r="V96" s="51">
        <f t="shared" si="124"/>
        <v>58.625</v>
      </c>
      <c r="W96" s="51">
        <f t="shared" si="125"/>
        <v>59.797999999999995</v>
      </c>
      <c r="X96" s="51">
        <f t="shared" si="126"/>
        <v>60.994</v>
      </c>
      <c r="Y96" s="51">
        <f t="shared" si="127"/>
        <v>62.213999999999999</v>
      </c>
      <c r="Z96" s="51">
        <f t="shared" si="128"/>
        <v>0</v>
      </c>
      <c r="AB96" s="52">
        <f t="shared" si="129"/>
        <v>109164.64</v>
      </c>
      <c r="AC96" s="52">
        <f t="shared" si="130"/>
        <v>114907.52</v>
      </c>
      <c r="AD96" s="52">
        <f t="shared" si="131"/>
        <v>117205.92</v>
      </c>
      <c r="AE96" s="52">
        <f t="shared" si="132"/>
        <v>119550.08</v>
      </c>
      <c r="AF96" s="52">
        <f t="shared" si="133"/>
        <v>121940</v>
      </c>
      <c r="AG96" s="52">
        <f t="shared" si="134"/>
        <v>124379.83999999998</v>
      </c>
      <c r="AH96" s="52">
        <f t="shared" si="135"/>
        <v>126867.52</v>
      </c>
      <c r="AI96" s="52">
        <f t="shared" si="136"/>
        <v>129405.12</v>
      </c>
      <c r="AJ96" s="52">
        <f t="shared" si="137"/>
        <v>0</v>
      </c>
      <c r="AL96" s="52">
        <f t="shared" si="138"/>
        <v>1.6399999999994179</v>
      </c>
      <c r="AM96" s="52">
        <f t="shared" si="139"/>
        <v>0.52000000000407454</v>
      </c>
      <c r="AN96" s="52">
        <f t="shared" si="140"/>
        <v>0.91999999999825377</v>
      </c>
      <c r="AO96" s="52">
        <f t="shared" si="141"/>
        <v>8.000000000174623E-2</v>
      </c>
      <c r="AP96" s="52">
        <f t="shared" si="142"/>
        <v>0</v>
      </c>
      <c r="AQ96" s="52">
        <f t="shared" si="143"/>
        <v>0.83999999998195563</v>
      </c>
      <c r="AR96" s="52">
        <f t="shared" si="144"/>
        <v>0.52000000000407454</v>
      </c>
      <c r="AS96" s="52">
        <f t="shared" si="145"/>
        <v>0.11999999999534339</v>
      </c>
      <c r="AT96" s="52">
        <f t="shared" si="146"/>
        <v>0</v>
      </c>
      <c r="AU96" s="52">
        <f t="shared" si="147"/>
        <v>109164.64</v>
      </c>
      <c r="AV96" s="52">
        <f t="shared" si="148"/>
        <v>114907.52</v>
      </c>
      <c r="AW96" s="52">
        <f t="shared" si="149"/>
        <v>117205.92</v>
      </c>
      <c r="AX96" s="52">
        <f t="shared" si="150"/>
        <v>119550.08</v>
      </c>
      <c r="AY96" s="52">
        <f t="shared" si="151"/>
        <v>121940</v>
      </c>
      <c r="AZ96" s="52">
        <f t="shared" si="152"/>
        <v>124379.83999999998</v>
      </c>
      <c r="BA96" s="52">
        <f t="shared" si="153"/>
        <v>126867.52</v>
      </c>
      <c r="BB96" s="52">
        <f t="shared" si="154"/>
        <v>129405.12</v>
      </c>
      <c r="BC96" s="52">
        <f t="shared" si="155"/>
        <v>0</v>
      </c>
      <c r="BE96" s="52">
        <f t="shared" si="156"/>
        <v>1.6399999999994179</v>
      </c>
      <c r="BF96" s="52">
        <f t="shared" si="157"/>
        <v>0.52000000000407454</v>
      </c>
      <c r="BG96" s="52">
        <f t="shared" si="158"/>
        <v>0.91999999999825377</v>
      </c>
      <c r="BH96" s="52">
        <f t="shared" si="159"/>
        <v>8.000000000174623E-2</v>
      </c>
      <c r="BI96" s="52">
        <f t="shared" si="160"/>
        <v>0</v>
      </c>
      <c r="BJ96" s="52">
        <f t="shared" si="161"/>
        <v>0.83999999998195563</v>
      </c>
      <c r="BK96" s="52">
        <f t="shared" si="162"/>
        <v>0.52000000000407454</v>
      </c>
      <c r="BL96" s="52">
        <f t="shared" si="163"/>
        <v>0.11999999999534339</v>
      </c>
      <c r="BM96" s="52">
        <f t="shared" si="164"/>
        <v>0</v>
      </c>
    </row>
    <row r="97" spans="1:65">
      <c r="A97" s="62" t="s">
        <v>247</v>
      </c>
      <c r="B97" s="63">
        <v>545</v>
      </c>
      <c r="C97" s="63" t="s">
        <v>248</v>
      </c>
      <c r="D97" s="63">
        <v>12</v>
      </c>
      <c r="E97" s="63" t="s">
        <v>448</v>
      </c>
      <c r="F97" s="64" t="s">
        <v>249</v>
      </c>
      <c r="G97" s="65">
        <f t="shared" si="112"/>
        <v>105591</v>
      </c>
      <c r="H97" s="65">
        <f t="shared" si="113"/>
        <v>111148</v>
      </c>
      <c r="I97" s="65">
        <f t="shared" si="114"/>
        <v>113371</v>
      </c>
      <c r="J97" s="65">
        <f t="shared" si="115"/>
        <v>115638</v>
      </c>
      <c r="K97" s="65">
        <f t="shared" si="116"/>
        <v>117951</v>
      </c>
      <c r="L97" s="65">
        <f t="shared" si="117"/>
        <v>120311</v>
      </c>
      <c r="M97" s="65">
        <f t="shared" si="118"/>
        <v>122715</v>
      </c>
      <c r="N97" s="65">
        <f t="shared" si="119"/>
        <v>125171</v>
      </c>
      <c r="O97" s="50"/>
      <c r="P97" s="77"/>
      <c r="Q97" s="77"/>
      <c r="R97" s="51">
        <f t="shared" si="120"/>
        <v>50.765000000000001</v>
      </c>
      <c r="S97" s="51">
        <f t="shared" si="121"/>
        <v>53.436999999999998</v>
      </c>
      <c r="T97" s="51">
        <f t="shared" si="122"/>
        <v>54.506</v>
      </c>
      <c r="U97" s="51">
        <f t="shared" si="123"/>
        <v>55.595999999999997</v>
      </c>
      <c r="V97" s="51">
        <f t="shared" si="124"/>
        <v>56.707999999999998</v>
      </c>
      <c r="W97" s="51">
        <f t="shared" si="125"/>
        <v>57.841999999999999</v>
      </c>
      <c r="X97" s="51">
        <f t="shared" si="126"/>
        <v>58.997999999999998</v>
      </c>
      <c r="Y97" s="51">
        <f t="shared" si="127"/>
        <v>60.178999999999995</v>
      </c>
      <c r="Z97" s="51">
        <f t="shared" si="128"/>
        <v>0</v>
      </c>
      <c r="AB97" s="52">
        <f t="shared" si="129"/>
        <v>105591.2</v>
      </c>
      <c r="AC97" s="52">
        <f t="shared" si="130"/>
        <v>111148.95999999999</v>
      </c>
      <c r="AD97" s="52">
        <f t="shared" si="131"/>
        <v>113372.48</v>
      </c>
      <c r="AE97" s="52">
        <f t="shared" si="132"/>
        <v>115639.67999999999</v>
      </c>
      <c r="AF97" s="52">
        <f t="shared" si="133"/>
        <v>117952.64</v>
      </c>
      <c r="AG97" s="52">
        <f t="shared" si="134"/>
        <v>120311.36</v>
      </c>
      <c r="AH97" s="52">
        <f t="shared" si="135"/>
        <v>122715.84</v>
      </c>
      <c r="AI97" s="52">
        <f t="shared" si="136"/>
        <v>125172.31999999999</v>
      </c>
      <c r="AJ97" s="52">
        <f t="shared" si="137"/>
        <v>0</v>
      </c>
      <c r="AL97" s="52">
        <f t="shared" si="138"/>
        <v>0.19999999999708962</v>
      </c>
      <c r="AM97" s="52">
        <f t="shared" si="139"/>
        <v>0.95999999999185093</v>
      </c>
      <c r="AN97" s="52">
        <f t="shared" si="140"/>
        <v>1.4799999999959255</v>
      </c>
      <c r="AO97" s="52">
        <f t="shared" si="141"/>
        <v>1.6799999999930151</v>
      </c>
      <c r="AP97" s="52">
        <f t="shared" si="142"/>
        <v>1.6399999999994179</v>
      </c>
      <c r="AQ97" s="52">
        <f t="shared" si="143"/>
        <v>0.36000000000058208</v>
      </c>
      <c r="AR97" s="52">
        <f t="shared" si="144"/>
        <v>0.83999999999650754</v>
      </c>
      <c r="AS97" s="52">
        <f t="shared" si="145"/>
        <v>1.319999999992433</v>
      </c>
      <c r="AT97" s="52">
        <f t="shared" si="146"/>
        <v>0</v>
      </c>
      <c r="AU97" s="52">
        <f t="shared" si="147"/>
        <v>105591.2</v>
      </c>
      <c r="AV97" s="52">
        <f t="shared" si="148"/>
        <v>111148.95999999999</v>
      </c>
      <c r="AW97" s="52">
        <f t="shared" si="149"/>
        <v>113372.48</v>
      </c>
      <c r="AX97" s="52">
        <f t="shared" si="150"/>
        <v>115639.67999999999</v>
      </c>
      <c r="AY97" s="52">
        <f t="shared" si="151"/>
        <v>117952.64</v>
      </c>
      <c r="AZ97" s="52">
        <f t="shared" si="152"/>
        <v>120311.36</v>
      </c>
      <c r="BA97" s="52">
        <f t="shared" si="153"/>
        <v>122715.84</v>
      </c>
      <c r="BB97" s="52">
        <f t="shared" si="154"/>
        <v>125172.31999999999</v>
      </c>
      <c r="BC97" s="52">
        <f t="shared" si="155"/>
        <v>0</v>
      </c>
      <c r="BE97" s="52">
        <f t="shared" si="156"/>
        <v>0.19999999999708962</v>
      </c>
      <c r="BF97" s="52">
        <f t="shared" si="157"/>
        <v>0.95999999999185093</v>
      </c>
      <c r="BG97" s="52">
        <f t="shared" si="158"/>
        <v>1.4799999999959255</v>
      </c>
      <c r="BH97" s="52">
        <f t="shared" si="159"/>
        <v>1.6799999999930151</v>
      </c>
      <c r="BI97" s="52">
        <f t="shared" si="160"/>
        <v>1.6399999999994179</v>
      </c>
      <c r="BJ97" s="52">
        <f t="shared" si="161"/>
        <v>0.36000000000058208</v>
      </c>
      <c r="BK97" s="52">
        <f t="shared" si="162"/>
        <v>0.83999999999650754</v>
      </c>
      <c r="BL97" s="52">
        <f t="shared" si="163"/>
        <v>1.319999999992433</v>
      </c>
      <c r="BM97" s="52">
        <f t="shared" si="164"/>
        <v>0</v>
      </c>
    </row>
    <row r="98" spans="1:65">
      <c r="A98" s="62" t="s">
        <v>250</v>
      </c>
      <c r="B98" s="63">
        <v>560</v>
      </c>
      <c r="C98" s="63" t="s">
        <v>251</v>
      </c>
      <c r="D98" s="63">
        <v>12</v>
      </c>
      <c r="E98" s="63" t="s">
        <v>448</v>
      </c>
      <c r="F98" s="64" t="s">
        <v>252</v>
      </c>
      <c r="G98" s="65">
        <f t="shared" si="112"/>
        <v>108566</v>
      </c>
      <c r="H98" s="65">
        <f t="shared" si="113"/>
        <v>114281</v>
      </c>
      <c r="I98" s="65">
        <f t="shared" si="114"/>
        <v>116566</v>
      </c>
      <c r="J98" s="65">
        <f t="shared" si="115"/>
        <v>118899</v>
      </c>
      <c r="K98" s="65">
        <f t="shared" si="116"/>
        <v>121276</v>
      </c>
      <c r="L98" s="65">
        <f t="shared" si="117"/>
        <v>123701</v>
      </c>
      <c r="M98" s="65">
        <f t="shared" si="118"/>
        <v>126174</v>
      </c>
      <c r="N98" s="65">
        <f t="shared" si="119"/>
        <v>128698</v>
      </c>
      <c r="O98" s="50"/>
      <c r="P98" s="77"/>
      <c r="Q98" s="77"/>
      <c r="R98" s="51">
        <f t="shared" si="120"/>
        <v>52.195999999999998</v>
      </c>
      <c r="S98" s="51">
        <f t="shared" si="121"/>
        <v>54.942999999999998</v>
      </c>
      <c r="T98" s="51">
        <f t="shared" si="122"/>
        <v>56.041999999999994</v>
      </c>
      <c r="U98" s="51">
        <f t="shared" si="123"/>
        <v>57.162999999999997</v>
      </c>
      <c r="V98" s="51">
        <f t="shared" si="124"/>
        <v>58.305999999999997</v>
      </c>
      <c r="W98" s="51">
        <f t="shared" si="125"/>
        <v>59.471999999999994</v>
      </c>
      <c r="X98" s="51">
        <f t="shared" si="126"/>
        <v>60.660999999999994</v>
      </c>
      <c r="Y98" s="51">
        <f t="shared" si="127"/>
        <v>61.875</v>
      </c>
      <c r="Z98" s="51">
        <f t="shared" si="128"/>
        <v>0</v>
      </c>
      <c r="AB98" s="52">
        <f t="shared" si="129"/>
        <v>108567.67999999999</v>
      </c>
      <c r="AC98" s="52">
        <f t="shared" si="130"/>
        <v>114281.44</v>
      </c>
      <c r="AD98" s="52">
        <f t="shared" si="131"/>
        <v>116567.35999999999</v>
      </c>
      <c r="AE98" s="52">
        <f t="shared" si="132"/>
        <v>118899.04</v>
      </c>
      <c r="AF98" s="52">
        <f t="shared" si="133"/>
        <v>121276.48</v>
      </c>
      <c r="AG98" s="52">
        <f t="shared" si="134"/>
        <v>123701.75999999999</v>
      </c>
      <c r="AH98" s="52">
        <f t="shared" si="135"/>
        <v>126174.87999999999</v>
      </c>
      <c r="AI98" s="52">
        <f t="shared" si="136"/>
        <v>128700</v>
      </c>
      <c r="AJ98" s="52">
        <f t="shared" si="137"/>
        <v>0</v>
      </c>
      <c r="AL98" s="52">
        <f t="shared" si="138"/>
        <v>1.6799999999930151</v>
      </c>
      <c r="AM98" s="52">
        <f t="shared" si="139"/>
        <v>0.44000000000232831</v>
      </c>
      <c r="AN98" s="52">
        <f t="shared" si="140"/>
        <v>1.3599999999860302</v>
      </c>
      <c r="AO98" s="52">
        <f t="shared" si="141"/>
        <v>3.9999999993597157E-2</v>
      </c>
      <c r="AP98" s="52">
        <f t="shared" si="142"/>
        <v>0.47999999999592546</v>
      </c>
      <c r="AQ98" s="52">
        <f t="shared" si="143"/>
        <v>0.75999999999476131</v>
      </c>
      <c r="AR98" s="52">
        <f t="shared" si="144"/>
        <v>0.8799999999901047</v>
      </c>
      <c r="AS98" s="52">
        <f t="shared" si="145"/>
        <v>2</v>
      </c>
      <c r="AT98" s="52">
        <f t="shared" si="146"/>
        <v>0</v>
      </c>
      <c r="AU98" s="52">
        <f t="shared" si="147"/>
        <v>108567.67999999999</v>
      </c>
      <c r="AV98" s="52">
        <f t="shared" si="148"/>
        <v>114281.44</v>
      </c>
      <c r="AW98" s="52">
        <f t="shared" si="149"/>
        <v>116567.35999999999</v>
      </c>
      <c r="AX98" s="52">
        <f t="shared" si="150"/>
        <v>118899.04</v>
      </c>
      <c r="AY98" s="52">
        <f t="shared" si="151"/>
        <v>121276.48</v>
      </c>
      <c r="AZ98" s="52">
        <f t="shared" si="152"/>
        <v>123701.75999999999</v>
      </c>
      <c r="BA98" s="52">
        <f t="shared" si="153"/>
        <v>126174.87999999999</v>
      </c>
      <c r="BB98" s="52">
        <f t="shared" si="154"/>
        <v>128700</v>
      </c>
      <c r="BC98" s="52">
        <f t="shared" si="155"/>
        <v>0</v>
      </c>
      <c r="BE98" s="52">
        <f t="shared" si="156"/>
        <v>1.6799999999930151</v>
      </c>
      <c r="BF98" s="52">
        <f t="shared" si="157"/>
        <v>0.44000000000232831</v>
      </c>
      <c r="BG98" s="52">
        <f t="shared" si="158"/>
        <v>1.3599999999860302</v>
      </c>
      <c r="BH98" s="52">
        <f t="shared" si="159"/>
        <v>3.9999999993597157E-2</v>
      </c>
      <c r="BI98" s="52">
        <f t="shared" si="160"/>
        <v>0.47999999999592546</v>
      </c>
      <c r="BJ98" s="52">
        <f t="shared" si="161"/>
        <v>0.75999999999476131</v>
      </c>
      <c r="BK98" s="52">
        <f t="shared" si="162"/>
        <v>0.8799999999901047</v>
      </c>
      <c r="BL98" s="52">
        <f t="shared" si="163"/>
        <v>2</v>
      </c>
      <c r="BM98" s="52">
        <f t="shared" si="164"/>
        <v>0</v>
      </c>
    </row>
    <row r="99" spans="1:65">
      <c r="A99" s="62" t="s">
        <v>253</v>
      </c>
      <c r="B99" s="63">
        <v>678</v>
      </c>
      <c r="C99" s="63" t="s">
        <v>152</v>
      </c>
      <c r="D99" s="63">
        <v>15</v>
      </c>
      <c r="E99" s="63" t="s">
        <v>448</v>
      </c>
      <c r="F99" s="68" t="s">
        <v>254</v>
      </c>
      <c r="G99" s="65">
        <f t="shared" si="112"/>
        <v>131983</v>
      </c>
      <c r="H99" s="65">
        <f t="shared" si="113"/>
        <v>138928</v>
      </c>
      <c r="I99" s="65">
        <f t="shared" si="114"/>
        <v>141708</v>
      </c>
      <c r="J99" s="65">
        <f t="shared" si="115"/>
        <v>144543</v>
      </c>
      <c r="K99" s="65">
        <f t="shared" si="116"/>
        <v>147433</v>
      </c>
      <c r="L99" s="65">
        <f t="shared" si="117"/>
        <v>150381</v>
      </c>
      <c r="M99" s="65">
        <f t="shared" si="118"/>
        <v>153388</v>
      </c>
      <c r="N99" s="65">
        <f t="shared" si="119"/>
        <v>156455</v>
      </c>
      <c r="O99" s="50"/>
      <c r="P99" s="77"/>
      <c r="Q99" s="77"/>
      <c r="R99" s="51">
        <f t="shared" si="120"/>
        <v>63.454000000000001</v>
      </c>
      <c r="S99" s="51">
        <f t="shared" si="121"/>
        <v>66.793000000000006</v>
      </c>
      <c r="T99" s="51">
        <f t="shared" si="122"/>
        <v>68.129000000000005</v>
      </c>
      <c r="U99" s="51">
        <f t="shared" si="123"/>
        <v>69.492000000000004</v>
      </c>
      <c r="V99" s="51">
        <f t="shared" si="124"/>
        <v>70.882000000000005</v>
      </c>
      <c r="W99" s="51">
        <f t="shared" si="125"/>
        <v>72.299000000000007</v>
      </c>
      <c r="X99" s="51">
        <f t="shared" si="126"/>
        <v>73.745000000000005</v>
      </c>
      <c r="Y99" s="51">
        <f t="shared" si="127"/>
        <v>75.219000000000008</v>
      </c>
      <c r="Z99" s="51">
        <f t="shared" si="128"/>
        <v>0</v>
      </c>
      <c r="AB99" s="52">
        <f t="shared" si="129"/>
        <v>131984.32000000001</v>
      </c>
      <c r="AC99" s="52">
        <f t="shared" si="130"/>
        <v>138929.44</v>
      </c>
      <c r="AD99" s="52">
        <f t="shared" si="131"/>
        <v>141708.32</v>
      </c>
      <c r="AE99" s="52">
        <f t="shared" si="132"/>
        <v>144543.36000000002</v>
      </c>
      <c r="AF99" s="52">
        <f t="shared" si="133"/>
        <v>147434.56</v>
      </c>
      <c r="AG99" s="52">
        <f t="shared" si="134"/>
        <v>150381.92000000001</v>
      </c>
      <c r="AH99" s="52">
        <f t="shared" si="135"/>
        <v>153389.6</v>
      </c>
      <c r="AI99" s="52">
        <f t="shared" si="136"/>
        <v>156455.52000000002</v>
      </c>
      <c r="AJ99" s="52">
        <f t="shared" si="137"/>
        <v>0</v>
      </c>
      <c r="AL99" s="52">
        <f t="shared" si="138"/>
        <v>1.3200000000069849</v>
      </c>
      <c r="AM99" s="52">
        <f t="shared" si="139"/>
        <v>1.4400000000023283</v>
      </c>
      <c r="AN99" s="52">
        <f t="shared" si="140"/>
        <v>0.32000000000698492</v>
      </c>
      <c r="AO99" s="52">
        <f t="shared" si="141"/>
        <v>0.36000000001513399</v>
      </c>
      <c r="AP99" s="52">
        <f t="shared" si="142"/>
        <v>1.5599999999976717</v>
      </c>
      <c r="AQ99" s="52">
        <f t="shared" si="143"/>
        <v>0.92000000001280569</v>
      </c>
      <c r="AR99" s="52">
        <f t="shared" si="144"/>
        <v>1.6000000000058208</v>
      </c>
      <c r="AS99" s="52">
        <f t="shared" si="145"/>
        <v>0.52000000001862645</v>
      </c>
      <c r="AT99" s="52">
        <f t="shared" si="146"/>
        <v>0</v>
      </c>
      <c r="AU99" s="52">
        <f t="shared" si="147"/>
        <v>131984.32000000001</v>
      </c>
      <c r="AV99" s="52">
        <f t="shared" si="148"/>
        <v>138929.44</v>
      </c>
      <c r="AW99" s="52">
        <f t="shared" si="149"/>
        <v>141708.32</v>
      </c>
      <c r="AX99" s="52">
        <f t="shared" si="150"/>
        <v>144543.36000000002</v>
      </c>
      <c r="AY99" s="52">
        <f t="shared" si="151"/>
        <v>147434.56</v>
      </c>
      <c r="AZ99" s="52">
        <f t="shared" si="152"/>
        <v>150381.92000000001</v>
      </c>
      <c r="BA99" s="52">
        <f t="shared" si="153"/>
        <v>153389.6</v>
      </c>
      <c r="BB99" s="52">
        <f t="shared" si="154"/>
        <v>156455.52000000002</v>
      </c>
      <c r="BC99" s="52">
        <f t="shared" si="155"/>
        <v>0</v>
      </c>
      <c r="BE99" s="52">
        <f t="shared" si="156"/>
        <v>1.3200000000069849</v>
      </c>
      <c r="BF99" s="52">
        <f t="shared" si="157"/>
        <v>1.4400000000023283</v>
      </c>
      <c r="BG99" s="52">
        <f t="shared" si="158"/>
        <v>0.32000000000698492</v>
      </c>
      <c r="BH99" s="52">
        <f t="shared" si="159"/>
        <v>0.36000000001513399</v>
      </c>
      <c r="BI99" s="52">
        <f t="shared" si="160"/>
        <v>1.5599999999976717</v>
      </c>
      <c r="BJ99" s="52">
        <f t="shared" si="161"/>
        <v>0.92000000001280569</v>
      </c>
      <c r="BK99" s="52">
        <f t="shared" si="162"/>
        <v>1.6000000000058208</v>
      </c>
      <c r="BL99" s="52">
        <f t="shared" si="163"/>
        <v>0.52000000001862645</v>
      </c>
      <c r="BM99" s="52">
        <f t="shared" si="164"/>
        <v>0</v>
      </c>
    </row>
    <row r="100" spans="1:65">
      <c r="A100" s="62" t="s">
        <v>255</v>
      </c>
      <c r="B100" s="63">
        <v>553</v>
      </c>
      <c r="C100" s="63" t="s">
        <v>58</v>
      </c>
      <c r="D100" s="63">
        <v>12</v>
      </c>
      <c r="E100" s="63" t="s">
        <v>448</v>
      </c>
      <c r="F100" s="68" t="s">
        <v>256</v>
      </c>
      <c r="G100" s="65">
        <f t="shared" si="112"/>
        <v>107178</v>
      </c>
      <c r="H100" s="65">
        <f t="shared" si="113"/>
        <v>112820</v>
      </c>
      <c r="I100" s="65">
        <f t="shared" si="114"/>
        <v>115075</v>
      </c>
      <c r="J100" s="65">
        <f t="shared" si="115"/>
        <v>117378</v>
      </c>
      <c r="K100" s="65">
        <f t="shared" si="116"/>
        <v>119725</v>
      </c>
      <c r="L100" s="65">
        <f t="shared" si="117"/>
        <v>122119</v>
      </c>
      <c r="M100" s="65">
        <f t="shared" si="118"/>
        <v>124562</v>
      </c>
      <c r="N100" s="65">
        <f t="shared" si="119"/>
        <v>127052</v>
      </c>
      <c r="O100" s="50"/>
      <c r="P100" s="77"/>
      <c r="Q100" s="77"/>
      <c r="R100" s="51">
        <f t="shared" si="120"/>
        <v>51.527999999999999</v>
      </c>
      <c r="S100" s="51">
        <f t="shared" si="121"/>
        <v>54.241</v>
      </c>
      <c r="T100" s="51">
        <f t="shared" si="122"/>
        <v>55.324999999999996</v>
      </c>
      <c r="U100" s="51">
        <f t="shared" si="123"/>
        <v>56.431999999999995</v>
      </c>
      <c r="V100" s="51">
        <f t="shared" si="124"/>
        <v>57.561</v>
      </c>
      <c r="W100" s="51">
        <f t="shared" si="125"/>
        <v>58.711999999999996</v>
      </c>
      <c r="X100" s="51">
        <f t="shared" si="126"/>
        <v>59.885999999999996</v>
      </c>
      <c r="Y100" s="51">
        <f t="shared" si="127"/>
        <v>61.082999999999998</v>
      </c>
      <c r="Z100" s="51">
        <f t="shared" si="128"/>
        <v>0</v>
      </c>
      <c r="AB100" s="52">
        <f t="shared" si="129"/>
        <v>107178.23999999999</v>
      </c>
      <c r="AC100" s="52">
        <f t="shared" si="130"/>
        <v>112821.28</v>
      </c>
      <c r="AD100" s="52">
        <f t="shared" si="131"/>
        <v>115075.99999999999</v>
      </c>
      <c r="AE100" s="52">
        <f t="shared" si="132"/>
        <v>117378.55999999998</v>
      </c>
      <c r="AF100" s="52">
        <f t="shared" si="133"/>
        <v>119726.88</v>
      </c>
      <c r="AG100" s="52">
        <f t="shared" si="134"/>
        <v>122120.95999999999</v>
      </c>
      <c r="AH100" s="52">
        <f t="shared" si="135"/>
        <v>124562.87999999999</v>
      </c>
      <c r="AI100" s="52">
        <f t="shared" si="136"/>
        <v>127052.64</v>
      </c>
      <c r="AJ100" s="52">
        <f t="shared" si="137"/>
        <v>0</v>
      </c>
      <c r="AL100" s="52">
        <f t="shared" si="138"/>
        <v>0.23999999999068677</v>
      </c>
      <c r="AM100" s="52">
        <f t="shared" si="139"/>
        <v>1.2799999999988358</v>
      </c>
      <c r="AN100" s="52">
        <f t="shared" si="140"/>
        <v>0.99999999998544808</v>
      </c>
      <c r="AO100" s="52">
        <f t="shared" si="141"/>
        <v>0.55999999998311978</v>
      </c>
      <c r="AP100" s="52">
        <f t="shared" si="142"/>
        <v>1.8800000000046566</v>
      </c>
      <c r="AQ100" s="52">
        <f t="shared" si="143"/>
        <v>1.9599999999918509</v>
      </c>
      <c r="AR100" s="52">
        <f t="shared" si="144"/>
        <v>0.8799999999901047</v>
      </c>
      <c r="AS100" s="52">
        <f t="shared" si="145"/>
        <v>0.63999999999941792</v>
      </c>
      <c r="AT100" s="52">
        <f t="shared" si="146"/>
        <v>0</v>
      </c>
      <c r="AU100" s="52">
        <f t="shared" si="147"/>
        <v>107178.23999999999</v>
      </c>
      <c r="AV100" s="52">
        <f t="shared" si="148"/>
        <v>112821.28</v>
      </c>
      <c r="AW100" s="52">
        <f t="shared" si="149"/>
        <v>115075.99999999999</v>
      </c>
      <c r="AX100" s="52">
        <f t="shared" si="150"/>
        <v>117378.55999999998</v>
      </c>
      <c r="AY100" s="52">
        <f t="shared" si="151"/>
        <v>119726.88</v>
      </c>
      <c r="AZ100" s="52">
        <f t="shared" si="152"/>
        <v>122120.95999999999</v>
      </c>
      <c r="BA100" s="52">
        <f t="shared" si="153"/>
        <v>124562.87999999999</v>
      </c>
      <c r="BB100" s="52">
        <f t="shared" si="154"/>
        <v>127052.64</v>
      </c>
      <c r="BC100" s="52">
        <f t="shared" si="155"/>
        <v>0</v>
      </c>
      <c r="BE100" s="52">
        <f t="shared" si="156"/>
        <v>0.23999999999068677</v>
      </c>
      <c r="BF100" s="52">
        <f t="shared" si="157"/>
        <v>1.2799999999988358</v>
      </c>
      <c r="BG100" s="52">
        <f t="shared" si="158"/>
        <v>0.99999999998544808</v>
      </c>
      <c r="BH100" s="52">
        <f t="shared" si="159"/>
        <v>0.55999999998311978</v>
      </c>
      <c r="BI100" s="52">
        <f t="shared" si="160"/>
        <v>1.8800000000046566</v>
      </c>
      <c r="BJ100" s="52">
        <f t="shared" si="161"/>
        <v>1.9599999999918509</v>
      </c>
      <c r="BK100" s="52">
        <f t="shared" si="162"/>
        <v>0.8799999999901047</v>
      </c>
      <c r="BL100" s="52">
        <f t="shared" si="163"/>
        <v>0.63999999999941792</v>
      </c>
      <c r="BM100" s="52">
        <f t="shared" si="164"/>
        <v>0</v>
      </c>
    </row>
    <row r="101" spans="1:65">
      <c r="A101" s="70" t="s">
        <v>361</v>
      </c>
      <c r="B101" s="71">
        <v>533</v>
      </c>
      <c r="C101" s="71">
        <v>161</v>
      </c>
      <c r="D101" s="71">
        <v>11</v>
      </c>
      <c r="E101" s="82" t="s">
        <v>448</v>
      </c>
      <c r="F101" s="72" t="s">
        <v>362</v>
      </c>
      <c r="G101" s="65">
        <f t="shared" si="112"/>
        <v>103210</v>
      </c>
      <c r="H101" s="65">
        <f t="shared" si="113"/>
        <v>108641</v>
      </c>
      <c r="I101" s="65">
        <f t="shared" si="114"/>
        <v>110813</v>
      </c>
      <c r="J101" s="65">
        <f t="shared" si="115"/>
        <v>113031</v>
      </c>
      <c r="K101" s="65">
        <f t="shared" si="116"/>
        <v>115290</v>
      </c>
      <c r="L101" s="65">
        <f t="shared" si="117"/>
        <v>117597</v>
      </c>
      <c r="M101" s="65">
        <f t="shared" si="118"/>
        <v>119949</v>
      </c>
      <c r="N101" s="65">
        <f t="shared" si="119"/>
        <v>122347</v>
      </c>
      <c r="O101" s="50"/>
      <c r="P101" s="77"/>
      <c r="Q101" s="77"/>
      <c r="R101" s="51">
        <f t="shared" si="120"/>
        <v>49.620999999999995</v>
      </c>
      <c r="S101" s="51">
        <f t="shared" si="121"/>
        <v>52.231999999999999</v>
      </c>
      <c r="T101" s="51">
        <f t="shared" si="122"/>
        <v>53.275999999999996</v>
      </c>
      <c r="U101" s="51">
        <f t="shared" si="123"/>
        <v>54.341999999999999</v>
      </c>
      <c r="V101" s="51">
        <f t="shared" si="124"/>
        <v>55.427999999999997</v>
      </c>
      <c r="W101" s="51">
        <f t="shared" si="125"/>
        <v>56.537999999999997</v>
      </c>
      <c r="X101" s="51">
        <f t="shared" si="126"/>
        <v>57.667999999999999</v>
      </c>
      <c r="Y101" s="51">
        <f t="shared" si="127"/>
        <v>58.820999999999998</v>
      </c>
      <c r="Z101" s="51">
        <f t="shared" si="128"/>
        <v>0</v>
      </c>
      <c r="AB101" s="52">
        <f t="shared" si="129"/>
        <v>103211.68</v>
      </c>
      <c r="AC101" s="52">
        <f t="shared" si="130"/>
        <v>108642.56</v>
      </c>
      <c r="AD101" s="52">
        <f t="shared" si="131"/>
        <v>110814.07999999999</v>
      </c>
      <c r="AE101" s="52">
        <f t="shared" si="132"/>
        <v>113031.36</v>
      </c>
      <c r="AF101" s="52">
        <f t="shared" si="133"/>
        <v>115290.23999999999</v>
      </c>
      <c r="AG101" s="52">
        <f t="shared" si="134"/>
        <v>117599.03999999999</v>
      </c>
      <c r="AH101" s="52">
        <f t="shared" si="135"/>
        <v>119949.44</v>
      </c>
      <c r="AI101" s="52">
        <f t="shared" si="136"/>
        <v>122347.68</v>
      </c>
      <c r="AJ101" s="52">
        <f t="shared" si="137"/>
        <v>0</v>
      </c>
      <c r="AL101" s="52">
        <f t="shared" si="138"/>
        <v>1.6799999999930151</v>
      </c>
      <c r="AM101" s="52">
        <f t="shared" si="139"/>
        <v>1.5599999999976717</v>
      </c>
      <c r="AN101" s="52">
        <f t="shared" si="140"/>
        <v>1.0799999999871943</v>
      </c>
      <c r="AO101" s="52">
        <f t="shared" si="141"/>
        <v>0.36000000000058208</v>
      </c>
      <c r="AP101" s="52">
        <f t="shared" si="142"/>
        <v>0.23999999999068677</v>
      </c>
      <c r="AQ101" s="52">
        <f t="shared" si="143"/>
        <v>2.0399999999935972</v>
      </c>
      <c r="AR101" s="52">
        <f t="shared" si="144"/>
        <v>0.44000000000232831</v>
      </c>
      <c r="AS101" s="52">
        <f t="shared" si="145"/>
        <v>0.67999999999301508</v>
      </c>
      <c r="AT101" s="52">
        <f t="shared" si="146"/>
        <v>0</v>
      </c>
      <c r="AU101" s="52">
        <f t="shared" si="147"/>
        <v>103211.68</v>
      </c>
      <c r="AV101" s="52">
        <f t="shared" si="148"/>
        <v>108642.56</v>
      </c>
      <c r="AW101" s="52">
        <f t="shared" si="149"/>
        <v>110814.07999999999</v>
      </c>
      <c r="AX101" s="52">
        <f t="shared" si="150"/>
        <v>113031.36</v>
      </c>
      <c r="AY101" s="52">
        <f t="shared" si="151"/>
        <v>115290.23999999999</v>
      </c>
      <c r="AZ101" s="52">
        <f t="shared" si="152"/>
        <v>117599.03999999999</v>
      </c>
      <c r="BA101" s="52">
        <f t="shared" si="153"/>
        <v>119949.44</v>
      </c>
      <c r="BB101" s="52">
        <f t="shared" si="154"/>
        <v>122347.68</v>
      </c>
      <c r="BC101" s="52">
        <f t="shared" si="155"/>
        <v>0</v>
      </c>
      <c r="BE101" s="52">
        <f t="shared" si="156"/>
        <v>1.6799999999930151</v>
      </c>
      <c r="BF101" s="52">
        <f t="shared" si="157"/>
        <v>1.5599999999976717</v>
      </c>
      <c r="BG101" s="52">
        <f t="shared" si="158"/>
        <v>1.0799999999871943</v>
      </c>
      <c r="BH101" s="52">
        <f t="shared" si="159"/>
        <v>0.36000000000058208</v>
      </c>
      <c r="BI101" s="52">
        <f t="shared" si="160"/>
        <v>0.23999999999068677</v>
      </c>
      <c r="BJ101" s="52">
        <f t="shared" si="161"/>
        <v>2.0399999999935972</v>
      </c>
      <c r="BK101" s="52">
        <f t="shared" si="162"/>
        <v>0.44000000000232831</v>
      </c>
      <c r="BL101" s="52">
        <f t="shared" si="163"/>
        <v>0.67999999999301508</v>
      </c>
      <c r="BM101" s="52">
        <f t="shared" si="164"/>
        <v>0</v>
      </c>
    </row>
    <row r="102" spans="1:65">
      <c r="A102" s="62" t="s">
        <v>257</v>
      </c>
      <c r="B102" s="63">
        <v>888</v>
      </c>
      <c r="C102" s="63" t="s">
        <v>258</v>
      </c>
      <c r="D102" s="63">
        <v>19</v>
      </c>
      <c r="E102" s="63" t="s">
        <v>448</v>
      </c>
      <c r="F102" s="68" t="s">
        <v>259</v>
      </c>
      <c r="G102" s="65">
        <f t="shared" si="112"/>
        <v>173655</v>
      </c>
      <c r="H102" s="65">
        <f t="shared" si="113"/>
        <v>182794</v>
      </c>
      <c r="I102" s="65">
        <f t="shared" si="114"/>
        <v>186449</v>
      </c>
      <c r="J102" s="65">
        <f t="shared" si="115"/>
        <v>190178</v>
      </c>
      <c r="K102" s="65">
        <f t="shared" si="116"/>
        <v>193982</v>
      </c>
      <c r="L102" s="65">
        <f t="shared" si="117"/>
        <v>197861</v>
      </c>
      <c r="M102" s="65">
        <f t="shared" si="118"/>
        <v>201818</v>
      </c>
      <c r="N102" s="65">
        <f t="shared" si="119"/>
        <v>205857</v>
      </c>
      <c r="O102" s="49">
        <f>ROUND(VLOOKUP($A102,February19,14,0) * (1+IncrCAP20),0)</f>
        <v>198684</v>
      </c>
      <c r="P102" s="77">
        <f>O102*1.012</f>
        <v>201068.20800000001</v>
      </c>
      <c r="Q102" s="77">
        <f>P102*1.062</f>
        <v>213534.43689600003</v>
      </c>
      <c r="R102" s="51">
        <f t="shared" si="120"/>
        <v>83.488</v>
      </c>
      <c r="S102" s="51">
        <f t="shared" si="121"/>
        <v>87.882000000000005</v>
      </c>
      <c r="T102" s="51">
        <f t="shared" si="122"/>
        <v>89.63900000000001</v>
      </c>
      <c r="U102" s="51">
        <f t="shared" si="123"/>
        <v>91.432000000000002</v>
      </c>
      <c r="V102" s="51">
        <f t="shared" si="124"/>
        <v>93.26100000000001</v>
      </c>
      <c r="W102" s="51">
        <f t="shared" si="125"/>
        <v>95.126000000000005</v>
      </c>
      <c r="X102" s="51">
        <f t="shared" si="126"/>
        <v>97.028000000000006</v>
      </c>
      <c r="Y102" s="51">
        <f t="shared" si="127"/>
        <v>98.97</v>
      </c>
      <c r="Z102" s="51">
        <f t="shared" si="128"/>
        <v>95.522000000000006</v>
      </c>
      <c r="AB102" s="52">
        <f t="shared" si="129"/>
        <v>173655.04000000001</v>
      </c>
      <c r="AC102" s="52">
        <f t="shared" si="130"/>
        <v>182794.56</v>
      </c>
      <c r="AD102" s="52">
        <f t="shared" si="131"/>
        <v>186449.12000000002</v>
      </c>
      <c r="AE102" s="52">
        <f t="shared" si="132"/>
        <v>190178.56</v>
      </c>
      <c r="AF102" s="52">
        <f t="shared" si="133"/>
        <v>193982.88000000003</v>
      </c>
      <c r="AG102" s="52">
        <f t="shared" si="134"/>
        <v>197862.08000000002</v>
      </c>
      <c r="AH102" s="52">
        <f t="shared" si="135"/>
        <v>201818.24000000002</v>
      </c>
      <c r="AI102" s="52">
        <f t="shared" si="136"/>
        <v>205857.6</v>
      </c>
      <c r="AJ102" s="52">
        <f t="shared" si="137"/>
        <v>198685.76</v>
      </c>
      <c r="AL102" s="52">
        <f t="shared" si="138"/>
        <v>4.0000000008149073E-2</v>
      </c>
      <c r="AM102" s="52">
        <f t="shared" si="139"/>
        <v>0.55999999999767169</v>
      </c>
      <c r="AN102" s="52">
        <f t="shared" si="140"/>
        <v>0.12000000002444722</v>
      </c>
      <c r="AO102" s="52">
        <f t="shared" si="141"/>
        <v>0.55999999999767169</v>
      </c>
      <c r="AP102" s="52">
        <f t="shared" si="142"/>
        <v>0.88000000003376044</v>
      </c>
      <c r="AQ102" s="52">
        <f t="shared" si="143"/>
        <v>1.0800000000162981</v>
      </c>
      <c r="AR102" s="52">
        <f t="shared" si="144"/>
        <v>0.2400000000197906</v>
      </c>
      <c r="AS102" s="52">
        <f t="shared" si="145"/>
        <v>0.60000000000582077</v>
      </c>
      <c r="AT102" s="52">
        <f t="shared" si="146"/>
        <v>1.7600000000093132</v>
      </c>
      <c r="AU102" s="52">
        <f t="shared" si="147"/>
        <v>173655.04000000001</v>
      </c>
      <c r="AV102" s="52">
        <f t="shared" si="148"/>
        <v>182794.56</v>
      </c>
      <c r="AW102" s="52">
        <f t="shared" si="149"/>
        <v>186449.12000000002</v>
      </c>
      <c r="AX102" s="52">
        <f t="shared" si="150"/>
        <v>190178.56</v>
      </c>
      <c r="AY102" s="52">
        <f t="shared" si="151"/>
        <v>193982.88000000003</v>
      </c>
      <c r="AZ102" s="52">
        <f t="shared" si="152"/>
        <v>197862.08000000002</v>
      </c>
      <c r="BA102" s="52">
        <f t="shared" si="153"/>
        <v>201818.24000000002</v>
      </c>
      <c r="BB102" s="52">
        <f t="shared" si="154"/>
        <v>205857.6</v>
      </c>
      <c r="BC102" s="52">
        <f t="shared" si="155"/>
        <v>198685.76</v>
      </c>
      <c r="BE102" s="52">
        <f t="shared" si="156"/>
        <v>4.0000000008149073E-2</v>
      </c>
      <c r="BF102" s="52">
        <f t="shared" si="157"/>
        <v>0.55999999999767169</v>
      </c>
      <c r="BG102" s="52">
        <f t="shared" si="158"/>
        <v>0.12000000002444722</v>
      </c>
      <c r="BH102" s="52">
        <f t="shared" si="159"/>
        <v>0.55999999999767169</v>
      </c>
      <c r="BI102" s="52">
        <f t="shared" si="160"/>
        <v>0.88000000003376044</v>
      </c>
      <c r="BJ102" s="52">
        <f t="shared" si="161"/>
        <v>1.0800000000162981</v>
      </c>
      <c r="BK102" s="52">
        <f t="shared" si="162"/>
        <v>0.2400000000197906</v>
      </c>
      <c r="BL102" s="52">
        <f t="shared" si="163"/>
        <v>0.60000000000582077</v>
      </c>
      <c r="BM102" s="52">
        <f t="shared" si="164"/>
        <v>1.7600000000093132</v>
      </c>
    </row>
    <row r="103" spans="1:65">
      <c r="A103" s="62" t="s">
        <v>260</v>
      </c>
      <c r="B103" s="63">
        <v>603</v>
      </c>
      <c r="C103" s="63" t="s">
        <v>170</v>
      </c>
      <c r="D103" s="63">
        <v>13</v>
      </c>
      <c r="E103" s="63" t="s">
        <v>448</v>
      </c>
      <c r="F103" s="68" t="s">
        <v>261</v>
      </c>
      <c r="G103" s="65">
        <f t="shared" si="112"/>
        <v>117099</v>
      </c>
      <c r="H103" s="65">
        <f t="shared" si="113"/>
        <v>123263</v>
      </c>
      <c r="I103" s="65">
        <f t="shared" si="114"/>
        <v>125727</v>
      </c>
      <c r="J103" s="65">
        <f t="shared" si="115"/>
        <v>128242</v>
      </c>
      <c r="K103" s="65">
        <f t="shared" si="116"/>
        <v>130807</v>
      </c>
      <c r="L103" s="65">
        <f t="shared" si="117"/>
        <v>133422</v>
      </c>
      <c r="M103" s="65">
        <f t="shared" si="118"/>
        <v>136091</v>
      </c>
      <c r="N103" s="65">
        <f t="shared" si="119"/>
        <v>138813</v>
      </c>
      <c r="O103" s="50"/>
      <c r="P103" s="77"/>
      <c r="Q103" s="77"/>
      <c r="R103" s="51">
        <f t="shared" si="120"/>
        <v>56.297999999999995</v>
      </c>
      <c r="S103" s="51">
        <f t="shared" si="121"/>
        <v>59.262</v>
      </c>
      <c r="T103" s="51">
        <f t="shared" si="122"/>
        <v>60.445999999999998</v>
      </c>
      <c r="U103" s="51">
        <f t="shared" si="123"/>
        <v>61.655000000000001</v>
      </c>
      <c r="V103" s="51">
        <f t="shared" si="124"/>
        <v>62.887999999999998</v>
      </c>
      <c r="W103" s="51">
        <f t="shared" si="125"/>
        <v>64.146000000000001</v>
      </c>
      <c r="X103" s="51">
        <f t="shared" si="126"/>
        <v>65.429000000000002</v>
      </c>
      <c r="Y103" s="51">
        <f t="shared" si="127"/>
        <v>66.738</v>
      </c>
      <c r="Z103" s="51">
        <f t="shared" si="128"/>
        <v>0</v>
      </c>
      <c r="AB103" s="52">
        <f t="shared" si="129"/>
        <v>117099.83999999998</v>
      </c>
      <c r="AC103" s="52">
        <f t="shared" si="130"/>
        <v>123264.96000000001</v>
      </c>
      <c r="AD103" s="52">
        <f t="shared" si="131"/>
        <v>125727.67999999999</v>
      </c>
      <c r="AE103" s="52">
        <f t="shared" si="132"/>
        <v>128242.40000000001</v>
      </c>
      <c r="AF103" s="52">
        <f t="shared" si="133"/>
        <v>130807.03999999999</v>
      </c>
      <c r="AG103" s="52">
        <f t="shared" si="134"/>
        <v>133423.67999999999</v>
      </c>
      <c r="AH103" s="52">
        <f t="shared" si="135"/>
        <v>136092.32</v>
      </c>
      <c r="AI103" s="52">
        <f t="shared" si="136"/>
        <v>138815.04000000001</v>
      </c>
      <c r="AJ103" s="52">
        <f t="shared" si="137"/>
        <v>0</v>
      </c>
      <c r="AL103" s="52">
        <f t="shared" si="138"/>
        <v>0.83999999998195563</v>
      </c>
      <c r="AM103" s="52">
        <f t="shared" si="139"/>
        <v>1.9600000000064028</v>
      </c>
      <c r="AN103" s="52">
        <f t="shared" si="140"/>
        <v>0.67999999999301508</v>
      </c>
      <c r="AO103" s="52">
        <f t="shared" si="141"/>
        <v>0.40000000000873115</v>
      </c>
      <c r="AP103" s="52">
        <f t="shared" si="142"/>
        <v>3.9999999993597157E-2</v>
      </c>
      <c r="AQ103" s="52">
        <f t="shared" si="143"/>
        <v>1.6799999999930151</v>
      </c>
      <c r="AR103" s="52">
        <f t="shared" si="144"/>
        <v>1.3200000000069849</v>
      </c>
      <c r="AS103" s="52">
        <f t="shared" si="145"/>
        <v>2.0400000000081491</v>
      </c>
      <c r="AT103" s="52">
        <f t="shared" si="146"/>
        <v>0</v>
      </c>
      <c r="AU103" s="52">
        <f t="shared" si="147"/>
        <v>117099.83999999998</v>
      </c>
      <c r="AV103" s="52">
        <f t="shared" si="148"/>
        <v>123264.96000000001</v>
      </c>
      <c r="AW103" s="52">
        <f t="shared" si="149"/>
        <v>125727.67999999999</v>
      </c>
      <c r="AX103" s="52">
        <f t="shared" si="150"/>
        <v>128242.40000000001</v>
      </c>
      <c r="AY103" s="52">
        <f t="shared" si="151"/>
        <v>130807.03999999999</v>
      </c>
      <c r="AZ103" s="52">
        <f t="shared" si="152"/>
        <v>133423.67999999999</v>
      </c>
      <c r="BA103" s="52">
        <f t="shared" si="153"/>
        <v>136092.32</v>
      </c>
      <c r="BB103" s="52">
        <f t="shared" si="154"/>
        <v>138815.04000000001</v>
      </c>
      <c r="BC103" s="52">
        <f t="shared" si="155"/>
        <v>0</v>
      </c>
      <c r="BE103" s="52">
        <f t="shared" si="156"/>
        <v>0.83999999998195563</v>
      </c>
      <c r="BF103" s="52">
        <f t="shared" si="157"/>
        <v>1.9600000000064028</v>
      </c>
      <c r="BG103" s="52">
        <f t="shared" si="158"/>
        <v>0.67999999999301508</v>
      </c>
      <c r="BH103" s="52">
        <f t="shared" si="159"/>
        <v>0.40000000000873115</v>
      </c>
      <c r="BI103" s="52">
        <f t="shared" si="160"/>
        <v>3.9999999993597157E-2</v>
      </c>
      <c r="BJ103" s="52">
        <f t="shared" si="161"/>
        <v>1.6799999999930151</v>
      </c>
      <c r="BK103" s="52">
        <f t="shared" si="162"/>
        <v>1.3200000000069849</v>
      </c>
      <c r="BL103" s="52">
        <f t="shared" si="163"/>
        <v>2.0400000000081491</v>
      </c>
      <c r="BM103" s="52">
        <f t="shared" si="164"/>
        <v>0</v>
      </c>
    </row>
    <row r="104" spans="1:65">
      <c r="A104" s="62" t="s">
        <v>262</v>
      </c>
      <c r="B104" s="63">
        <v>723</v>
      </c>
      <c r="C104" s="63" t="s">
        <v>129</v>
      </c>
      <c r="D104" s="63">
        <v>16</v>
      </c>
      <c r="E104" s="63" t="s">
        <v>448</v>
      </c>
      <c r="F104" s="69" t="s">
        <v>263</v>
      </c>
      <c r="G104" s="65">
        <f t="shared" si="112"/>
        <v>140911</v>
      </c>
      <c r="H104" s="65">
        <f t="shared" si="113"/>
        <v>148328</v>
      </c>
      <c r="I104" s="65">
        <f t="shared" si="114"/>
        <v>151295</v>
      </c>
      <c r="J104" s="65">
        <f t="shared" si="115"/>
        <v>154321</v>
      </c>
      <c r="K104" s="65">
        <f t="shared" si="116"/>
        <v>157407</v>
      </c>
      <c r="L104" s="65">
        <f t="shared" si="117"/>
        <v>160555</v>
      </c>
      <c r="M104" s="65">
        <f t="shared" si="118"/>
        <v>163767</v>
      </c>
      <c r="N104" s="65">
        <f t="shared" si="119"/>
        <v>167041</v>
      </c>
      <c r="O104" s="50"/>
      <c r="P104" s="77"/>
      <c r="Q104" s="77"/>
      <c r="R104" s="51">
        <f t="shared" si="120"/>
        <v>67.746000000000009</v>
      </c>
      <c r="S104" s="51">
        <f t="shared" si="121"/>
        <v>71.312000000000012</v>
      </c>
      <c r="T104" s="51">
        <f t="shared" si="122"/>
        <v>72.738</v>
      </c>
      <c r="U104" s="51">
        <f t="shared" si="123"/>
        <v>74.192999999999998</v>
      </c>
      <c r="V104" s="51">
        <f t="shared" si="124"/>
        <v>75.677000000000007</v>
      </c>
      <c r="W104" s="51">
        <f t="shared" si="125"/>
        <v>77.19</v>
      </c>
      <c r="X104" s="51">
        <f t="shared" si="126"/>
        <v>78.734999999999999</v>
      </c>
      <c r="Y104" s="51">
        <f t="shared" si="127"/>
        <v>80.309000000000012</v>
      </c>
      <c r="Z104" s="51">
        <f t="shared" si="128"/>
        <v>0</v>
      </c>
      <c r="AB104" s="52">
        <f t="shared" si="129"/>
        <v>140911.68000000002</v>
      </c>
      <c r="AC104" s="52">
        <f t="shared" si="130"/>
        <v>148328.96000000002</v>
      </c>
      <c r="AD104" s="52">
        <f t="shared" si="131"/>
        <v>151295.04000000001</v>
      </c>
      <c r="AE104" s="52">
        <f t="shared" si="132"/>
        <v>154321.44</v>
      </c>
      <c r="AF104" s="52">
        <f t="shared" si="133"/>
        <v>157408.16</v>
      </c>
      <c r="AG104" s="52">
        <f t="shared" si="134"/>
        <v>160555.19999999998</v>
      </c>
      <c r="AH104" s="52">
        <f t="shared" si="135"/>
        <v>163768.79999999999</v>
      </c>
      <c r="AI104" s="52">
        <f t="shared" si="136"/>
        <v>167042.72000000003</v>
      </c>
      <c r="AJ104" s="52">
        <f t="shared" si="137"/>
        <v>0</v>
      </c>
      <c r="AL104" s="52">
        <f t="shared" si="138"/>
        <v>0.68000000002211891</v>
      </c>
      <c r="AM104" s="52">
        <f t="shared" si="139"/>
        <v>0.96000000002095476</v>
      </c>
      <c r="AN104" s="52">
        <f t="shared" si="140"/>
        <v>4.0000000008149073E-2</v>
      </c>
      <c r="AO104" s="52">
        <f t="shared" si="141"/>
        <v>0.44000000000232831</v>
      </c>
      <c r="AP104" s="52">
        <f t="shared" si="142"/>
        <v>1.1600000000034925</v>
      </c>
      <c r="AQ104" s="52">
        <f t="shared" si="143"/>
        <v>0.1999999999825377</v>
      </c>
      <c r="AR104" s="52">
        <f t="shared" si="144"/>
        <v>1.7999999999883585</v>
      </c>
      <c r="AS104" s="52">
        <f t="shared" si="145"/>
        <v>1.720000000030268</v>
      </c>
      <c r="AT104" s="52">
        <f t="shared" si="146"/>
        <v>0</v>
      </c>
      <c r="AU104" s="52">
        <f t="shared" si="147"/>
        <v>140911.68000000002</v>
      </c>
      <c r="AV104" s="52">
        <f t="shared" si="148"/>
        <v>148328.96000000002</v>
      </c>
      <c r="AW104" s="52">
        <f t="shared" si="149"/>
        <v>151295.04000000001</v>
      </c>
      <c r="AX104" s="52">
        <f t="shared" si="150"/>
        <v>154321.44</v>
      </c>
      <c r="AY104" s="52">
        <f t="shared" si="151"/>
        <v>157408.16</v>
      </c>
      <c r="AZ104" s="52">
        <f t="shared" si="152"/>
        <v>160555.19999999998</v>
      </c>
      <c r="BA104" s="52">
        <f t="shared" si="153"/>
        <v>163768.79999999999</v>
      </c>
      <c r="BB104" s="52">
        <f t="shared" si="154"/>
        <v>167042.72000000003</v>
      </c>
      <c r="BC104" s="52">
        <f t="shared" si="155"/>
        <v>0</v>
      </c>
      <c r="BE104" s="52">
        <f t="shared" si="156"/>
        <v>0.68000000002211891</v>
      </c>
      <c r="BF104" s="52">
        <f t="shared" si="157"/>
        <v>0.96000000002095476</v>
      </c>
      <c r="BG104" s="52">
        <f t="shared" si="158"/>
        <v>4.0000000008149073E-2</v>
      </c>
      <c r="BH104" s="52">
        <f t="shared" si="159"/>
        <v>0.44000000000232831</v>
      </c>
      <c r="BI104" s="52">
        <f t="shared" si="160"/>
        <v>1.1600000000034925</v>
      </c>
      <c r="BJ104" s="52">
        <f t="shared" si="161"/>
        <v>0.1999999999825377</v>
      </c>
      <c r="BK104" s="52">
        <f t="shared" si="162"/>
        <v>1.7999999999883585</v>
      </c>
      <c r="BL104" s="52">
        <f t="shared" si="163"/>
        <v>1.720000000030268</v>
      </c>
      <c r="BM104" s="52">
        <f t="shared" si="164"/>
        <v>0</v>
      </c>
    </row>
    <row r="105" spans="1:65">
      <c r="A105" s="62" t="s">
        <v>264</v>
      </c>
      <c r="B105" s="63">
        <v>578</v>
      </c>
      <c r="C105" s="63" t="s">
        <v>52</v>
      </c>
      <c r="D105" s="63">
        <v>12</v>
      </c>
      <c r="E105" s="63" t="s">
        <v>448</v>
      </c>
      <c r="F105" s="69" t="s">
        <v>265</v>
      </c>
      <c r="G105" s="65">
        <f t="shared" si="112"/>
        <v>112138</v>
      </c>
      <c r="H105" s="65">
        <f t="shared" si="113"/>
        <v>118040</v>
      </c>
      <c r="I105" s="65">
        <f t="shared" si="114"/>
        <v>120402</v>
      </c>
      <c r="J105" s="65">
        <f t="shared" si="115"/>
        <v>122809</v>
      </c>
      <c r="K105" s="65">
        <f t="shared" si="116"/>
        <v>125267</v>
      </c>
      <c r="L105" s="65">
        <f t="shared" si="117"/>
        <v>127770</v>
      </c>
      <c r="M105" s="65">
        <f t="shared" si="118"/>
        <v>130326</v>
      </c>
      <c r="N105" s="65">
        <f t="shared" si="119"/>
        <v>132933</v>
      </c>
      <c r="O105" s="50"/>
      <c r="P105" s="77"/>
      <c r="Q105" s="77"/>
      <c r="R105" s="51">
        <f t="shared" si="120"/>
        <v>53.912999999999997</v>
      </c>
      <c r="S105" s="51">
        <f t="shared" si="121"/>
        <v>56.75</v>
      </c>
      <c r="T105" s="51">
        <f t="shared" si="122"/>
        <v>57.885999999999996</v>
      </c>
      <c r="U105" s="51">
        <f t="shared" si="123"/>
        <v>59.042999999999999</v>
      </c>
      <c r="V105" s="51">
        <f t="shared" si="124"/>
        <v>60.224999999999994</v>
      </c>
      <c r="W105" s="51">
        <f t="shared" si="125"/>
        <v>61.427999999999997</v>
      </c>
      <c r="X105" s="51">
        <f t="shared" si="126"/>
        <v>62.656999999999996</v>
      </c>
      <c r="Y105" s="51">
        <f t="shared" si="127"/>
        <v>63.910999999999994</v>
      </c>
      <c r="Z105" s="51">
        <f t="shared" si="128"/>
        <v>0</v>
      </c>
      <c r="AB105" s="52">
        <f t="shared" si="129"/>
        <v>112139.04</v>
      </c>
      <c r="AC105" s="52">
        <f t="shared" si="130"/>
        <v>118040</v>
      </c>
      <c r="AD105" s="52">
        <f t="shared" si="131"/>
        <v>120402.87999999999</v>
      </c>
      <c r="AE105" s="52">
        <f t="shared" si="132"/>
        <v>122809.44</v>
      </c>
      <c r="AF105" s="52">
        <f t="shared" si="133"/>
        <v>125267.99999999999</v>
      </c>
      <c r="AG105" s="52">
        <f t="shared" si="134"/>
        <v>127770.23999999999</v>
      </c>
      <c r="AH105" s="52">
        <f t="shared" si="135"/>
        <v>130326.56</v>
      </c>
      <c r="AI105" s="52">
        <f t="shared" si="136"/>
        <v>132934.87999999998</v>
      </c>
      <c r="AJ105" s="52">
        <f t="shared" si="137"/>
        <v>0</v>
      </c>
      <c r="AL105" s="52">
        <f t="shared" si="138"/>
        <v>1.0399999999935972</v>
      </c>
      <c r="AM105" s="52">
        <f t="shared" si="139"/>
        <v>0</v>
      </c>
      <c r="AN105" s="52">
        <f t="shared" si="140"/>
        <v>0.8799999999901047</v>
      </c>
      <c r="AO105" s="52">
        <f t="shared" si="141"/>
        <v>0.44000000000232831</v>
      </c>
      <c r="AP105" s="52">
        <f t="shared" si="142"/>
        <v>0.99999999998544808</v>
      </c>
      <c r="AQ105" s="52">
        <f t="shared" si="143"/>
        <v>0.23999999999068677</v>
      </c>
      <c r="AR105" s="52">
        <f t="shared" si="144"/>
        <v>0.55999999999767169</v>
      </c>
      <c r="AS105" s="52">
        <f t="shared" si="145"/>
        <v>1.8799999999755528</v>
      </c>
      <c r="AT105" s="52">
        <f t="shared" si="146"/>
        <v>0</v>
      </c>
      <c r="AU105" s="52">
        <f t="shared" si="147"/>
        <v>112139.04</v>
      </c>
      <c r="AV105" s="52">
        <f t="shared" si="148"/>
        <v>118040</v>
      </c>
      <c r="AW105" s="52">
        <f t="shared" si="149"/>
        <v>120402.87999999999</v>
      </c>
      <c r="AX105" s="52">
        <f t="shared" si="150"/>
        <v>122809.44</v>
      </c>
      <c r="AY105" s="52">
        <f t="shared" si="151"/>
        <v>125267.99999999999</v>
      </c>
      <c r="AZ105" s="52">
        <f t="shared" si="152"/>
        <v>127770.23999999999</v>
      </c>
      <c r="BA105" s="52">
        <f t="shared" si="153"/>
        <v>130326.56</v>
      </c>
      <c r="BB105" s="52">
        <f t="shared" si="154"/>
        <v>132934.87999999998</v>
      </c>
      <c r="BC105" s="52">
        <f t="shared" si="155"/>
        <v>0</v>
      </c>
      <c r="BE105" s="52">
        <f t="shared" si="156"/>
        <v>1.0399999999935972</v>
      </c>
      <c r="BF105" s="52">
        <f t="shared" si="157"/>
        <v>0</v>
      </c>
      <c r="BG105" s="52">
        <f t="shared" si="158"/>
        <v>0.8799999999901047</v>
      </c>
      <c r="BH105" s="52">
        <f t="shared" si="159"/>
        <v>0.44000000000232831</v>
      </c>
      <c r="BI105" s="52">
        <f t="shared" si="160"/>
        <v>0.99999999998544808</v>
      </c>
      <c r="BJ105" s="52">
        <f t="shared" si="161"/>
        <v>0.23999999999068677</v>
      </c>
      <c r="BK105" s="52">
        <f t="shared" si="162"/>
        <v>0.55999999999767169</v>
      </c>
      <c r="BL105" s="52">
        <f t="shared" si="163"/>
        <v>1.8799999999755528</v>
      </c>
      <c r="BM105" s="52">
        <f t="shared" si="164"/>
        <v>0</v>
      </c>
    </row>
    <row r="106" spans="1:65">
      <c r="A106" s="62" t="s">
        <v>266</v>
      </c>
      <c r="B106" s="63">
        <v>553</v>
      </c>
      <c r="C106" s="63" t="s">
        <v>58</v>
      </c>
      <c r="D106" s="63">
        <v>12</v>
      </c>
      <c r="E106" s="63" t="s">
        <v>448</v>
      </c>
      <c r="F106" s="69" t="s">
        <v>267</v>
      </c>
      <c r="G106" s="65">
        <f t="shared" si="112"/>
        <v>107178</v>
      </c>
      <c r="H106" s="65">
        <f t="shared" si="113"/>
        <v>112820</v>
      </c>
      <c r="I106" s="65">
        <f t="shared" si="114"/>
        <v>115075</v>
      </c>
      <c r="J106" s="65">
        <f t="shared" si="115"/>
        <v>117378</v>
      </c>
      <c r="K106" s="65">
        <f t="shared" si="116"/>
        <v>119725</v>
      </c>
      <c r="L106" s="65">
        <f t="shared" si="117"/>
        <v>122119</v>
      </c>
      <c r="M106" s="65">
        <f t="shared" si="118"/>
        <v>124562</v>
      </c>
      <c r="N106" s="65">
        <f t="shared" si="119"/>
        <v>127052</v>
      </c>
      <c r="O106" s="50"/>
      <c r="P106" s="77"/>
      <c r="Q106" s="77"/>
      <c r="R106" s="51">
        <f t="shared" si="120"/>
        <v>51.527999999999999</v>
      </c>
      <c r="S106" s="51">
        <f t="shared" si="121"/>
        <v>54.241</v>
      </c>
      <c r="T106" s="51">
        <f t="shared" si="122"/>
        <v>55.324999999999996</v>
      </c>
      <c r="U106" s="51">
        <f t="shared" si="123"/>
        <v>56.431999999999995</v>
      </c>
      <c r="V106" s="51">
        <f t="shared" si="124"/>
        <v>57.561</v>
      </c>
      <c r="W106" s="51">
        <f t="shared" si="125"/>
        <v>58.711999999999996</v>
      </c>
      <c r="X106" s="51">
        <f t="shared" si="126"/>
        <v>59.885999999999996</v>
      </c>
      <c r="Y106" s="51">
        <f t="shared" si="127"/>
        <v>61.082999999999998</v>
      </c>
      <c r="Z106" s="51">
        <f t="shared" si="128"/>
        <v>0</v>
      </c>
      <c r="AB106" s="52">
        <f t="shared" si="129"/>
        <v>107178.23999999999</v>
      </c>
      <c r="AC106" s="52">
        <f t="shared" si="130"/>
        <v>112821.28</v>
      </c>
      <c r="AD106" s="52">
        <f t="shared" si="131"/>
        <v>115075.99999999999</v>
      </c>
      <c r="AE106" s="52">
        <f t="shared" si="132"/>
        <v>117378.55999999998</v>
      </c>
      <c r="AF106" s="52">
        <f t="shared" si="133"/>
        <v>119726.88</v>
      </c>
      <c r="AG106" s="52">
        <f t="shared" si="134"/>
        <v>122120.95999999999</v>
      </c>
      <c r="AH106" s="52">
        <f t="shared" si="135"/>
        <v>124562.87999999999</v>
      </c>
      <c r="AI106" s="52">
        <f t="shared" si="136"/>
        <v>127052.64</v>
      </c>
      <c r="AJ106" s="52">
        <f t="shared" si="137"/>
        <v>0</v>
      </c>
      <c r="AL106" s="52">
        <f t="shared" si="138"/>
        <v>0.23999999999068677</v>
      </c>
      <c r="AM106" s="52">
        <f t="shared" si="139"/>
        <v>1.2799999999988358</v>
      </c>
      <c r="AN106" s="52">
        <f t="shared" si="140"/>
        <v>0.99999999998544808</v>
      </c>
      <c r="AO106" s="52">
        <f t="shared" si="141"/>
        <v>0.55999999998311978</v>
      </c>
      <c r="AP106" s="52">
        <f t="shared" si="142"/>
        <v>1.8800000000046566</v>
      </c>
      <c r="AQ106" s="52">
        <f t="shared" si="143"/>
        <v>1.9599999999918509</v>
      </c>
      <c r="AR106" s="52">
        <f t="shared" si="144"/>
        <v>0.8799999999901047</v>
      </c>
      <c r="AS106" s="52">
        <f t="shared" si="145"/>
        <v>0.63999999999941792</v>
      </c>
      <c r="AT106" s="52">
        <f t="shared" si="146"/>
        <v>0</v>
      </c>
      <c r="AU106" s="52">
        <f t="shared" si="147"/>
        <v>107178.23999999999</v>
      </c>
      <c r="AV106" s="52">
        <f t="shared" si="148"/>
        <v>112821.28</v>
      </c>
      <c r="AW106" s="52">
        <f t="shared" si="149"/>
        <v>115075.99999999999</v>
      </c>
      <c r="AX106" s="52">
        <f t="shared" si="150"/>
        <v>117378.55999999998</v>
      </c>
      <c r="AY106" s="52">
        <f t="shared" si="151"/>
        <v>119726.88</v>
      </c>
      <c r="AZ106" s="52">
        <f t="shared" si="152"/>
        <v>122120.95999999999</v>
      </c>
      <c r="BA106" s="52">
        <f t="shared" si="153"/>
        <v>124562.87999999999</v>
      </c>
      <c r="BB106" s="52">
        <f t="shared" si="154"/>
        <v>127052.64</v>
      </c>
      <c r="BC106" s="52">
        <f t="shared" si="155"/>
        <v>0</v>
      </c>
      <c r="BE106" s="52">
        <f t="shared" si="156"/>
        <v>0.23999999999068677</v>
      </c>
      <c r="BF106" s="52">
        <f t="shared" si="157"/>
        <v>1.2799999999988358</v>
      </c>
      <c r="BG106" s="52">
        <f t="shared" si="158"/>
        <v>0.99999999998544808</v>
      </c>
      <c r="BH106" s="52">
        <f t="shared" si="159"/>
        <v>0.55999999998311978</v>
      </c>
      <c r="BI106" s="52">
        <f t="shared" si="160"/>
        <v>1.8800000000046566</v>
      </c>
      <c r="BJ106" s="52">
        <f t="shared" si="161"/>
        <v>1.9599999999918509</v>
      </c>
      <c r="BK106" s="52">
        <f t="shared" si="162"/>
        <v>0.8799999999901047</v>
      </c>
      <c r="BL106" s="52">
        <f t="shared" si="163"/>
        <v>0.63999999999941792</v>
      </c>
      <c r="BM106" s="52">
        <f t="shared" si="164"/>
        <v>0</v>
      </c>
    </row>
    <row r="107" spans="1:65">
      <c r="A107" s="62" t="s">
        <v>268</v>
      </c>
      <c r="B107" s="63">
        <v>650</v>
      </c>
      <c r="C107" s="63" t="s">
        <v>143</v>
      </c>
      <c r="D107" s="63">
        <v>14</v>
      </c>
      <c r="E107" s="63" t="s">
        <v>448</v>
      </c>
      <c r="F107" s="69" t="s">
        <v>269</v>
      </c>
      <c r="G107" s="65">
        <f t="shared" si="112"/>
        <v>126426</v>
      </c>
      <c r="H107" s="65">
        <f t="shared" si="113"/>
        <v>133080</v>
      </c>
      <c r="I107" s="65">
        <f t="shared" si="114"/>
        <v>135742</v>
      </c>
      <c r="J107" s="65">
        <f t="shared" si="115"/>
        <v>138455</v>
      </c>
      <c r="K107" s="65">
        <f t="shared" si="116"/>
        <v>141226</v>
      </c>
      <c r="L107" s="65">
        <f t="shared" si="117"/>
        <v>144051</v>
      </c>
      <c r="M107" s="65">
        <f t="shared" si="118"/>
        <v>146933</v>
      </c>
      <c r="N107" s="65">
        <f t="shared" si="119"/>
        <v>149870</v>
      </c>
      <c r="O107" s="50"/>
      <c r="P107" s="77"/>
      <c r="Q107" s="77"/>
      <c r="R107" s="51">
        <f t="shared" si="120"/>
        <v>60.781999999999996</v>
      </c>
      <c r="S107" s="51">
        <f t="shared" si="121"/>
        <v>63.980999999999995</v>
      </c>
      <c r="T107" s="51">
        <f t="shared" si="122"/>
        <v>65.26100000000001</v>
      </c>
      <c r="U107" s="51">
        <f t="shared" si="123"/>
        <v>66.564999999999998</v>
      </c>
      <c r="V107" s="51">
        <f t="shared" si="124"/>
        <v>67.89800000000001</v>
      </c>
      <c r="W107" s="51">
        <f t="shared" si="125"/>
        <v>69.256</v>
      </c>
      <c r="X107" s="51">
        <f t="shared" si="126"/>
        <v>70.641000000000005</v>
      </c>
      <c r="Y107" s="51">
        <f t="shared" si="127"/>
        <v>72.053000000000011</v>
      </c>
      <c r="Z107" s="51">
        <f t="shared" si="128"/>
        <v>0</v>
      </c>
      <c r="AB107" s="52">
        <f t="shared" si="129"/>
        <v>126426.56</v>
      </c>
      <c r="AC107" s="52">
        <f t="shared" si="130"/>
        <v>133080.47999999998</v>
      </c>
      <c r="AD107" s="52">
        <f t="shared" si="131"/>
        <v>135742.88000000003</v>
      </c>
      <c r="AE107" s="52">
        <f t="shared" si="132"/>
        <v>138455.19999999998</v>
      </c>
      <c r="AF107" s="52">
        <f t="shared" si="133"/>
        <v>141227.84000000003</v>
      </c>
      <c r="AG107" s="52">
        <f t="shared" si="134"/>
        <v>144052.48000000001</v>
      </c>
      <c r="AH107" s="52">
        <f t="shared" si="135"/>
        <v>146933.28</v>
      </c>
      <c r="AI107" s="52">
        <f t="shared" si="136"/>
        <v>149870.24000000002</v>
      </c>
      <c r="AJ107" s="52">
        <f t="shared" si="137"/>
        <v>0</v>
      </c>
      <c r="AL107" s="52">
        <f t="shared" si="138"/>
        <v>0.55999999999767169</v>
      </c>
      <c r="AM107" s="52">
        <f t="shared" si="139"/>
        <v>0.47999999998137355</v>
      </c>
      <c r="AN107" s="52">
        <f t="shared" si="140"/>
        <v>0.88000000003376044</v>
      </c>
      <c r="AO107" s="52">
        <f t="shared" si="141"/>
        <v>0.1999999999825377</v>
      </c>
      <c r="AP107" s="52">
        <f t="shared" si="142"/>
        <v>1.8400000000256114</v>
      </c>
      <c r="AQ107" s="52">
        <f t="shared" si="143"/>
        <v>1.4800000000104774</v>
      </c>
      <c r="AR107" s="52">
        <f t="shared" si="144"/>
        <v>0.27999999999883585</v>
      </c>
      <c r="AS107" s="52">
        <f t="shared" si="145"/>
        <v>0.2400000000197906</v>
      </c>
      <c r="AT107" s="52">
        <f t="shared" si="146"/>
        <v>0</v>
      </c>
      <c r="AU107" s="52">
        <f t="shared" si="147"/>
        <v>126426.56</v>
      </c>
      <c r="AV107" s="52">
        <f t="shared" si="148"/>
        <v>133080.47999999998</v>
      </c>
      <c r="AW107" s="52">
        <f t="shared" si="149"/>
        <v>135742.88000000003</v>
      </c>
      <c r="AX107" s="52">
        <f t="shared" si="150"/>
        <v>138455.19999999998</v>
      </c>
      <c r="AY107" s="52">
        <f t="shared" si="151"/>
        <v>141227.84000000003</v>
      </c>
      <c r="AZ107" s="52">
        <f t="shared" si="152"/>
        <v>144052.48000000001</v>
      </c>
      <c r="BA107" s="52">
        <f t="shared" si="153"/>
        <v>146933.28</v>
      </c>
      <c r="BB107" s="52">
        <f t="shared" si="154"/>
        <v>149870.24000000002</v>
      </c>
      <c r="BC107" s="52">
        <f t="shared" si="155"/>
        <v>0</v>
      </c>
      <c r="BE107" s="52">
        <f t="shared" si="156"/>
        <v>0.55999999999767169</v>
      </c>
      <c r="BF107" s="52">
        <f t="shared" si="157"/>
        <v>0.47999999998137355</v>
      </c>
      <c r="BG107" s="52">
        <f t="shared" si="158"/>
        <v>0.88000000003376044</v>
      </c>
      <c r="BH107" s="52">
        <f t="shared" si="159"/>
        <v>0.1999999999825377</v>
      </c>
      <c r="BI107" s="52">
        <f t="shared" si="160"/>
        <v>1.8400000000256114</v>
      </c>
      <c r="BJ107" s="52">
        <f t="shared" si="161"/>
        <v>1.4800000000104774</v>
      </c>
      <c r="BK107" s="52">
        <f t="shared" si="162"/>
        <v>0.27999999999883585</v>
      </c>
      <c r="BL107" s="52">
        <f t="shared" si="163"/>
        <v>0.2400000000197906</v>
      </c>
      <c r="BM107" s="52">
        <f t="shared" si="164"/>
        <v>0</v>
      </c>
    </row>
    <row r="108" spans="1:65">
      <c r="A108" s="62" t="s">
        <v>270</v>
      </c>
      <c r="B108" s="63">
        <v>640</v>
      </c>
      <c r="C108" s="63" t="s">
        <v>85</v>
      </c>
      <c r="D108" s="63">
        <v>14</v>
      </c>
      <c r="E108" s="63" t="s">
        <v>448</v>
      </c>
      <c r="F108" s="73" t="s">
        <v>271</v>
      </c>
      <c r="G108" s="65">
        <f t="shared" si="112"/>
        <v>124441</v>
      </c>
      <c r="H108" s="65">
        <f t="shared" si="113"/>
        <v>130990</v>
      </c>
      <c r="I108" s="65">
        <f t="shared" si="114"/>
        <v>133612</v>
      </c>
      <c r="J108" s="65">
        <f t="shared" si="115"/>
        <v>136283</v>
      </c>
      <c r="K108" s="65">
        <f t="shared" si="116"/>
        <v>139009</v>
      </c>
      <c r="L108" s="65">
        <f t="shared" si="117"/>
        <v>141789</v>
      </c>
      <c r="M108" s="65">
        <f t="shared" si="118"/>
        <v>144624</v>
      </c>
      <c r="N108" s="65">
        <f t="shared" si="119"/>
        <v>147518</v>
      </c>
      <c r="O108" s="50"/>
      <c r="P108" s="77"/>
      <c r="Q108" s="77"/>
      <c r="R108" s="51">
        <f t="shared" si="120"/>
        <v>59.827999999999996</v>
      </c>
      <c r="S108" s="51">
        <f t="shared" si="121"/>
        <v>62.975999999999999</v>
      </c>
      <c r="T108" s="51">
        <f t="shared" si="122"/>
        <v>64.237000000000009</v>
      </c>
      <c r="U108" s="51">
        <f t="shared" si="123"/>
        <v>65.521000000000001</v>
      </c>
      <c r="V108" s="51">
        <f t="shared" si="124"/>
        <v>66.832000000000008</v>
      </c>
      <c r="W108" s="51">
        <f t="shared" si="125"/>
        <v>68.168000000000006</v>
      </c>
      <c r="X108" s="51">
        <f t="shared" si="126"/>
        <v>69.531000000000006</v>
      </c>
      <c r="Y108" s="51">
        <f t="shared" si="127"/>
        <v>70.923000000000002</v>
      </c>
      <c r="Z108" s="51">
        <f t="shared" si="128"/>
        <v>0</v>
      </c>
      <c r="AB108" s="52">
        <f t="shared" si="129"/>
        <v>124442.23999999999</v>
      </c>
      <c r="AC108" s="52">
        <f t="shared" si="130"/>
        <v>130990.08</v>
      </c>
      <c r="AD108" s="52">
        <f t="shared" si="131"/>
        <v>133612.96000000002</v>
      </c>
      <c r="AE108" s="52">
        <f t="shared" si="132"/>
        <v>136283.68</v>
      </c>
      <c r="AF108" s="52">
        <f t="shared" si="133"/>
        <v>139010.56000000003</v>
      </c>
      <c r="AG108" s="52">
        <f t="shared" si="134"/>
        <v>141789.44</v>
      </c>
      <c r="AH108" s="52">
        <f t="shared" si="135"/>
        <v>144624.48000000001</v>
      </c>
      <c r="AI108" s="52">
        <f t="shared" si="136"/>
        <v>147519.84</v>
      </c>
      <c r="AJ108" s="52">
        <f t="shared" si="137"/>
        <v>0</v>
      </c>
      <c r="AL108" s="52">
        <f t="shared" si="138"/>
        <v>1.2399999999906868</v>
      </c>
      <c r="AM108" s="52">
        <f t="shared" si="139"/>
        <v>8.000000000174623E-2</v>
      </c>
      <c r="AN108" s="52">
        <f t="shared" si="140"/>
        <v>0.96000000002095476</v>
      </c>
      <c r="AO108" s="52">
        <f t="shared" si="141"/>
        <v>0.67999999999301508</v>
      </c>
      <c r="AP108" s="52">
        <f t="shared" si="142"/>
        <v>1.5600000000267755</v>
      </c>
      <c r="AQ108" s="52">
        <f t="shared" si="143"/>
        <v>0.44000000000232831</v>
      </c>
      <c r="AR108" s="52">
        <f t="shared" si="144"/>
        <v>0.48000000001047738</v>
      </c>
      <c r="AS108" s="52">
        <f t="shared" si="145"/>
        <v>1.8399999999965075</v>
      </c>
      <c r="AT108" s="52">
        <f t="shared" si="146"/>
        <v>0</v>
      </c>
      <c r="AU108" s="52">
        <f t="shared" si="147"/>
        <v>124442.23999999999</v>
      </c>
      <c r="AV108" s="52">
        <f t="shared" si="148"/>
        <v>130990.08</v>
      </c>
      <c r="AW108" s="52">
        <f t="shared" si="149"/>
        <v>133612.96000000002</v>
      </c>
      <c r="AX108" s="52">
        <f t="shared" si="150"/>
        <v>136283.68</v>
      </c>
      <c r="AY108" s="52">
        <f t="shared" si="151"/>
        <v>139010.56000000003</v>
      </c>
      <c r="AZ108" s="52">
        <f t="shared" si="152"/>
        <v>141789.44</v>
      </c>
      <c r="BA108" s="52">
        <f t="shared" si="153"/>
        <v>144624.48000000001</v>
      </c>
      <c r="BB108" s="52">
        <f t="shared" si="154"/>
        <v>147519.84</v>
      </c>
      <c r="BC108" s="52">
        <f t="shared" si="155"/>
        <v>0</v>
      </c>
      <c r="BE108" s="52">
        <f t="shared" si="156"/>
        <v>1.2399999999906868</v>
      </c>
      <c r="BF108" s="52">
        <f t="shared" si="157"/>
        <v>8.000000000174623E-2</v>
      </c>
      <c r="BG108" s="52">
        <f t="shared" si="158"/>
        <v>0.96000000002095476</v>
      </c>
      <c r="BH108" s="52">
        <f t="shared" si="159"/>
        <v>0.67999999999301508</v>
      </c>
      <c r="BI108" s="52">
        <f t="shared" si="160"/>
        <v>1.5600000000267755</v>
      </c>
      <c r="BJ108" s="52">
        <f t="shared" si="161"/>
        <v>0.44000000000232831</v>
      </c>
      <c r="BK108" s="52">
        <f t="shared" si="162"/>
        <v>0.48000000001047738</v>
      </c>
      <c r="BL108" s="52">
        <f t="shared" si="163"/>
        <v>1.8399999999965075</v>
      </c>
      <c r="BM108" s="52">
        <f t="shared" si="164"/>
        <v>0</v>
      </c>
    </row>
    <row r="109" spans="1:65">
      <c r="A109" s="62" t="s">
        <v>272</v>
      </c>
      <c r="B109" s="63">
        <v>665</v>
      </c>
      <c r="C109" s="63" t="s">
        <v>225</v>
      </c>
      <c r="D109" s="63">
        <v>14</v>
      </c>
      <c r="E109" s="63" t="s">
        <v>448</v>
      </c>
      <c r="F109" s="73" t="s">
        <v>273</v>
      </c>
      <c r="G109" s="65">
        <f t="shared" si="112"/>
        <v>129403</v>
      </c>
      <c r="H109" s="65">
        <f t="shared" si="113"/>
        <v>136213</v>
      </c>
      <c r="I109" s="65">
        <f t="shared" si="114"/>
        <v>138937</v>
      </c>
      <c r="J109" s="65">
        <f t="shared" si="115"/>
        <v>141716</v>
      </c>
      <c r="K109" s="65">
        <f t="shared" si="116"/>
        <v>144551</v>
      </c>
      <c r="L109" s="65">
        <f t="shared" si="117"/>
        <v>147442</v>
      </c>
      <c r="M109" s="65">
        <f t="shared" si="118"/>
        <v>150392</v>
      </c>
      <c r="N109" s="65">
        <f t="shared" si="119"/>
        <v>153399</v>
      </c>
      <c r="O109" s="50"/>
      <c r="P109" s="77"/>
      <c r="Q109" s="77"/>
      <c r="R109" s="51">
        <f t="shared" si="120"/>
        <v>62.213000000000001</v>
      </c>
      <c r="S109" s="51">
        <f t="shared" si="121"/>
        <v>65.488</v>
      </c>
      <c r="T109" s="51">
        <f t="shared" si="122"/>
        <v>66.797000000000011</v>
      </c>
      <c r="U109" s="51">
        <f t="shared" si="123"/>
        <v>68.13300000000001</v>
      </c>
      <c r="V109" s="51">
        <f t="shared" si="124"/>
        <v>69.496000000000009</v>
      </c>
      <c r="W109" s="51">
        <f t="shared" si="125"/>
        <v>70.88600000000001</v>
      </c>
      <c r="X109" s="51">
        <f t="shared" si="126"/>
        <v>72.304000000000002</v>
      </c>
      <c r="Y109" s="51">
        <f t="shared" si="127"/>
        <v>73.75</v>
      </c>
      <c r="Z109" s="51">
        <f t="shared" si="128"/>
        <v>0</v>
      </c>
      <c r="AB109" s="52">
        <f t="shared" si="129"/>
        <v>129403.04000000001</v>
      </c>
      <c r="AC109" s="52">
        <f t="shared" si="130"/>
        <v>136215.04000000001</v>
      </c>
      <c r="AD109" s="52">
        <f t="shared" si="131"/>
        <v>138937.76</v>
      </c>
      <c r="AE109" s="52">
        <f t="shared" si="132"/>
        <v>141716.64000000001</v>
      </c>
      <c r="AF109" s="52">
        <f t="shared" si="133"/>
        <v>144551.68000000002</v>
      </c>
      <c r="AG109" s="52">
        <f t="shared" si="134"/>
        <v>147442.88000000003</v>
      </c>
      <c r="AH109" s="52">
        <f t="shared" si="135"/>
        <v>150392.32000000001</v>
      </c>
      <c r="AI109" s="52">
        <f t="shared" si="136"/>
        <v>153400</v>
      </c>
      <c r="AJ109" s="52">
        <f t="shared" si="137"/>
        <v>0</v>
      </c>
      <c r="AL109" s="52">
        <f t="shared" si="138"/>
        <v>4.0000000008149073E-2</v>
      </c>
      <c r="AM109" s="52">
        <f t="shared" si="139"/>
        <v>2.0400000000081491</v>
      </c>
      <c r="AN109" s="52">
        <f t="shared" si="140"/>
        <v>0.76000000000931323</v>
      </c>
      <c r="AO109" s="52">
        <f t="shared" si="141"/>
        <v>0.64000000001396984</v>
      </c>
      <c r="AP109" s="52">
        <f t="shared" si="142"/>
        <v>0.68000000002211891</v>
      </c>
      <c r="AQ109" s="52">
        <f t="shared" si="143"/>
        <v>0.88000000003376044</v>
      </c>
      <c r="AR109" s="52">
        <f t="shared" si="144"/>
        <v>0.32000000000698492</v>
      </c>
      <c r="AS109" s="52">
        <f t="shared" si="145"/>
        <v>1</v>
      </c>
      <c r="AT109" s="52">
        <f t="shared" si="146"/>
        <v>0</v>
      </c>
      <c r="AU109" s="52">
        <f t="shared" si="147"/>
        <v>129403.04000000001</v>
      </c>
      <c r="AV109" s="52">
        <f t="shared" si="148"/>
        <v>136215.04000000001</v>
      </c>
      <c r="AW109" s="52">
        <f t="shared" si="149"/>
        <v>138937.76</v>
      </c>
      <c r="AX109" s="52">
        <f t="shared" si="150"/>
        <v>141716.64000000001</v>
      </c>
      <c r="AY109" s="52">
        <f t="shared" si="151"/>
        <v>144551.68000000002</v>
      </c>
      <c r="AZ109" s="52">
        <f t="shared" si="152"/>
        <v>147442.88000000003</v>
      </c>
      <c r="BA109" s="52">
        <f t="shared" si="153"/>
        <v>150392.32000000001</v>
      </c>
      <c r="BB109" s="52">
        <f t="shared" si="154"/>
        <v>153400</v>
      </c>
      <c r="BC109" s="52">
        <f t="shared" si="155"/>
        <v>0</v>
      </c>
      <c r="BE109" s="52">
        <f t="shared" si="156"/>
        <v>4.0000000008149073E-2</v>
      </c>
      <c r="BF109" s="52">
        <f t="shared" si="157"/>
        <v>2.0400000000081491</v>
      </c>
      <c r="BG109" s="52">
        <f t="shared" si="158"/>
        <v>0.76000000000931323</v>
      </c>
      <c r="BH109" s="52">
        <f t="shared" si="159"/>
        <v>0.64000000001396984</v>
      </c>
      <c r="BI109" s="52">
        <f t="shared" si="160"/>
        <v>0.68000000002211891</v>
      </c>
      <c r="BJ109" s="52">
        <f t="shared" si="161"/>
        <v>0.88000000003376044</v>
      </c>
      <c r="BK109" s="52">
        <f t="shared" si="162"/>
        <v>0.32000000000698492</v>
      </c>
      <c r="BL109" s="52">
        <f t="shared" si="163"/>
        <v>1</v>
      </c>
      <c r="BM109" s="52">
        <f t="shared" si="164"/>
        <v>0</v>
      </c>
    </row>
    <row r="110" spans="1:65">
      <c r="A110" s="62" t="s">
        <v>274</v>
      </c>
      <c r="B110" s="63">
        <v>665</v>
      </c>
      <c r="C110" s="63" t="s">
        <v>225</v>
      </c>
      <c r="D110" s="63">
        <v>14</v>
      </c>
      <c r="E110" s="63" t="s">
        <v>448</v>
      </c>
      <c r="F110" s="73" t="s">
        <v>275</v>
      </c>
      <c r="G110" s="65">
        <f t="shared" si="112"/>
        <v>129403</v>
      </c>
      <c r="H110" s="65">
        <f t="shared" si="113"/>
        <v>136213</v>
      </c>
      <c r="I110" s="65">
        <f t="shared" si="114"/>
        <v>138937</v>
      </c>
      <c r="J110" s="65">
        <f t="shared" si="115"/>
        <v>141716</v>
      </c>
      <c r="K110" s="65">
        <f t="shared" si="116"/>
        <v>144551</v>
      </c>
      <c r="L110" s="65">
        <f t="shared" si="117"/>
        <v>147442</v>
      </c>
      <c r="M110" s="65">
        <f t="shared" si="118"/>
        <v>150392</v>
      </c>
      <c r="N110" s="65">
        <f t="shared" si="119"/>
        <v>153399</v>
      </c>
      <c r="O110" s="50"/>
      <c r="P110" s="77"/>
      <c r="Q110" s="77"/>
      <c r="R110" s="51">
        <f t="shared" si="120"/>
        <v>62.213000000000001</v>
      </c>
      <c r="S110" s="51">
        <f t="shared" si="121"/>
        <v>65.488</v>
      </c>
      <c r="T110" s="51">
        <f t="shared" si="122"/>
        <v>66.797000000000011</v>
      </c>
      <c r="U110" s="51">
        <f t="shared" si="123"/>
        <v>68.13300000000001</v>
      </c>
      <c r="V110" s="51">
        <f t="shared" si="124"/>
        <v>69.496000000000009</v>
      </c>
      <c r="W110" s="51">
        <f t="shared" si="125"/>
        <v>70.88600000000001</v>
      </c>
      <c r="X110" s="51">
        <f t="shared" si="126"/>
        <v>72.304000000000002</v>
      </c>
      <c r="Y110" s="51">
        <f t="shared" si="127"/>
        <v>73.75</v>
      </c>
      <c r="Z110" s="51">
        <f t="shared" si="128"/>
        <v>0</v>
      </c>
      <c r="AB110" s="52">
        <f t="shared" si="129"/>
        <v>129403.04000000001</v>
      </c>
      <c r="AC110" s="52">
        <f t="shared" si="130"/>
        <v>136215.04000000001</v>
      </c>
      <c r="AD110" s="52">
        <f t="shared" si="131"/>
        <v>138937.76</v>
      </c>
      <c r="AE110" s="52">
        <f t="shared" si="132"/>
        <v>141716.64000000001</v>
      </c>
      <c r="AF110" s="52">
        <f t="shared" si="133"/>
        <v>144551.68000000002</v>
      </c>
      <c r="AG110" s="52">
        <f t="shared" si="134"/>
        <v>147442.88000000003</v>
      </c>
      <c r="AH110" s="52">
        <f t="shared" si="135"/>
        <v>150392.32000000001</v>
      </c>
      <c r="AI110" s="52">
        <f t="shared" si="136"/>
        <v>153400</v>
      </c>
      <c r="AJ110" s="52">
        <f t="shared" si="137"/>
        <v>0</v>
      </c>
      <c r="AL110" s="52">
        <f t="shared" si="138"/>
        <v>4.0000000008149073E-2</v>
      </c>
      <c r="AM110" s="52">
        <f t="shared" si="139"/>
        <v>2.0400000000081491</v>
      </c>
      <c r="AN110" s="52">
        <f t="shared" si="140"/>
        <v>0.76000000000931323</v>
      </c>
      <c r="AO110" s="52">
        <f t="shared" si="141"/>
        <v>0.64000000001396984</v>
      </c>
      <c r="AP110" s="52">
        <f t="shared" si="142"/>
        <v>0.68000000002211891</v>
      </c>
      <c r="AQ110" s="52">
        <f t="shared" si="143"/>
        <v>0.88000000003376044</v>
      </c>
      <c r="AR110" s="52">
        <f t="shared" si="144"/>
        <v>0.32000000000698492</v>
      </c>
      <c r="AS110" s="52">
        <f t="shared" si="145"/>
        <v>1</v>
      </c>
      <c r="AT110" s="52">
        <f t="shared" si="146"/>
        <v>0</v>
      </c>
      <c r="AU110" s="52">
        <f t="shared" si="147"/>
        <v>129403.04000000001</v>
      </c>
      <c r="AV110" s="52">
        <f t="shared" si="148"/>
        <v>136215.04000000001</v>
      </c>
      <c r="AW110" s="52">
        <f t="shared" si="149"/>
        <v>138937.76</v>
      </c>
      <c r="AX110" s="52">
        <f t="shared" si="150"/>
        <v>141716.64000000001</v>
      </c>
      <c r="AY110" s="52">
        <f t="shared" si="151"/>
        <v>144551.68000000002</v>
      </c>
      <c r="AZ110" s="52">
        <f t="shared" si="152"/>
        <v>147442.88000000003</v>
      </c>
      <c r="BA110" s="52">
        <f t="shared" si="153"/>
        <v>150392.32000000001</v>
      </c>
      <c r="BB110" s="52">
        <f t="shared" si="154"/>
        <v>153400</v>
      </c>
      <c r="BC110" s="52">
        <f t="shared" si="155"/>
        <v>0</v>
      </c>
      <c r="BE110" s="52">
        <f t="shared" si="156"/>
        <v>4.0000000008149073E-2</v>
      </c>
      <c r="BF110" s="52">
        <f t="shared" si="157"/>
        <v>2.0400000000081491</v>
      </c>
      <c r="BG110" s="52">
        <f t="shared" si="158"/>
        <v>0.76000000000931323</v>
      </c>
      <c r="BH110" s="52">
        <f t="shared" si="159"/>
        <v>0.64000000001396984</v>
      </c>
      <c r="BI110" s="52">
        <f t="shared" si="160"/>
        <v>0.68000000002211891</v>
      </c>
      <c r="BJ110" s="52">
        <f t="shared" si="161"/>
        <v>0.88000000003376044</v>
      </c>
      <c r="BK110" s="52">
        <f t="shared" si="162"/>
        <v>0.32000000000698492</v>
      </c>
      <c r="BL110" s="52">
        <f t="shared" si="163"/>
        <v>1</v>
      </c>
      <c r="BM110" s="52">
        <f t="shared" si="164"/>
        <v>0</v>
      </c>
    </row>
    <row r="111" spans="1:65">
      <c r="A111" s="62" t="s">
        <v>276</v>
      </c>
      <c r="B111" s="63">
        <v>728</v>
      </c>
      <c r="C111" s="63" t="s">
        <v>277</v>
      </c>
      <c r="D111" s="63">
        <v>16</v>
      </c>
      <c r="E111" s="63" t="s">
        <v>448</v>
      </c>
      <c r="F111" s="73" t="s">
        <v>278</v>
      </c>
      <c r="G111" s="65">
        <f t="shared" si="112"/>
        <v>141904</v>
      </c>
      <c r="H111" s="65">
        <f t="shared" si="113"/>
        <v>149373</v>
      </c>
      <c r="I111" s="65">
        <f t="shared" si="114"/>
        <v>152360</v>
      </c>
      <c r="J111" s="65">
        <f t="shared" si="115"/>
        <v>155407</v>
      </c>
      <c r="K111" s="65">
        <f t="shared" si="116"/>
        <v>158517</v>
      </c>
      <c r="L111" s="65">
        <f t="shared" si="117"/>
        <v>161686</v>
      </c>
      <c r="M111" s="65">
        <f t="shared" si="118"/>
        <v>164920</v>
      </c>
      <c r="N111" s="65">
        <f t="shared" si="119"/>
        <v>168219</v>
      </c>
      <c r="O111" s="50"/>
      <c r="P111" s="77"/>
      <c r="Q111" s="77"/>
      <c r="R111" s="51">
        <f t="shared" si="120"/>
        <v>68.224000000000004</v>
      </c>
      <c r="S111" s="51">
        <f t="shared" si="121"/>
        <v>71.814000000000007</v>
      </c>
      <c r="T111" s="51">
        <f t="shared" si="122"/>
        <v>73.25</v>
      </c>
      <c r="U111" s="51">
        <f t="shared" si="123"/>
        <v>74.715000000000003</v>
      </c>
      <c r="V111" s="51">
        <f t="shared" si="124"/>
        <v>76.210999999999999</v>
      </c>
      <c r="W111" s="51">
        <f t="shared" si="125"/>
        <v>77.734000000000009</v>
      </c>
      <c r="X111" s="51">
        <f t="shared" si="126"/>
        <v>79.289000000000001</v>
      </c>
      <c r="Y111" s="51">
        <f t="shared" si="127"/>
        <v>80.875</v>
      </c>
      <c r="Z111" s="51">
        <f t="shared" si="128"/>
        <v>0</v>
      </c>
      <c r="AB111" s="52">
        <f t="shared" si="129"/>
        <v>141905.92000000001</v>
      </c>
      <c r="AC111" s="52">
        <f t="shared" si="130"/>
        <v>149373.12000000002</v>
      </c>
      <c r="AD111" s="52">
        <f t="shared" si="131"/>
        <v>152360</v>
      </c>
      <c r="AE111" s="52">
        <f t="shared" si="132"/>
        <v>155407.20000000001</v>
      </c>
      <c r="AF111" s="52">
        <f t="shared" si="133"/>
        <v>158518.88</v>
      </c>
      <c r="AG111" s="52">
        <f t="shared" si="134"/>
        <v>161686.72000000003</v>
      </c>
      <c r="AH111" s="52">
        <f t="shared" si="135"/>
        <v>164921.12</v>
      </c>
      <c r="AI111" s="52">
        <f t="shared" si="136"/>
        <v>168220</v>
      </c>
      <c r="AJ111" s="52">
        <f t="shared" si="137"/>
        <v>0</v>
      </c>
      <c r="AL111" s="52">
        <f t="shared" si="138"/>
        <v>1.9200000000128057</v>
      </c>
      <c r="AM111" s="52">
        <f t="shared" si="139"/>
        <v>0.12000000002444722</v>
      </c>
      <c r="AN111" s="52">
        <f t="shared" si="140"/>
        <v>0</v>
      </c>
      <c r="AO111" s="52">
        <f t="shared" si="141"/>
        <v>0.20000000001164153</v>
      </c>
      <c r="AP111" s="52">
        <f t="shared" si="142"/>
        <v>1.8800000000046566</v>
      </c>
      <c r="AQ111" s="52">
        <f t="shared" si="143"/>
        <v>0.72000000003026798</v>
      </c>
      <c r="AR111" s="52">
        <f t="shared" si="144"/>
        <v>1.1199999999953434</v>
      </c>
      <c r="AS111" s="52">
        <f t="shared" si="145"/>
        <v>1</v>
      </c>
      <c r="AT111" s="52">
        <f t="shared" si="146"/>
        <v>0</v>
      </c>
      <c r="AU111" s="52">
        <f t="shared" si="147"/>
        <v>141905.92000000001</v>
      </c>
      <c r="AV111" s="52">
        <f t="shared" si="148"/>
        <v>149373.12000000002</v>
      </c>
      <c r="AW111" s="52">
        <f t="shared" si="149"/>
        <v>152360</v>
      </c>
      <c r="AX111" s="52">
        <f t="shared" si="150"/>
        <v>155407.20000000001</v>
      </c>
      <c r="AY111" s="52">
        <f t="shared" si="151"/>
        <v>158518.88</v>
      </c>
      <c r="AZ111" s="52">
        <f t="shared" si="152"/>
        <v>161686.72000000003</v>
      </c>
      <c r="BA111" s="52">
        <f t="shared" si="153"/>
        <v>164921.12</v>
      </c>
      <c r="BB111" s="52">
        <f t="shared" si="154"/>
        <v>168220</v>
      </c>
      <c r="BC111" s="52">
        <f t="shared" si="155"/>
        <v>0</v>
      </c>
      <c r="BE111" s="52">
        <f t="shared" si="156"/>
        <v>1.9200000000128057</v>
      </c>
      <c r="BF111" s="52">
        <f t="shared" si="157"/>
        <v>0.12000000002444722</v>
      </c>
      <c r="BG111" s="52">
        <f t="shared" si="158"/>
        <v>0</v>
      </c>
      <c r="BH111" s="52">
        <f t="shared" si="159"/>
        <v>0.20000000001164153</v>
      </c>
      <c r="BI111" s="52">
        <f t="shared" si="160"/>
        <v>1.8800000000046566</v>
      </c>
      <c r="BJ111" s="52">
        <f t="shared" si="161"/>
        <v>0.72000000003026798</v>
      </c>
      <c r="BK111" s="52">
        <f t="shared" si="162"/>
        <v>1.1199999999953434</v>
      </c>
      <c r="BL111" s="52">
        <f t="shared" si="163"/>
        <v>1</v>
      </c>
      <c r="BM111" s="52">
        <f t="shared" si="164"/>
        <v>0</v>
      </c>
    </row>
    <row r="112" spans="1:65">
      <c r="A112" s="62" t="s">
        <v>279</v>
      </c>
      <c r="B112" s="63">
        <v>703</v>
      </c>
      <c r="C112" s="63" t="s">
        <v>158</v>
      </c>
      <c r="D112" s="63">
        <v>15</v>
      </c>
      <c r="E112" s="63" t="s">
        <v>448</v>
      </c>
      <c r="F112" s="69" t="s">
        <v>280</v>
      </c>
      <c r="G112" s="65">
        <f t="shared" si="112"/>
        <v>136943</v>
      </c>
      <c r="H112" s="65">
        <f t="shared" si="113"/>
        <v>144151</v>
      </c>
      <c r="I112" s="65">
        <f t="shared" si="114"/>
        <v>147035</v>
      </c>
      <c r="J112" s="65">
        <f t="shared" si="115"/>
        <v>149974</v>
      </c>
      <c r="K112" s="65">
        <f t="shared" si="116"/>
        <v>152975</v>
      </c>
      <c r="L112" s="65">
        <f t="shared" si="117"/>
        <v>156034</v>
      </c>
      <c r="M112" s="65">
        <f t="shared" si="118"/>
        <v>159154</v>
      </c>
      <c r="N112" s="65">
        <f t="shared" si="119"/>
        <v>162336</v>
      </c>
      <c r="O112" s="50"/>
      <c r="P112" s="77"/>
      <c r="Q112" s="77"/>
      <c r="R112" s="51">
        <f t="shared" si="120"/>
        <v>65.838000000000008</v>
      </c>
      <c r="S112" s="51">
        <f t="shared" si="121"/>
        <v>69.304000000000002</v>
      </c>
      <c r="T112" s="51">
        <f t="shared" si="122"/>
        <v>70.69</v>
      </c>
      <c r="U112" s="51">
        <f t="shared" si="123"/>
        <v>72.103000000000009</v>
      </c>
      <c r="V112" s="51">
        <f t="shared" si="124"/>
        <v>73.546000000000006</v>
      </c>
      <c r="W112" s="51">
        <f t="shared" si="125"/>
        <v>75.01700000000001</v>
      </c>
      <c r="X112" s="51">
        <f t="shared" si="126"/>
        <v>76.51700000000001</v>
      </c>
      <c r="Y112" s="51">
        <f t="shared" si="127"/>
        <v>78.047000000000011</v>
      </c>
      <c r="Z112" s="51">
        <f t="shared" si="128"/>
        <v>0</v>
      </c>
      <c r="AB112" s="52">
        <f t="shared" si="129"/>
        <v>136943.04000000001</v>
      </c>
      <c r="AC112" s="52">
        <f t="shared" si="130"/>
        <v>144152.32000000001</v>
      </c>
      <c r="AD112" s="52">
        <f t="shared" si="131"/>
        <v>147035.19999999998</v>
      </c>
      <c r="AE112" s="52">
        <f t="shared" si="132"/>
        <v>149974.24000000002</v>
      </c>
      <c r="AF112" s="52">
        <f t="shared" si="133"/>
        <v>152975.68000000002</v>
      </c>
      <c r="AG112" s="52">
        <f t="shared" si="134"/>
        <v>156035.36000000002</v>
      </c>
      <c r="AH112" s="52">
        <f t="shared" si="135"/>
        <v>159155.36000000002</v>
      </c>
      <c r="AI112" s="52">
        <f t="shared" si="136"/>
        <v>162337.76</v>
      </c>
      <c r="AJ112" s="52">
        <f t="shared" si="137"/>
        <v>0</v>
      </c>
      <c r="AL112" s="52">
        <f t="shared" si="138"/>
        <v>4.0000000008149073E-2</v>
      </c>
      <c r="AM112" s="52">
        <f t="shared" si="139"/>
        <v>1.3200000000069849</v>
      </c>
      <c r="AN112" s="52">
        <f t="shared" si="140"/>
        <v>0.1999999999825377</v>
      </c>
      <c r="AO112" s="52">
        <f t="shared" si="141"/>
        <v>0.2400000000197906</v>
      </c>
      <c r="AP112" s="52">
        <f t="shared" si="142"/>
        <v>0.68000000002211891</v>
      </c>
      <c r="AQ112" s="52">
        <f t="shared" si="143"/>
        <v>1.360000000015134</v>
      </c>
      <c r="AR112" s="52">
        <f t="shared" si="144"/>
        <v>1.360000000015134</v>
      </c>
      <c r="AS112" s="52">
        <f t="shared" si="145"/>
        <v>1.7600000000093132</v>
      </c>
      <c r="AT112" s="52">
        <f t="shared" si="146"/>
        <v>0</v>
      </c>
      <c r="AU112" s="52">
        <f t="shared" si="147"/>
        <v>136943.04000000001</v>
      </c>
      <c r="AV112" s="52">
        <f t="shared" si="148"/>
        <v>144152.32000000001</v>
      </c>
      <c r="AW112" s="52">
        <f t="shared" si="149"/>
        <v>147035.19999999998</v>
      </c>
      <c r="AX112" s="52">
        <f t="shared" si="150"/>
        <v>149974.24000000002</v>
      </c>
      <c r="AY112" s="52">
        <f t="shared" si="151"/>
        <v>152975.68000000002</v>
      </c>
      <c r="AZ112" s="52">
        <f t="shared" si="152"/>
        <v>156035.36000000002</v>
      </c>
      <c r="BA112" s="52">
        <f t="shared" si="153"/>
        <v>159155.36000000002</v>
      </c>
      <c r="BB112" s="52">
        <f t="shared" si="154"/>
        <v>162337.76</v>
      </c>
      <c r="BC112" s="52">
        <f t="shared" si="155"/>
        <v>0</v>
      </c>
      <c r="BE112" s="52">
        <f t="shared" si="156"/>
        <v>4.0000000008149073E-2</v>
      </c>
      <c r="BF112" s="52">
        <f t="shared" si="157"/>
        <v>1.3200000000069849</v>
      </c>
      <c r="BG112" s="52">
        <f t="shared" si="158"/>
        <v>0.1999999999825377</v>
      </c>
      <c r="BH112" s="52">
        <f t="shared" si="159"/>
        <v>0.2400000000197906</v>
      </c>
      <c r="BI112" s="52">
        <f t="shared" si="160"/>
        <v>0.68000000002211891</v>
      </c>
      <c r="BJ112" s="52">
        <f t="shared" si="161"/>
        <v>1.360000000015134</v>
      </c>
      <c r="BK112" s="52">
        <f t="shared" si="162"/>
        <v>1.360000000015134</v>
      </c>
      <c r="BL112" s="52">
        <f t="shared" si="163"/>
        <v>1.7600000000093132</v>
      </c>
      <c r="BM112" s="52">
        <f t="shared" si="164"/>
        <v>0</v>
      </c>
    </row>
    <row r="113" spans="1:65">
      <c r="A113" s="62" t="s">
        <v>283</v>
      </c>
      <c r="B113" s="63">
        <v>685</v>
      </c>
      <c r="C113" s="63" t="s">
        <v>284</v>
      </c>
      <c r="D113" s="63">
        <v>15</v>
      </c>
      <c r="E113" s="63" t="s">
        <v>448</v>
      </c>
      <c r="F113" s="69" t="s">
        <v>285</v>
      </c>
      <c r="G113" s="65">
        <f t="shared" si="112"/>
        <v>133371</v>
      </c>
      <c r="H113" s="65">
        <f t="shared" si="113"/>
        <v>140392</v>
      </c>
      <c r="I113" s="65">
        <f t="shared" si="114"/>
        <v>143199</v>
      </c>
      <c r="J113" s="65">
        <f t="shared" si="115"/>
        <v>146061</v>
      </c>
      <c r="K113" s="65">
        <f t="shared" si="116"/>
        <v>148984</v>
      </c>
      <c r="L113" s="65">
        <f t="shared" si="117"/>
        <v>151963</v>
      </c>
      <c r="M113" s="65">
        <f t="shared" si="118"/>
        <v>155003</v>
      </c>
      <c r="N113" s="65">
        <f t="shared" si="119"/>
        <v>158102</v>
      </c>
      <c r="O113" s="50"/>
      <c r="P113" s="77"/>
      <c r="Q113" s="77"/>
      <c r="R113" s="51">
        <f t="shared" si="120"/>
        <v>64.121000000000009</v>
      </c>
      <c r="S113" s="51">
        <f t="shared" si="121"/>
        <v>67.497</v>
      </c>
      <c r="T113" s="51">
        <f t="shared" si="122"/>
        <v>68.846000000000004</v>
      </c>
      <c r="U113" s="51">
        <f t="shared" si="123"/>
        <v>70.222000000000008</v>
      </c>
      <c r="V113" s="51">
        <f t="shared" si="124"/>
        <v>71.62700000000001</v>
      </c>
      <c r="W113" s="51">
        <f t="shared" si="125"/>
        <v>73.06</v>
      </c>
      <c r="X113" s="51">
        <f t="shared" si="126"/>
        <v>74.521000000000001</v>
      </c>
      <c r="Y113" s="51">
        <f t="shared" si="127"/>
        <v>76.01100000000001</v>
      </c>
      <c r="Z113" s="51">
        <f t="shared" si="128"/>
        <v>0</v>
      </c>
      <c r="AB113" s="52">
        <f t="shared" si="129"/>
        <v>133371.68000000002</v>
      </c>
      <c r="AC113" s="52">
        <f t="shared" si="130"/>
        <v>140393.76</v>
      </c>
      <c r="AD113" s="52">
        <f t="shared" si="131"/>
        <v>143199.67999999999</v>
      </c>
      <c r="AE113" s="52">
        <f t="shared" si="132"/>
        <v>146061.76000000001</v>
      </c>
      <c r="AF113" s="52">
        <f t="shared" si="133"/>
        <v>148984.16000000003</v>
      </c>
      <c r="AG113" s="52">
        <f t="shared" si="134"/>
        <v>151964.80000000002</v>
      </c>
      <c r="AH113" s="52">
        <f t="shared" si="135"/>
        <v>155003.68</v>
      </c>
      <c r="AI113" s="52">
        <f t="shared" si="136"/>
        <v>158102.88000000003</v>
      </c>
      <c r="AJ113" s="52">
        <f t="shared" si="137"/>
        <v>0</v>
      </c>
      <c r="AL113" s="52">
        <f t="shared" si="138"/>
        <v>0.68000000002211891</v>
      </c>
      <c r="AM113" s="52">
        <f t="shared" si="139"/>
        <v>1.7600000000093132</v>
      </c>
      <c r="AN113" s="52">
        <f t="shared" si="140"/>
        <v>0.67999999999301508</v>
      </c>
      <c r="AO113" s="52">
        <f t="shared" si="141"/>
        <v>0.76000000000931323</v>
      </c>
      <c r="AP113" s="52">
        <f t="shared" si="142"/>
        <v>0.16000000003259629</v>
      </c>
      <c r="AQ113" s="52">
        <f t="shared" si="143"/>
        <v>1.8000000000174623</v>
      </c>
      <c r="AR113" s="52">
        <f t="shared" si="144"/>
        <v>0.67999999999301508</v>
      </c>
      <c r="AS113" s="52">
        <f t="shared" si="145"/>
        <v>0.88000000003376044</v>
      </c>
      <c r="AT113" s="52">
        <f t="shared" si="146"/>
        <v>0</v>
      </c>
      <c r="AU113" s="52">
        <f t="shared" si="147"/>
        <v>133371.68000000002</v>
      </c>
      <c r="AV113" s="52">
        <f t="shared" si="148"/>
        <v>140393.76</v>
      </c>
      <c r="AW113" s="52">
        <f t="shared" si="149"/>
        <v>143199.67999999999</v>
      </c>
      <c r="AX113" s="52">
        <f t="shared" si="150"/>
        <v>146061.76000000001</v>
      </c>
      <c r="AY113" s="52">
        <f t="shared" si="151"/>
        <v>148984.16000000003</v>
      </c>
      <c r="AZ113" s="52">
        <f t="shared" si="152"/>
        <v>151964.80000000002</v>
      </c>
      <c r="BA113" s="52">
        <f t="shared" si="153"/>
        <v>155003.68</v>
      </c>
      <c r="BB113" s="52">
        <f t="shared" si="154"/>
        <v>158102.88000000003</v>
      </c>
      <c r="BC113" s="52">
        <f t="shared" si="155"/>
        <v>0</v>
      </c>
      <c r="BE113" s="52">
        <f t="shared" si="156"/>
        <v>0.68000000002211891</v>
      </c>
      <c r="BF113" s="52">
        <f t="shared" si="157"/>
        <v>1.7600000000093132</v>
      </c>
      <c r="BG113" s="52">
        <f t="shared" si="158"/>
        <v>0.67999999999301508</v>
      </c>
      <c r="BH113" s="52">
        <f t="shared" si="159"/>
        <v>0.76000000000931323</v>
      </c>
      <c r="BI113" s="52">
        <f t="shared" si="160"/>
        <v>0.16000000003259629</v>
      </c>
      <c r="BJ113" s="52">
        <f t="shared" si="161"/>
        <v>1.8000000000174623</v>
      </c>
      <c r="BK113" s="52">
        <f t="shared" si="162"/>
        <v>0.67999999999301508</v>
      </c>
      <c r="BL113" s="52">
        <f t="shared" si="163"/>
        <v>0.88000000003376044</v>
      </c>
      <c r="BM113" s="52">
        <f t="shared" si="164"/>
        <v>0</v>
      </c>
    </row>
    <row r="114" spans="1:65">
      <c r="A114" s="62" t="s">
        <v>286</v>
      </c>
      <c r="B114" s="63">
        <v>703</v>
      </c>
      <c r="C114" s="63" t="s">
        <v>158</v>
      </c>
      <c r="D114" s="63">
        <v>15</v>
      </c>
      <c r="E114" s="63" t="s">
        <v>448</v>
      </c>
      <c r="F114" s="69" t="s">
        <v>287</v>
      </c>
      <c r="G114" s="65">
        <f t="shared" si="112"/>
        <v>136943</v>
      </c>
      <c r="H114" s="65">
        <f t="shared" si="113"/>
        <v>144151</v>
      </c>
      <c r="I114" s="65">
        <f t="shared" si="114"/>
        <v>147035</v>
      </c>
      <c r="J114" s="65">
        <f t="shared" si="115"/>
        <v>149974</v>
      </c>
      <c r="K114" s="65">
        <f t="shared" si="116"/>
        <v>152975</v>
      </c>
      <c r="L114" s="65">
        <f t="shared" si="117"/>
        <v>156034</v>
      </c>
      <c r="M114" s="65">
        <f t="shared" si="118"/>
        <v>159154</v>
      </c>
      <c r="N114" s="65">
        <f t="shared" si="119"/>
        <v>162336</v>
      </c>
      <c r="O114" s="50"/>
      <c r="P114" s="77"/>
      <c r="Q114" s="77"/>
      <c r="R114" s="51">
        <f t="shared" si="120"/>
        <v>65.838000000000008</v>
      </c>
      <c r="S114" s="51">
        <f t="shared" si="121"/>
        <v>69.304000000000002</v>
      </c>
      <c r="T114" s="51">
        <f t="shared" si="122"/>
        <v>70.69</v>
      </c>
      <c r="U114" s="51">
        <f t="shared" si="123"/>
        <v>72.103000000000009</v>
      </c>
      <c r="V114" s="51">
        <f t="shared" si="124"/>
        <v>73.546000000000006</v>
      </c>
      <c r="W114" s="51">
        <f t="shared" si="125"/>
        <v>75.01700000000001</v>
      </c>
      <c r="X114" s="51">
        <f t="shared" si="126"/>
        <v>76.51700000000001</v>
      </c>
      <c r="Y114" s="51">
        <f t="shared" si="127"/>
        <v>78.047000000000011</v>
      </c>
      <c r="Z114" s="51">
        <f t="shared" si="128"/>
        <v>0</v>
      </c>
      <c r="AB114" s="52">
        <f t="shared" si="129"/>
        <v>136943.04000000001</v>
      </c>
      <c r="AC114" s="52">
        <f t="shared" si="130"/>
        <v>144152.32000000001</v>
      </c>
      <c r="AD114" s="52">
        <f t="shared" si="131"/>
        <v>147035.19999999998</v>
      </c>
      <c r="AE114" s="52">
        <f t="shared" si="132"/>
        <v>149974.24000000002</v>
      </c>
      <c r="AF114" s="52">
        <f t="shared" si="133"/>
        <v>152975.68000000002</v>
      </c>
      <c r="AG114" s="52">
        <f t="shared" si="134"/>
        <v>156035.36000000002</v>
      </c>
      <c r="AH114" s="52">
        <f t="shared" si="135"/>
        <v>159155.36000000002</v>
      </c>
      <c r="AI114" s="52">
        <f t="shared" si="136"/>
        <v>162337.76</v>
      </c>
      <c r="AJ114" s="52">
        <f t="shared" si="137"/>
        <v>0</v>
      </c>
      <c r="AL114" s="52">
        <f t="shared" si="138"/>
        <v>4.0000000008149073E-2</v>
      </c>
      <c r="AM114" s="52">
        <f t="shared" si="139"/>
        <v>1.3200000000069849</v>
      </c>
      <c r="AN114" s="52">
        <f t="shared" si="140"/>
        <v>0.1999999999825377</v>
      </c>
      <c r="AO114" s="52">
        <f t="shared" si="141"/>
        <v>0.2400000000197906</v>
      </c>
      <c r="AP114" s="52">
        <f t="shared" si="142"/>
        <v>0.68000000002211891</v>
      </c>
      <c r="AQ114" s="52">
        <f t="shared" si="143"/>
        <v>1.360000000015134</v>
      </c>
      <c r="AR114" s="52">
        <f t="shared" si="144"/>
        <v>1.360000000015134</v>
      </c>
      <c r="AS114" s="52">
        <f t="shared" si="145"/>
        <v>1.7600000000093132</v>
      </c>
      <c r="AT114" s="52">
        <f t="shared" si="146"/>
        <v>0</v>
      </c>
      <c r="AU114" s="52">
        <f t="shared" si="147"/>
        <v>136943.04000000001</v>
      </c>
      <c r="AV114" s="52">
        <f t="shared" si="148"/>
        <v>144152.32000000001</v>
      </c>
      <c r="AW114" s="52">
        <f t="shared" si="149"/>
        <v>147035.19999999998</v>
      </c>
      <c r="AX114" s="52">
        <f t="shared" si="150"/>
        <v>149974.24000000002</v>
      </c>
      <c r="AY114" s="52">
        <f t="shared" si="151"/>
        <v>152975.68000000002</v>
      </c>
      <c r="AZ114" s="52">
        <f t="shared" si="152"/>
        <v>156035.36000000002</v>
      </c>
      <c r="BA114" s="52">
        <f t="shared" si="153"/>
        <v>159155.36000000002</v>
      </c>
      <c r="BB114" s="52">
        <f t="shared" si="154"/>
        <v>162337.76</v>
      </c>
      <c r="BC114" s="52">
        <f t="shared" si="155"/>
        <v>0</v>
      </c>
      <c r="BE114" s="52">
        <f t="shared" si="156"/>
        <v>4.0000000008149073E-2</v>
      </c>
      <c r="BF114" s="52">
        <f t="shared" si="157"/>
        <v>1.3200000000069849</v>
      </c>
      <c r="BG114" s="52">
        <f t="shared" si="158"/>
        <v>0.1999999999825377</v>
      </c>
      <c r="BH114" s="52">
        <f t="shared" si="159"/>
        <v>0.2400000000197906</v>
      </c>
      <c r="BI114" s="52">
        <f t="shared" si="160"/>
        <v>0.68000000002211891</v>
      </c>
      <c r="BJ114" s="52">
        <f t="shared" si="161"/>
        <v>1.360000000015134</v>
      </c>
      <c r="BK114" s="52">
        <f t="shared" si="162"/>
        <v>1.360000000015134</v>
      </c>
      <c r="BL114" s="52">
        <f t="shared" si="163"/>
        <v>1.7600000000093132</v>
      </c>
      <c r="BM114" s="52">
        <f t="shared" si="164"/>
        <v>0</v>
      </c>
    </row>
    <row r="115" spans="1:65">
      <c r="A115" s="62" t="s">
        <v>288</v>
      </c>
      <c r="B115" s="63">
        <v>695</v>
      </c>
      <c r="C115" s="63" t="s">
        <v>21</v>
      </c>
      <c r="D115" s="63">
        <v>15</v>
      </c>
      <c r="E115" s="63" t="s">
        <v>448</v>
      </c>
      <c r="F115" s="69" t="s">
        <v>289</v>
      </c>
      <c r="G115" s="65">
        <f t="shared" si="112"/>
        <v>135356</v>
      </c>
      <c r="H115" s="65">
        <f t="shared" si="113"/>
        <v>142479</v>
      </c>
      <c r="I115" s="65">
        <f t="shared" si="114"/>
        <v>145329</v>
      </c>
      <c r="J115" s="65">
        <f t="shared" si="115"/>
        <v>148236</v>
      </c>
      <c r="K115" s="65">
        <f t="shared" si="116"/>
        <v>151201</v>
      </c>
      <c r="L115" s="65">
        <f t="shared" si="117"/>
        <v>154225</v>
      </c>
      <c r="M115" s="65">
        <f t="shared" si="118"/>
        <v>157310</v>
      </c>
      <c r="N115" s="65">
        <f t="shared" si="119"/>
        <v>160455</v>
      </c>
      <c r="O115" s="50"/>
      <c r="P115" s="77"/>
      <c r="Q115" s="77"/>
      <c r="R115" s="51">
        <f t="shared" si="120"/>
        <v>65.075000000000003</v>
      </c>
      <c r="S115" s="51">
        <f t="shared" si="121"/>
        <v>68.5</v>
      </c>
      <c r="T115" s="51">
        <f t="shared" si="122"/>
        <v>69.87</v>
      </c>
      <c r="U115" s="51">
        <f t="shared" si="123"/>
        <v>71.268000000000001</v>
      </c>
      <c r="V115" s="51">
        <f t="shared" si="124"/>
        <v>72.692999999999998</v>
      </c>
      <c r="W115" s="51">
        <f t="shared" si="125"/>
        <v>74.147000000000006</v>
      </c>
      <c r="X115" s="51">
        <f t="shared" si="126"/>
        <v>75.63000000000001</v>
      </c>
      <c r="Y115" s="51">
        <f t="shared" si="127"/>
        <v>77.14200000000001</v>
      </c>
      <c r="Z115" s="51">
        <f t="shared" si="128"/>
        <v>0</v>
      </c>
      <c r="AB115" s="52">
        <f t="shared" si="129"/>
        <v>135356</v>
      </c>
      <c r="AC115" s="52">
        <f t="shared" si="130"/>
        <v>142480</v>
      </c>
      <c r="AD115" s="52">
        <f t="shared" si="131"/>
        <v>145329.60000000001</v>
      </c>
      <c r="AE115" s="52">
        <f t="shared" si="132"/>
        <v>148237.44</v>
      </c>
      <c r="AF115" s="52">
        <f t="shared" si="133"/>
        <v>151201.44</v>
      </c>
      <c r="AG115" s="52">
        <f t="shared" si="134"/>
        <v>154225.76</v>
      </c>
      <c r="AH115" s="52">
        <f t="shared" si="135"/>
        <v>157310.40000000002</v>
      </c>
      <c r="AI115" s="52">
        <f t="shared" si="136"/>
        <v>160455.36000000002</v>
      </c>
      <c r="AJ115" s="52">
        <f t="shared" si="137"/>
        <v>0</v>
      </c>
      <c r="AL115" s="52">
        <f t="shared" si="138"/>
        <v>0</v>
      </c>
      <c r="AM115" s="52">
        <f t="shared" si="139"/>
        <v>1</v>
      </c>
      <c r="AN115" s="52">
        <f t="shared" si="140"/>
        <v>0.60000000000582077</v>
      </c>
      <c r="AO115" s="52">
        <f t="shared" si="141"/>
        <v>1.4400000000023283</v>
      </c>
      <c r="AP115" s="52">
        <f t="shared" si="142"/>
        <v>0.44000000000232831</v>
      </c>
      <c r="AQ115" s="52">
        <f t="shared" si="143"/>
        <v>0.76000000000931323</v>
      </c>
      <c r="AR115" s="52">
        <f t="shared" si="144"/>
        <v>0.40000000002328306</v>
      </c>
      <c r="AS115" s="52">
        <f t="shared" si="145"/>
        <v>0.36000000001513399</v>
      </c>
      <c r="AT115" s="52">
        <f t="shared" si="146"/>
        <v>0</v>
      </c>
      <c r="AU115" s="52">
        <f t="shared" si="147"/>
        <v>135356</v>
      </c>
      <c r="AV115" s="52">
        <f t="shared" si="148"/>
        <v>142480</v>
      </c>
      <c r="AW115" s="52">
        <f t="shared" si="149"/>
        <v>145329.60000000001</v>
      </c>
      <c r="AX115" s="52">
        <f t="shared" si="150"/>
        <v>148237.44</v>
      </c>
      <c r="AY115" s="52">
        <f t="shared" si="151"/>
        <v>151201.44</v>
      </c>
      <c r="AZ115" s="52">
        <f t="shared" si="152"/>
        <v>154225.76</v>
      </c>
      <c r="BA115" s="52">
        <f t="shared" si="153"/>
        <v>157310.40000000002</v>
      </c>
      <c r="BB115" s="52">
        <f t="shared" si="154"/>
        <v>160455.36000000002</v>
      </c>
      <c r="BC115" s="52">
        <f t="shared" si="155"/>
        <v>0</v>
      </c>
      <c r="BE115" s="52">
        <f t="shared" si="156"/>
        <v>0</v>
      </c>
      <c r="BF115" s="52">
        <f t="shared" si="157"/>
        <v>1</v>
      </c>
      <c r="BG115" s="52">
        <f t="shared" si="158"/>
        <v>0.60000000000582077</v>
      </c>
      <c r="BH115" s="52">
        <f t="shared" si="159"/>
        <v>1.4400000000023283</v>
      </c>
      <c r="BI115" s="52">
        <f t="shared" si="160"/>
        <v>0.44000000000232831</v>
      </c>
      <c r="BJ115" s="52">
        <f t="shared" si="161"/>
        <v>0.76000000000931323</v>
      </c>
      <c r="BK115" s="52">
        <f t="shared" si="162"/>
        <v>0.40000000002328306</v>
      </c>
      <c r="BL115" s="52">
        <f t="shared" si="163"/>
        <v>0.36000000001513399</v>
      </c>
      <c r="BM115" s="52">
        <f t="shared" si="164"/>
        <v>0</v>
      </c>
    </row>
    <row r="116" spans="1:65">
      <c r="A116" s="62" t="s">
        <v>290</v>
      </c>
      <c r="B116" s="63">
        <v>685</v>
      </c>
      <c r="C116" s="63" t="s">
        <v>284</v>
      </c>
      <c r="D116" s="63">
        <v>15</v>
      </c>
      <c r="E116" s="63" t="s">
        <v>448</v>
      </c>
      <c r="F116" s="69" t="s">
        <v>291</v>
      </c>
      <c r="G116" s="65">
        <f t="shared" si="112"/>
        <v>133371</v>
      </c>
      <c r="H116" s="65">
        <f t="shared" si="113"/>
        <v>140392</v>
      </c>
      <c r="I116" s="65">
        <f t="shared" si="114"/>
        <v>143199</v>
      </c>
      <c r="J116" s="65">
        <f t="shared" si="115"/>
        <v>146061</v>
      </c>
      <c r="K116" s="65">
        <f t="shared" si="116"/>
        <v>148984</v>
      </c>
      <c r="L116" s="65">
        <f t="shared" si="117"/>
        <v>151963</v>
      </c>
      <c r="M116" s="65">
        <f t="shared" si="118"/>
        <v>155003</v>
      </c>
      <c r="N116" s="65">
        <f t="shared" si="119"/>
        <v>158102</v>
      </c>
      <c r="O116" s="50"/>
      <c r="P116" s="77"/>
      <c r="Q116" s="77"/>
      <c r="R116" s="51">
        <f t="shared" si="120"/>
        <v>64.121000000000009</v>
      </c>
      <c r="S116" s="51">
        <f t="shared" si="121"/>
        <v>67.497</v>
      </c>
      <c r="T116" s="51">
        <f t="shared" si="122"/>
        <v>68.846000000000004</v>
      </c>
      <c r="U116" s="51">
        <f t="shared" si="123"/>
        <v>70.222000000000008</v>
      </c>
      <c r="V116" s="51">
        <f t="shared" si="124"/>
        <v>71.62700000000001</v>
      </c>
      <c r="W116" s="51">
        <f t="shared" si="125"/>
        <v>73.06</v>
      </c>
      <c r="X116" s="51">
        <f t="shared" si="126"/>
        <v>74.521000000000001</v>
      </c>
      <c r="Y116" s="51">
        <f t="shared" si="127"/>
        <v>76.01100000000001</v>
      </c>
      <c r="Z116" s="51">
        <f t="shared" si="128"/>
        <v>0</v>
      </c>
      <c r="AB116" s="52">
        <f t="shared" si="129"/>
        <v>133371.68000000002</v>
      </c>
      <c r="AC116" s="52">
        <f t="shared" si="130"/>
        <v>140393.76</v>
      </c>
      <c r="AD116" s="52">
        <f t="shared" si="131"/>
        <v>143199.67999999999</v>
      </c>
      <c r="AE116" s="52">
        <f t="shared" si="132"/>
        <v>146061.76000000001</v>
      </c>
      <c r="AF116" s="52">
        <f t="shared" si="133"/>
        <v>148984.16000000003</v>
      </c>
      <c r="AG116" s="52">
        <f t="shared" si="134"/>
        <v>151964.80000000002</v>
      </c>
      <c r="AH116" s="52">
        <f t="shared" si="135"/>
        <v>155003.68</v>
      </c>
      <c r="AI116" s="52">
        <f t="shared" si="136"/>
        <v>158102.88000000003</v>
      </c>
      <c r="AJ116" s="52">
        <f t="shared" si="137"/>
        <v>0</v>
      </c>
      <c r="AL116" s="52">
        <f t="shared" si="138"/>
        <v>0.68000000002211891</v>
      </c>
      <c r="AM116" s="52">
        <f t="shared" si="139"/>
        <v>1.7600000000093132</v>
      </c>
      <c r="AN116" s="52">
        <f t="shared" si="140"/>
        <v>0.67999999999301508</v>
      </c>
      <c r="AO116" s="52">
        <f t="shared" si="141"/>
        <v>0.76000000000931323</v>
      </c>
      <c r="AP116" s="52">
        <f t="shared" si="142"/>
        <v>0.16000000003259629</v>
      </c>
      <c r="AQ116" s="52">
        <f t="shared" si="143"/>
        <v>1.8000000000174623</v>
      </c>
      <c r="AR116" s="52">
        <f t="shared" si="144"/>
        <v>0.67999999999301508</v>
      </c>
      <c r="AS116" s="52">
        <f t="shared" si="145"/>
        <v>0.88000000003376044</v>
      </c>
      <c r="AT116" s="52">
        <f t="shared" si="146"/>
        <v>0</v>
      </c>
      <c r="AU116" s="52">
        <f t="shared" si="147"/>
        <v>133371.68000000002</v>
      </c>
      <c r="AV116" s="52">
        <f t="shared" si="148"/>
        <v>140393.76</v>
      </c>
      <c r="AW116" s="52">
        <f t="shared" si="149"/>
        <v>143199.67999999999</v>
      </c>
      <c r="AX116" s="52">
        <f t="shared" si="150"/>
        <v>146061.76000000001</v>
      </c>
      <c r="AY116" s="52">
        <f t="shared" si="151"/>
        <v>148984.16000000003</v>
      </c>
      <c r="AZ116" s="52">
        <f t="shared" si="152"/>
        <v>151964.80000000002</v>
      </c>
      <c r="BA116" s="52">
        <f t="shared" si="153"/>
        <v>155003.68</v>
      </c>
      <c r="BB116" s="52">
        <f t="shared" si="154"/>
        <v>158102.88000000003</v>
      </c>
      <c r="BC116" s="52">
        <f t="shared" si="155"/>
        <v>0</v>
      </c>
      <c r="BE116" s="52">
        <f t="shared" si="156"/>
        <v>0.68000000002211891</v>
      </c>
      <c r="BF116" s="52">
        <f t="shared" si="157"/>
        <v>1.7600000000093132</v>
      </c>
      <c r="BG116" s="52">
        <f t="shared" si="158"/>
        <v>0.67999999999301508</v>
      </c>
      <c r="BH116" s="52">
        <f t="shared" si="159"/>
        <v>0.76000000000931323</v>
      </c>
      <c r="BI116" s="52">
        <f t="shared" si="160"/>
        <v>0.16000000003259629</v>
      </c>
      <c r="BJ116" s="52">
        <f t="shared" si="161"/>
        <v>1.8000000000174623</v>
      </c>
      <c r="BK116" s="52">
        <f t="shared" si="162"/>
        <v>0.67999999999301508</v>
      </c>
      <c r="BL116" s="52">
        <f t="shared" si="163"/>
        <v>0.88000000003376044</v>
      </c>
      <c r="BM116" s="52">
        <f t="shared" si="164"/>
        <v>0</v>
      </c>
    </row>
    <row r="117" spans="1:65">
      <c r="A117" s="62" t="s">
        <v>292</v>
      </c>
      <c r="B117" s="63">
        <v>623</v>
      </c>
      <c r="C117" s="63" t="s">
        <v>192</v>
      </c>
      <c r="D117" s="63">
        <v>13</v>
      </c>
      <c r="E117" s="63" t="s">
        <v>448</v>
      </c>
      <c r="F117" s="69" t="s">
        <v>293</v>
      </c>
      <c r="G117" s="65">
        <f t="shared" si="112"/>
        <v>121069</v>
      </c>
      <c r="H117" s="65">
        <f t="shared" si="113"/>
        <v>127440</v>
      </c>
      <c r="I117" s="65">
        <f t="shared" si="114"/>
        <v>129989</v>
      </c>
      <c r="J117" s="65">
        <f t="shared" si="115"/>
        <v>132588</v>
      </c>
      <c r="K117" s="65">
        <f t="shared" si="116"/>
        <v>135241</v>
      </c>
      <c r="L117" s="65">
        <f t="shared" si="117"/>
        <v>137944</v>
      </c>
      <c r="M117" s="65">
        <f t="shared" si="118"/>
        <v>140705</v>
      </c>
      <c r="N117" s="65">
        <f t="shared" si="119"/>
        <v>143518</v>
      </c>
      <c r="O117" s="50"/>
      <c r="P117" s="77"/>
      <c r="Q117" s="77"/>
      <c r="R117" s="51">
        <f t="shared" si="120"/>
        <v>58.207000000000001</v>
      </c>
      <c r="S117" s="51">
        <f t="shared" si="121"/>
        <v>61.269999999999996</v>
      </c>
      <c r="T117" s="51">
        <f t="shared" si="122"/>
        <v>62.494999999999997</v>
      </c>
      <c r="U117" s="51">
        <f t="shared" si="123"/>
        <v>63.744999999999997</v>
      </c>
      <c r="V117" s="51">
        <f t="shared" si="124"/>
        <v>65.02000000000001</v>
      </c>
      <c r="W117" s="51">
        <f t="shared" si="125"/>
        <v>66.320000000000007</v>
      </c>
      <c r="X117" s="51">
        <f t="shared" si="126"/>
        <v>67.647000000000006</v>
      </c>
      <c r="Y117" s="51">
        <f t="shared" si="127"/>
        <v>69</v>
      </c>
      <c r="Z117" s="51">
        <f t="shared" si="128"/>
        <v>0</v>
      </c>
      <c r="AB117" s="52">
        <f t="shared" si="129"/>
        <v>121070.56</v>
      </c>
      <c r="AC117" s="52">
        <f t="shared" si="130"/>
        <v>127441.59999999999</v>
      </c>
      <c r="AD117" s="52">
        <f t="shared" si="131"/>
        <v>129989.59999999999</v>
      </c>
      <c r="AE117" s="52">
        <f t="shared" si="132"/>
        <v>132589.6</v>
      </c>
      <c r="AF117" s="52">
        <f t="shared" si="133"/>
        <v>135241.60000000003</v>
      </c>
      <c r="AG117" s="52">
        <f t="shared" si="134"/>
        <v>137945.60000000001</v>
      </c>
      <c r="AH117" s="52">
        <f t="shared" si="135"/>
        <v>140705.76</v>
      </c>
      <c r="AI117" s="52">
        <f t="shared" si="136"/>
        <v>143520</v>
      </c>
      <c r="AJ117" s="52">
        <f t="shared" si="137"/>
        <v>0</v>
      </c>
      <c r="AL117" s="52">
        <f t="shared" si="138"/>
        <v>1.5599999999976717</v>
      </c>
      <c r="AM117" s="52">
        <f t="shared" si="139"/>
        <v>1.5999999999912689</v>
      </c>
      <c r="AN117" s="52">
        <f t="shared" si="140"/>
        <v>0.59999999999126885</v>
      </c>
      <c r="AO117" s="52">
        <f t="shared" si="141"/>
        <v>1.6000000000058208</v>
      </c>
      <c r="AP117" s="52">
        <f t="shared" si="142"/>
        <v>0.6000000000349246</v>
      </c>
      <c r="AQ117" s="52">
        <f t="shared" si="143"/>
        <v>1.6000000000058208</v>
      </c>
      <c r="AR117" s="52">
        <f t="shared" si="144"/>
        <v>0.76000000000931323</v>
      </c>
      <c r="AS117" s="52">
        <f t="shared" si="145"/>
        <v>2</v>
      </c>
      <c r="AT117" s="52">
        <f t="shared" si="146"/>
        <v>0</v>
      </c>
      <c r="AU117" s="52">
        <f t="shared" si="147"/>
        <v>121070.56</v>
      </c>
      <c r="AV117" s="52">
        <f t="shared" si="148"/>
        <v>127441.59999999999</v>
      </c>
      <c r="AW117" s="52">
        <f t="shared" si="149"/>
        <v>129989.59999999999</v>
      </c>
      <c r="AX117" s="52">
        <f t="shared" si="150"/>
        <v>132589.6</v>
      </c>
      <c r="AY117" s="52">
        <f t="shared" si="151"/>
        <v>135241.60000000003</v>
      </c>
      <c r="AZ117" s="52">
        <f t="shared" si="152"/>
        <v>137945.60000000001</v>
      </c>
      <c r="BA117" s="52">
        <f t="shared" si="153"/>
        <v>140705.76</v>
      </c>
      <c r="BB117" s="52">
        <f t="shared" si="154"/>
        <v>143520</v>
      </c>
      <c r="BC117" s="52">
        <f t="shared" si="155"/>
        <v>0</v>
      </c>
      <c r="BE117" s="52">
        <f t="shared" si="156"/>
        <v>1.5599999999976717</v>
      </c>
      <c r="BF117" s="52">
        <f t="shared" si="157"/>
        <v>1.5999999999912689</v>
      </c>
      <c r="BG117" s="52">
        <f t="shared" si="158"/>
        <v>0.59999999999126885</v>
      </c>
      <c r="BH117" s="52">
        <f t="shared" si="159"/>
        <v>1.6000000000058208</v>
      </c>
      <c r="BI117" s="52">
        <f t="shared" si="160"/>
        <v>0.6000000000349246</v>
      </c>
      <c r="BJ117" s="52">
        <f t="shared" si="161"/>
        <v>1.6000000000058208</v>
      </c>
      <c r="BK117" s="52">
        <f t="shared" si="162"/>
        <v>0.76000000000931323</v>
      </c>
      <c r="BL117" s="52">
        <f t="shared" si="163"/>
        <v>2</v>
      </c>
      <c r="BM117" s="52">
        <f t="shared" si="164"/>
        <v>0</v>
      </c>
    </row>
    <row r="118" spans="1:65">
      <c r="A118" s="62" t="s">
        <v>294</v>
      </c>
      <c r="B118" s="63">
        <v>733</v>
      </c>
      <c r="C118" s="63" t="s">
        <v>40</v>
      </c>
      <c r="D118" s="63">
        <v>16</v>
      </c>
      <c r="E118" s="63" t="s">
        <v>448</v>
      </c>
      <c r="F118" s="73" t="s">
        <v>295</v>
      </c>
      <c r="G118" s="65">
        <f t="shared" si="112"/>
        <v>142896</v>
      </c>
      <c r="H118" s="65">
        <f t="shared" si="113"/>
        <v>150417</v>
      </c>
      <c r="I118" s="65">
        <f t="shared" si="114"/>
        <v>153427</v>
      </c>
      <c r="J118" s="65">
        <f t="shared" si="115"/>
        <v>156494</v>
      </c>
      <c r="K118" s="65">
        <f t="shared" si="116"/>
        <v>159625</v>
      </c>
      <c r="L118" s="65">
        <f t="shared" si="117"/>
        <v>162815</v>
      </c>
      <c r="M118" s="65">
        <f t="shared" si="118"/>
        <v>166072</v>
      </c>
      <c r="N118" s="65">
        <f t="shared" si="119"/>
        <v>169395</v>
      </c>
      <c r="O118" s="50"/>
      <c r="P118" s="77"/>
      <c r="Q118" s="77"/>
      <c r="R118" s="51">
        <f t="shared" si="120"/>
        <v>68.7</v>
      </c>
      <c r="S118" s="51">
        <f t="shared" si="121"/>
        <v>72.316000000000003</v>
      </c>
      <c r="T118" s="51">
        <f t="shared" si="122"/>
        <v>73.763000000000005</v>
      </c>
      <c r="U118" s="51">
        <f t="shared" si="123"/>
        <v>75.238</v>
      </c>
      <c r="V118" s="51">
        <f t="shared" si="124"/>
        <v>76.743000000000009</v>
      </c>
      <c r="W118" s="51">
        <f t="shared" si="125"/>
        <v>78.277000000000001</v>
      </c>
      <c r="X118" s="51">
        <f t="shared" si="126"/>
        <v>79.843000000000004</v>
      </c>
      <c r="Y118" s="51">
        <f t="shared" si="127"/>
        <v>81.44</v>
      </c>
      <c r="Z118" s="51">
        <f t="shared" si="128"/>
        <v>0</v>
      </c>
      <c r="AB118" s="52">
        <f t="shared" si="129"/>
        <v>142896</v>
      </c>
      <c r="AC118" s="52">
        <f t="shared" si="130"/>
        <v>150417.28</v>
      </c>
      <c r="AD118" s="52">
        <f t="shared" si="131"/>
        <v>153427.04</v>
      </c>
      <c r="AE118" s="52">
        <f t="shared" si="132"/>
        <v>156495.04000000001</v>
      </c>
      <c r="AF118" s="52">
        <f t="shared" si="133"/>
        <v>159625.44000000003</v>
      </c>
      <c r="AG118" s="52">
        <f t="shared" si="134"/>
        <v>162816.16</v>
      </c>
      <c r="AH118" s="52">
        <f t="shared" si="135"/>
        <v>166073.44</v>
      </c>
      <c r="AI118" s="52">
        <f t="shared" si="136"/>
        <v>169395.19999999998</v>
      </c>
      <c r="AJ118" s="52">
        <f t="shared" si="137"/>
        <v>0</v>
      </c>
      <c r="AL118" s="52">
        <f t="shared" si="138"/>
        <v>0</v>
      </c>
      <c r="AM118" s="52">
        <f t="shared" si="139"/>
        <v>0.27999999999883585</v>
      </c>
      <c r="AN118" s="52">
        <f t="shared" si="140"/>
        <v>4.0000000008149073E-2</v>
      </c>
      <c r="AO118" s="52">
        <f t="shared" si="141"/>
        <v>1.0400000000081491</v>
      </c>
      <c r="AP118" s="52">
        <f t="shared" si="142"/>
        <v>0.44000000003143214</v>
      </c>
      <c r="AQ118" s="52">
        <f t="shared" si="143"/>
        <v>1.1600000000034925</v>
      </c>
      <c r="AR118" s="52">
        <f t="shared" si="144"/>
        <v>1.4400000000023283</v>
      </c>
      <c r="AS118" s="52">
        <f t="shared" si="145"/>
        <v>0.1999999999825377</v>
      </c>
      <c r="AT118" s="52">
        <f t="shared" si="146"/>
        <v>0</v>
      </c>
      <c r="AU118" s="52">
        <f t="shared" si="147"/>
        <v>142896</v>
      </c>
      <c r="AV118" s="52">
        <f t="shared" si="148"/>
        <v>150417.28</v>
      </c>
      <c r="AW118" s="52">
        <f t="shared" si="149"/>
        <v>153427.04</v>
      </c>
      <c r="AX118" s="52">
        <f t="shared" si="150"/>
        <v>156495.04000000001</v>
      </c>
      <c r="AY118" s="52">
        <f t="shared" si="151"/>
        <v>159625.44000000003</v>
      </c>
      <c r="AZ118" s="52">
        <f t="shared" si="152"/>
        <v>162816.16</v>
      </c>
      <c r="BA118" s="52">
        <f t="shared" si="153"/>
        <v>166073.44</v>
      </c>
      <c r="BB118" s="52">
        <f t="shared" si="154"/>
        <v>169395.19999999998</v>
      </c>
      <c r="BC118" s="52">
        <f t="shared" si="155"/>
        <v>0</v>
      </c>
      <c r="BE118" s="52">
        <f t="shared" si="156"/>
        <v>0</v>
      </c>
      <c r="BF118" s="52">
        <f t="shared" si="157"/>
        <v>0.27999999999883585</v>
      </c>
      <c r="BG118" s="52">
        <f t="shared" si="158"/>
        <v>4.0000000008149073E-2</v>
      </c>
      <c r="BH118" s="52">
        <f t="shared" si="159"/>
        <v>1.0400000000081491</v>
      </c>
      <c r="BI118" s="52">
        <f t="shared" si="160"/>
        <v>0.44000000003143214</v>
      </c>
      <c r="BJ118" s="52">
        <f t="shared" si="161"/>
        <v>1.1600000000034925</v>
      </c>
      <c r="BK118" s="52">
        <f t="shared" si="162"/>
        <v>1.4400000000023283</v>
      </c>
      <c r="BL118" s="52">
        <f t="shared" si="163"/>
        <v>0.1999999999825377</v>
      </c>
      <c r="BM118" s="52">
        <f t="shared" si="164"/>
        <v>0</v>
      </c>
    </row>
    <row r="119" spans="1:65">
      <c r="A119" s="62" t="s">
        <v>296</v>
      </c>
      <c r="B119" s="63">
        <v>538</v>
      </c>
      <c r="C119" s="63" t="s">
        <v>161</v>
      </c>
      <c r="D119" s="63">
        <v>11</v>
      </c>
      <c r="E119" s="63" t="s">
        <v>448</v>
      </c>
      <c r="F119" s="73" t="s">
        <v>297</v>
      </c>
      <c r="G119" s="65">
        <f t="shared" si="112"/>
        <v>104202</v>
      </c>
      <c r="H119" s="65">
        <f t="shared" si="113"/>
        <v>109687</v>
      </c>
      <c r="I119" s="65">
        <f t="shared" si="114"/>
        <v>111878</v>
      </c>
      <c r="J119" s="65">
        <f t="shared" si="115"/>
        <v>114117</v>
      </c>
      <c r="K119" s="65">
        <f t="shared" si="116"/>
        <v>116400</v>
      </c>
      <c r="L119" s="65">
        <f t="shared" si="117"/>
        <v>118726</v>
      </c>
      <c r="M119" s="65">
        <f t="shared" si="118"/>
        <v>121101</v>
      </c>
      <c r="N119" s="65">
        <f t="shared" si="119"/>
        <v>123525</v>
      </c>
      <c r="P119" s="77"/>
      <c r="Q119" s="77"/>
      <c r="R119" s="51">
        <f t="shared" si="120"/>
        <v>50.097999999999999</v>
      </c>
      <c r="S119" s="51">
        <f t="shared" si="121"/>
        <v>52.734999999999999</v>
      </c>
      <c r="T119" s="51">
        <f t="shared" si="122"/>
        <v>53.787999999999997</v>
      </c>
      <c r="U119" s="51">
        <f t="shared" si="123"/>
        <v>54.863999999999997</v>
      </c>
      <c r="V119" s="51">
        <f t="shared" si="124"/>
        <v>55.961999999999996</v>
      </c>
      <c r="W119" s="51">
        <f t="shared" si="125"/>
        <v>57.08</v>
      </c>
      <c r="X119" s="51">
        <f t="shared" si="126"/>
        <v>58.221999999999994</v>
      </c>
      <c r="Y119" s="51">
        <f t="shared" si="127"/>
        <v>59.387999999999998</v>
      </c>
      <c r="Z119" s="51">
        <f t="shared" si="128"/>
        <v>0</v>
      </c>
      <c r="AB119" s="52">
        <f t="shared" si="129"/>
        <v>104203.84</v>
      </c>
      <c r="AC119" s="52">
        <f t="shared" si="130"/>
        <v>109688.8</v>
      </c>
      <c r="AD119" s="52">
        <f t="shared" si="131"/>
        <v>111879.03999999999</v>
      </c>
      <c r="AE119" s="52">
        <f t="shared" si="132"/>
        <v>114117.12</v>
      </c>
      <c r="AF119" s="52">
        <f t="shared" si="133"/>
        <v>116400.95999999999</v>
      </c>
      <c r="AG119" s="52">
        <f t="shared" si="134"/>
        <v>118726.39999999999</v>
      </c>
      <c r="AH119" s="52">
        <f t="shared" si="135"/>
        <v>121101.75999999999</v>
      </c>
      <c r="AI119" s="52">
        <f t="shared" si="136"/>
        <v>123527.03999999999</v>
      </c>
      <c r="AJ119" s="52">
        <f t="shared" si="137"/>
        <v>0</v>
      </c>
      <c r="AL119" s="52">
        <f t="shared" si="138"/>
        <v>1.8399999999965075</v>
      </c>
      <c r="AM119" s="52">
        <f t="shared" si="139"/>
        <v>1.8000000000029104</v>
      </c>
      <c r="AN119" s="52">
        <f t="shared" si="140"/>
        <v>1.0399999999935972</v>
      </c>
      <c r="AO119" s="52">
        <f t="shared" si="141"/>
        <v>0.11999999999534339</v>
      </c>
      <c r="AP119" s="52">
        <f t="shared" si="142"/>
        <v>0.95999999999185093</v>
      </c>
      <c r="AQ119" s="52">
        <f t="shared" si="143"/>
        <v>0.39999999999417923</v>
      </c>
      <c r="AR119" s="52">
        <f t="shared" si="144"/>
        <v>0.75999999999476131</v>
      </c>
      <c r="AS119" s="52">
        <f t="shared" si="145"/>
        <v>2.0399999999935972</v>
      </c>
      <c r="AT119" s="52">
        <f t="shared" si="146"/>
        <v>0</v>
      </c>
      <c r="AU119" s="52">
        <f t="shared" si="147"/>
        <v>104203.84</v>
      </c>
      <c r="AV119" s="52">
        <f t="shared" si="148"/>
        <v>109688.8</v>
      </c>
      <c r="AW119" s="52">
        <f t="shared" si="149"/>
        <v>111879.03999999999</v>
      </c>
      <c r="AX119" s="52">
        <f t="shared" si="150"/>
        <v>114117.12</v>
      </c>
      <c r="AY119" s="52">
        <f t="shared" si="151"/>
        <v>116400.95999999999</v>
      </c>
      <c r="AZ119" s="52">
        <f t="shared" si="152"/>
        <v>118726.39999999999</v>
      </c>
      <c r="BA119" s="52">
        <f t="shared" si="153"/>
        <v>121101.75999999999</v>
      </c>
      <c r="BB119" s="52">
        <f t="shared" si="154"/>
        <v>123527.03999999999</v>
      </c>
      <c r="BC119" s="52">
        <f t="shared" si="155"/>
        <v>0</v>
      </c>
      <c r="BE119" s="52">
        <f t="shared" si="156"/>
        <v>1.8399999999965075</v>
      </c>
      <c r="BF119" s="52">
        <f t="shared" si="157"/>
        <v>1.8000000000029104</v>
      </c>
      <c r="BG119" s="52">
        <f t="shared" si="158"/>
        <v>1.0399999999935972</v>
      </c>
      <c r="BH119" s="52">
        <f t="shared" si="159"/>
        <v>0.11999999999534339</v>
      </c>
      <c r="BI119" s="52">
        <f t="shared" si="160"/>
        <v>0.95999999999185093</v>
      </c>
      <c r="BJ119" s="52">
        <f t="shared" si="161"/>
        <v>0.39999999999417923</v>
      </c>
      <c r="BK119" s="52">
        <f t="shared" si="162"/>
        <v>0.75999999999476131</v>
      </c>
      <c r="BL119" s="52">
        <f t="shared" si="163"/>
        <v>2.0399999999935972</v>
      </c>
      <c r="BM119" s="52">
        <f t="shared" si="164"/>
        <v>0</v>
      </c>
    </row>
    <row r="120" spans="1:65">
      <c r="A120" s="62" t="s">
        <v>298</v>
      </c>
      <c r="B120" s="63">
        <v>538</v>
      </c>
      <c r="C120" s="63" t="s">
        <v>161</v>
      </c>
      <c r="D120" s="63">
        <v>11</v>
      </c>
      <c r="E120" s="63" t="s">
        <v>448</v>
      </c>
      <c r="F120" s="73" t="s">
        <v>299</v>
      </c>
      <c r="G120" s="65">
        <f t="shared" si="112"/>
        <v>104202</v>
      </c>
      <c r="H120" s="65">
        <f t="shared" si="113"/>
        <v>109687</v>
      </c>
      <c r="I120" s="65">
        <f t="shared" si="114"/>
        <v>111878</v>
      </c>
      <c r="J120" s="65">
        <f t="shared" si="115"/>
        <v>114117</v>
      </c>
      <c r="K120" s="65">
        <f t="shared" si="116"/>
        <v>116400</v>
      </c>
      <c r="L120" s="65">
        <f t="shared" si="117"/>
        <v>118726</v>
      </c>
      <c r="M120" s="65">
        <f t="shared" si="118"/>
        <v>121101</v>
      </c>
      <c r="N120" s="65">
        <f t="shared" si="119"/>
        <v>123525</v>
      </c>
      <c r="O120" s="50"/>
      <c r="P120" s="77"/>
      <c r="Q120" s="77"/>
      <c r="R120" s="51">
        <f t="shared" si="120"/>
        <v>50.097999999999999</v>
      </c>
      <c r="S120" s="51">
        <f t="shared" si="121"/>
        <v>52.734999999999999</v>
      </c>
      <c r="T120" s="51">
        <f t="shared" si="122"/>
        <v>53.787999999999997</v>
      </c>
      <c r="U120" s="51">
        <f t="shared" si="123"/>
        <v>54.863999999999997</v>
      </c>
      <c r="V120" s="51">
        <f t="shared" si="124"/>
        <v>55.961999999999996</v>
      </c>
      <c r="W120" s="51">
        <f t="shared" si="125"/>
        <v>57.08</v>
      </c>
      <c r="X120" s="51">
        <f t="shared" si="126"/>
        <v>58.221999999999994</v>
      </c>
      <c r="Y120" s="51">
        <f t="shared" si="127"/>
        <v>59.387999999999998</v>
      </c>
      <c r="Z120" s="51">
        <f t="shared" si="128"/>
        <v>0</v>
      </c>
      <c r="AB120" s="52">
        <f t="shared" si="129"/>
        <v>104203.84</v>
      </c>
      <c r="AC120" s="52">
        <f t="shared" si="130"/>
        <v>109688.8</v>
      </c>
      <c r="AD120" s="52">
        <f t="shared" si="131"/>
        <v>111879.03999999999</v>
      </c>
      <c r="AE120" s="52">
        <f t="shared" si="132"/>
        <v>114117.12</v>
      </c>
      <c r="AF120" s="52">
        <f t="shared" si="133"/>
        <v>116400.95999999999</v>
      </c>
      <c r="AG120" s="52">
        <f t="shared" si="134"/>
        <v>118726.39999999999</v>
      </c>
      <c r="AH120" s="52">
        <f t="shared" si="135"/>
        <v>121101.75999999999</v>
      </c>
      <c r="AI120" s="52">
        <f t="shared" si="136"/>
        <v>123527.03999999999</v>
      </c>
      <c r="AJ120" s="52">
        <f t="shared" si="137"/>
        <v>0</v>
      </c>
      <c r="AL120" s="52">
        <f t="shared" si="138"/>
        <v>1.8399999999965075</v>
      </c>
      <c r="AM120" s="52">
        <f t="shared" si="139"/>
        <v>1.8000000000029104</v>
      </c>
      <c r="AN120" s="52">
        <f t="shared" si="140"/>
        <v>1.0399999999935972</v>
      </c>
      <c r="AO120" s="52">
        <f t="shared" si="141"/>
        <v>0.11999999999534339</v>
      </c>
      <c r="AP120" s="52">
        <f t="shared" si="142"/>
        <v>0.95999999999185093</v>
      </c>
      <c r="AQ120" s="52">
        <f t="shared" si="143"/>
        <v>0.39999999999417923</v>
      </c>
      <c r="AR120" s="52">
        <f t="shared" si="144"/>
        <v>0.75999999999476131</v>
      </c>
      <c r="AS120" s="52">
        <f t="shared" si="145"/>
        <v>2.0399999999935972</v>
      </c>
      <c r="AT120" s="52">
        <f t="shared" si="146"/>
        <v>0</v>
      </c>
      <c r="AU120" s="52">
        <f t="shared" si="147"/>
        <v>104203.84</v>
      </c>
      <c r="AV120" s="52">
        <f t="shared" si="148"/>
        <v>109688.8</v>
      </c>
      <c r="AW120" s="52">
        <f t="shared" si="149"/>
        <v>111879.03999999999</v>
      </c>
      <c r="AX120" s="52">
        <f t="shared" si="150"/>
        <v>114117.12</v>
      </c>
      <c r="AY120" s="52">
        <f t="shared" si="151"/>
        <v>116400.95999999999</v>
      </c>
      <c r="AZ120" s="52">
        <f t="shared" si="152"/>
        <v>118726.39999999999</v>
      </c>
      <c r="BA120" s="52">
        <f t="shared" si="153"/>
        <v>121101.75999999999</v>
      </c>
      <c r="BB120" s="52">
        <f t="shared" si="154"/>
        <v>123527.03999999999</v>
      </c>
      <c r="BC120" s="52">
        <f t="shared" si="155"/>
        <v>0</v>
      </c>
      <c r="BE120" s="52">
        <f t="shared" si="156"/>
        <v>1.8399999999965075</v>
      </c>
      <c r="BF120" s="52">
        <f t="shared" si="157"/>
        <v>1.8000000000029104</v>
      </c>
      <c r="BG120" s="52">
        <f t="shared" si="158"/>
        <v>1.0399999999935972</v>
      </c>
      <c r="BH120" s="52">
        <f t="shared" si="159"/>
        <v>0.11999999999534339</v>
      </c>
      <c r="BI120" s="52">
        <f t="shared" si="160"/>
        <v>0.95999999999185093</v>
      </c>
      <c r="BJ120" s="52">
        <f t="shared" si="161"/>
        <v>0.39999999999417923</v>
      </c>
      <c r="BK120" s="52">
        <f t="shared" si="162"/>
        <v>0.75999999999476131</v>
      </c>
      <c r="BL120" s="52">
        <f t="shared" si="163"/>
        <v>2.0399999999935972</v>
      </c>
      <c r="BM120" s="52">
        <f t="shared" si="164"/>
        <v>0</v>
      </c>
    </row>
    <row r="121" spans="1:65">
      <c r="A121" s="62" t="s">
        <v>300</v>
      </c>
      <c r="B121" s="63">
        <v>835</v>
      </c>
      <c r="C121" s="63" t="s">
        <v>301</v>
      </c>
      <c r="D121" s="63">
        <v>18</v>
      </c>
      <c r="E121" s="63" t="s">
        <v>448</v>
      </c>
      <c r="F121" s="73" t="s">
        <v>302</v>
      </c>
      <c r="G121" s="65">
        <f t="shared" si="112"/>
        <v>163137</v>
      </c>
      <c r="H121" s="65">
        <f t="shared" si="113"/>
        <v>171723</v>
      </c>
      <c r="I121" s="65">
        <f t="shared" si="114"/>
        <v>175158</v>
      </c>
      <c r="J121" s="65">
        <f t="shared" si="115"/>
        <v>178660</v>
      </c>
      <c r="K121" s="65">
        <f t="shared" si="116"/>
        <v>182234</v>
      </c>
      <c r="L121" s="65">
        <f t="shared" si="117"/>
        <v>185878</v>
      </c>
      <c r="M121" s="65">
        <f t="shared" si="118"/>
        <v>189595</v>
      </c>
      <c r="N121" s="65">
        <f t="shared" si="119"/>
        <v>193388</v>
      </c>
      <c r="O121" s="49">
        <f>ROUND(VLOOKUP($A121,February19,14,0) * (1+IncrCAP20),0)</f>
        <v>191577</v>
      </c>
      <c r="P121" s="77">
        <f>O121*1.012</f>
        <v>193875.924</v>
      </c>
      <c r="Q121" s="77">
        <f>P121*1.062</f>
        <v>205896.23128800001</v>
      </c>
      <c r="R121" s="51">
        <f t="shared" si="120"/>
        <v>78.432000000000002</v>
      </c>
      <c r="S121" s="51">
        <f t="shared" si="121"/>
        <v>82.56</v>
      </c>
      <c r="T121" s="51">
        <f t="shared" si="122"/>
        <v>84.210999999999999</v>
      </c>
      <c r="U121" s="51">
        <f t="shared" si="123"/>
        <v>85.89500000000001</v>
      </c>
      <c r="V121" s="51">
        <f t="shared" si="124"/>
        <v>87.613</v>
      </c>
      <c r="W121" s="51">
        <f t="shared" si="125"/>
        <v>89.365000000000009</v>
      </c>
      <c r="X121" s="51">
        <f t="shared" si="126"/>
        <v>91.152000000000001</v>
      </c>
      <c r="Y121" s="51">
        <f t="shared" si="127"/>
        <v>92.974999999999994</v>
      </c>
      <c r="Z121" s="51">
        <f t="shared" si="128"/>
        <v>92.105000000000004</v>
      </c>
      <c r="AB121" s="52">
        <f t="shared" si="129"/>
        <v>163138.56</v>
      </c>
      <c r="AC121" s="52">
        <f t="shared" si="130"/>
        <v>171724.80000000002</v>
      </c>
      <c r="AD121" s="52">
        <f t="shared" si="131"/>
        <v>175158.88</v>
      </c>
      <c r="AE121" s="52">
        <f t="shared" si="132"/>
        <v>178661.60000000003</v>
      </c>
      <c r="AF121" s="52">
        <f t="shared" si="133"/>
        <v>182235.04</v>
      </c>
      <c r="AG121" s="52">
        <f t="shared" si="134"/>
        <v>185879.2</v>
      </c>
      <c r="AH121" s="52">
        <f t="shared" si="135"/>
        <v>189596.16</v>
      </c>
      <c r="AI121" s="52">
        <f t="shared" si="136"/>
        <v>193388</v>
      </c>
      <c r="AJ121" s="52">
        <f t="shared" si="137"/>
        <v>191578.4</v>
      </c>
      <c r="AL121" s="52">
        <f t="shared" si="138"/>
        <v>1.5599999999976717</v>
      </c>
      <c r="AM121" s="52">
        <f t="shared" si="139"/>
        <v>1.8000000000174623</v>
      </c>
      <c r="AN121" s="52">
        <f t="shared" si="140"/>
        <v>0.88000000000465661</v>
      </c>
      <c r="AO121" s="52">
        <f t="shared" si="141"/>
        <v>1.6000000000349246</v>
      </c>
      <c r="AP121" s="52">
        <f t="shared" si="142"/>
        <v>1.0400000000081491</v>
      </c>
      <c r="AQ121" s="52">
        <f t="shared" si="143"/>
        <v>1.2000000000116415</v>
      </c>
      <c r="AR121" s="52">
        <f t="shared" si="144"/>
        <v>1.1600000000034925</v>
      </c>
      <c r="AS121" s="52">
        <f t="shared" si="145"/>
        <v>0</v>
      </c>
      <c r="AT121" s="52">
        <f t="shared" si="146"/>
        <v>1.3999999999941792</v>
      </c>
      <c r="AU121" s="52">
        <f t="shared" si="147"/>
        <v>163138.56</v>
      </c>
      <c r="AV121" s="52">
        <f t="shared" si="148"/>
        <v>171724.80000000002</v>
      </c>
      <c r="AW121" s="52">
        <f t="shared" si="149"/>
        <v>175158.88</v>
      </c>
      <c r="AX121" s="52">
        <f t="shared" si="150"/>
        <v>178661.60000000003</v>
      </c>
      <c r="AY121" s="52">
        <f t="shared" si="151"/>
        <v>182235.04</v>
      </c>
      <c r="AZ121" s="52">
        <f t="shared" si="152"/>
        <v>185879.2</v>
      </c>
      <c r="BA121" s="52">
        <f t="shared" si="153"/>
        <v>189596.16</v>
      </c>
      <c r="BB121" s="52">
        <f t="shared" si="154"/>
        <v>193388</v>
      </c>
      <c r="BC121" s="52">
        <f t="shared" si="155"/>
        <v>191578.4</v>
      </c>
      <c r="BE121" s="52">
        <f t="shared" si="156"/>
        <v>1.5599999999976717</v>
      </c>
      <c r="BF121" s="52">
        <f t="shared" si="157"/>
        <v>1.8000000000174623</v>
      </c>
      <c r="BG121" s="52">
        <f t="shared" si="158"/>
        <v>0.88000000000465661</v>
      </c>
      <c r="BH121" s="52">
        <f t="shared" si="159"/>
        <v>1.6000000000349246</v>
      </c>
      <c r="BI121" s="52">
        <f t="shared" si="160"/>
        <v>1.0400000000081491</v>
      </c>
      <c r="BJ121" s="52">
        <f t="shared" si="161"/>
        <v>1.2000000000116415</v>
      </c>
      <c r="BK121" s="52">
        <f t="shared" si="162"/>
        <v>1.1600000000034925</v>
      </c>
      <c r="BL121" s="52">
        <f t="shared" si="163"/>
        <v>0</v>
      </c>
      <c r="BM121" s="52">
        <f t="shared" si="164"/>
        <v>1.3999999999941792</v>
      </c>
    </row>
    <row r="122" spans="1:65">
      <c r="A122" s="62" t="s">
        <v>303</v>
      </c>
      <c r="B122" s="63">
        <v>538</v>
      </c>
      <c r="C122" s="63" t="s">
        <v>161</v>
      </c>
      <c r="D122" s="63">
        <v>11</v>
      </c>
      <c r="E122" s="63" t="s">
        <v>448</v>
      </c>
      <c r="F122" s="73" t="s">
        <v>304</v>
      </c>
      <c r="G122" s="65">
        <f t="shared" si="112"/>
        <v>104202</v>
      </c>
      <c r="H122" s="65">
        <f t="shared" si="113"/>
        <v>109687</v>
      </c>
      <c r="I122" s="65">
        <f t="shared" si="114"/>
        <v>111878</v>
      </c>
      <c r="J122" s="65">
        <f t="shared" si="115"/>
        <v>114117</v>
      </c>
      <c r="K122" s="65">
        <f t="shared" si="116"/>
        <v>116400</v>
      </c>
      <c r="L122" s="65">
        <f t="shared" si="117"/>
        <v>118726</v>
      </c>
      <c r="M122" s="65">
        <f t="shared" si="118"/>
        <v>121101</v>
      </c>
      <c r="N122" s="65">
        <f t="shared" si="119"/>
        <v>123525</v>
      </c>
      <c r="O122" s="50"/>
      <c r="R122" s="51">
        <f t="shared" si="120"/>
        <v>50.097999999999999</v>
      </c>
      <c r="S122" s="51">
        <f t="shared" si="121"/>
        <v>52.734999999999999</v>
      </c>
      <c r="T122" s="51">
        <f t="shared" si="122"/>
        <v>53.787999999999997</v>
      </c>
      <c r="U122" s="51">
        <f t="shared" si="123"/>
        <v>54.863999999999997</v>
      </c>
      <c r="V122" s="51">
        <f t="shared" si="124"/>
        <v>55.961999999999996</v>
      </c>
      <c r="W122" s="51">
        <f t="shared" si="125"/>
        <v>57.08</v>
      </c>
      <c r="X122" s="51">
        <f t="shared" si="126"/>
        <v>58.221999999999994</v>
      </c>
      <c r="Y122" s="51">
        <f t="shared" si="127"/>
        <v>59.387999999999998</v>
      </c>
      <c r="Z122" s="51">
        <f t="shared" si="128"/>
        <v>0</v>
      </c>
      <c r="AB122" s="52">
        <f t="shared" si="129"/>
        <v>104203.84</v>
      </c>
      <c r="AC122" s="52">
        <f t="shared" si="130"/>
        <v>109688.8</v>
      </c>
      <c r="AD122" s="52">
        <f t="shared" si="131"/>
        <v>111879.03999999999</v>
      </c>
      <c r="AE122" s="52">
        <f t="shared" si="132"/>
        <v>114117.12</v>
      </c>
      <c r="AF122" s="52">
        <f t="shared" si="133"/>
        <v>116400.95999999999</v>
      </c>
      <c r="AG122" s="52">
        <f t="shared" si="134"/>
        <v>118726.39999999999</v>
      </c>
      <c r="AH122" s="52">
        <f t="shared" si="135"/>
        <v>121101.75999999999</v>
      </c>
      <c r="AI122" s="52">
        <f t="shared" si="136"/>
        <v>123527.03999999999</v>
      </c>
      <c r="AJ122" s="52">
        <f t="shared" si="137"/>
        <v>0</v>
      </c>
      <c r="AL122" s="52">
        <f t="shared" si="138"/>
        <v>1.8399999999965075</v>
      </c>
      <c r="AM122" s="52">
        <f t="shared" si="139"/>
        <v>1.8000000000029104</v>
      </c>
      <c r="AN122" s="52">
        <f t="shared" si="140"/>
        <v>1.0399999999935972</v>
      </c>
      <c r="AO122" s="52">
        <f t="shared" si="141"/>
        <v>0.11999999999534339</v>
      </c>
      <c r="AP122" s="52">
        <f t="shared" si="142"/>
        <v>0.95999999999185093</v>
      </c>
      <c r="AQ122" s="52">
        <f t="shared" si="143"/>
        <v>0.39999999999417923</v>
      </c>
      <c r="AR122" s="52">
        <f t="shared" si="144"/>
        <v>0.75999999999476131</v>
      </c>
      <c r="AS122" s="52">
        <f t="shared" si="145"/>
        <v>2.0399999999935972</v>
      </c>
      <c r="AT122" s="52">
        <f t="shared" si="146"/>
        <v>0</v>
      </c>
      <c r="AU122" s="52">
        <f t="shared" si="147"/>
        <v>104203.84</v>
      </c>
      <c r="AV122" s="52">
        <f t="shared" si="148"/>
        <v>109688.8</v>
      </c>
      <c r="AW122" s="52">
        <f t="shared" si="149"/>
        <v>111879.03999999999</v>
      </c>
      <c r="AX122" s="52">
        <f t="shared" si="150"/>
        <v>114117.12</v>
      </c>
      <c r="AY122" s="52">
        <f t="shared" si="151"/>
        <v>116400.95999999999</v>
      </c>
      <c r="AZ122" s="52">
        <f t="shared" si="152"/>
        <v>118726.39999999999</v>
      </c>
      <c r="BA122" s="52">
        <f t="shared" si="153"/>
        <v>121101.75999999999</v>
      </c>
      <c r="BB122" s="52">
        <f t="shared" si="154"/>
        <v>123527.03999999999</v>
      </c>
      <c r="BC122" s="52">
        <f t="shared" si="155"/>
        <v>0</v>
      </c>
      <c r="BE122" s="52">
        <f t="shared" si="156"/>
        <v>1.8399999999965075</v>
      </c>
      <c r="BF122" s="52">
        <f t="shared" si="157"/>
        <v>1.8000000000029104</v>
      </c>
      <c r="BG122" s="52">
        <f t="shared" si="158"/>
        <v>1.0399999999935972</v>
      </c>
      <c r="BH122" s="52">
        <f t="shared" si="159"/>
        <v>0.11999999999534339</v>
      </c>
      <c r="BI122" s="52">
        <f t="shared" si="160"/>
        <v>0.95999999999185093</v>
      </c>
      <c r="BJ122" s="52">
        <f t="shared" si="161"/>
        <v>0.39999999999417923</v>
      </c>
      <c r="BK122" s="52">
        <f t="shared" si="162"/>
        <v>0.75999999999476131</v>
      </c>
      <c r="BL122" s="52">
        <f t="shared" si="163"/>
        <v>2.0399999999935972</v>
      </c>
      <c r="BM122" s="52">
        <f t="shared" si="164"/>
        <v>0</v>
      </c>
    </row>
    <row r="123" spans="1:65">
      <c r="A123" s="62" t="s">
        <v>305</v>
      </c>
      <c r="B123" s="63">
        <v>528</v>
      </c>
      <c r="C123" s="63" t="s">
        <v>306</v>
      </c>
      <c r="D123" s="63">
        <v>11</v>
      </c>
      <c r="E123" s="63" t="s">
        <v>448</v>
      </c>
      <c r="F123" s="73" t="s">
        <v>307</v>
      </c>
      <c r="G123" s="65">
        <f t="shared" si="112"/>
        <v>102217</v>
      </c>
      <c r="H123" s="65">
        <f t="shared" si="113"/>
        <v>107597</v>
      </c>
      <c r="I123" s="65">
        <f t="shared" si="114"/>
        <v>109748</v>
      </c>
      <c r="J123" s="65">
        <f t="shared" si="115"/>
        <v>111944</v>
      </c>
      <c r="K123" s="65">
        <f t="shared" si="116"/>
        <v>114183</v>
      </c>
      <c r="L123" s="65">
        <f t="shared" si="117"/>
        <v>116466</v>
      </c>
      <c r="M123" s="65">
        <f t="shared" si="118"/>
        <v>118796</v>
      </c>
      <c r="N123" s="65">
        <f t="shared" si="119"/>
        <v>121171</v>
      </c>
      <c r="O123" s="50"/>
      <c r="R123" s="51">
        <f t="shared" si="120"/>
        <v>49.143000000000001</v>
      </c>
      <c r="S123" s="51">
        <f t="shared" si="121"/>
        <v>51.73</v>
      </c>
      <c r="T123" s="51">
        <f t="shared" si="122"/>
        <v>52.763999999999996</v>
      </c>
      <c r="U123" s="51">
        <f t="shared" si="123"/>
        <v>53.82</v>
      </c>
      <c r="V123" s="51">
        <f t="shared" si="124"/>
        <v>54.896000000000001</v>
      </c>
      <c r="W123" s="51">
        <f t="shared" si="125"/>
        <v>55.994</v>
      </c>
      <c r="X123" s="51">
        <f t="shared" si="126"/>
        <v>57.113999999999997</v>
      </c>
      <c r="Y123" s="51">
        <f t="shared" si="127"/>
        <v>58.256</v>
      </c>
      <c r="Z123" s="51">
        <f t="shared" si="128"/>
        <v>0</v>
      </c>
      <c r="AB123" s="52">
        <f t="shared" si="129"/>
        <v>102217.44</v>
      </c>
      <c r="AC123" s="52">
        <f t="shared" si="130"/>
        <v>107598.39999999999</v>
      </c>
      <c r="AD123" s="52">
        <f t="shared" si="131"/>
        <v>109749.12</v>
      </c>
      <c r="AE123" s="52">
        <f t="shared" si="132"/>
        <v>111945.60000000001</v>
      </c>
      <c r="AF123" s="52">
        <f t="shared" si="133"/>
        <v>114183.68000000001</v>
      </c>
      <c r="AG123" s="52">
        <f t="shared" si="134"/>
        <v>116467.52</v>
      </c>
      <c r="AH123" s="52">
        <f t="shared" si="135"/>
        <v>118797.12</v>
      </c>
      <c r="AI123" s="52">
        <f t="shared" si="136"/>
        <v>121172.48</v>
      </c>
      <c r="AJ123" s="52">
        <f t="shared" si="137"/>
        <v>0</v>
      </c>
      <c r="AL123" s="52">
        <f t="shared" si="138"/>
        <v>0.44000000000232831</v>
      </c>
      <c r="AM123" s="52">
        <f t="shared" si="139"/>
        <v>1.3999999999941792</v>
      </c>
      <c r="AN123" s="52">
        <f t="shared" si="140"/>
        <v>1.1199999999953434</v>
      </c>
      <c r="AO123" s="52">
        <f t="shared" si="141"/>
        <v>1.6000000000058208</v>
      </c>
      <c r="AP123" s="52">
        <f t="shared" si="142"/>
        <v>0.680000000007567</v>
      </c>
      <c r="AQ123" s="52">
        <f t="shared" si="143"/>
        <v>1.5200000000040745</v>
      </c>
      <c r="AR123" s="52">
        <f t="shared" si="144"/>
        <v>1.1199999999953434</v>
      </c>
      <c r="AS123" s="52">
        <f t="shared" si="145"/>
        <v>1.4799999999959255</v>
      </c>
      <c r="AT123" s="52">
        <f t="shared" si="146"/>
        <v>0</v>
      </c>
      <c r="AU123" s="52">
        <f t="shared" si="147"/>
        <v>102217.44</v>
      </c>
      <c r="AV123" s="52">
        <f t="shared" si="148"/>
        <v>107598.39999999999</v>
      </c>
      <c r="AW123" s="52">
        <f t="shared" si="149"/>
        <v>109749.12</v>
      </c>
      <c r="AX123" s="52">
        <f t="shared" si="150"/>
        <v>111945.60000000001</v>
      </c>
      <c r="AY123" s="52">
        <f t="shared" si="151"/>
        <v>114183.68000000001</v>
      </c>
      <c r="AZ123" s="52">
        <f t="shared" si="152"/>
        <v>116467.52</v>
      </c>
      <c r="BA123" s="52">
        <f t="shared" si="153"/>
        <v>118797.12</v>
      </c>
      <c r="BB123" s="52">
        <f t="shared" si="154"/>
        <v>121172.48</v>
      </c>
      <c r="BC123" s="52">
        <f t="shared" si="155"/>
        <v>0</v>
      </c>
      <c r="BE123" s="52">
        <f t="shared" si="156"/>
        <v>0.44000000000232831</v>
      </c>
      <c r="BF123" s="52">
        <f t="shared" si="157"/>
        <v>1.3999999999941792</v>
      </c>
      <c r="BG123" s="52">
        <f t="shared" si="158"/>
        <v>1.1199999999953434</v>
      </c>
      <c r="BH123" s="52">
        <f t="shared" si="159"/>
        <v>1.6000000000058208</v>
      </c>
      <c r="BI123" s="52">
        <f t="shared" si="160"/>
        <v>0.680000000007567</v>
      </c>
      <c r="BJ123" s="52">
        <f t="shared" si="161"/>
        <v>1.5200000000040745</v>
      </c>
      <c r="BK123" s="52">
        <f t="shared" si="162"/>
        <v>1.1199999999953434</v>
      </c>
      <c r="BL123" s="52">
        <f t="shared" si="163"/>
        <v>1.4799999999959255</v>
      </c>
      <c r="BM123" s="52">
        <f t="shared" si="164"/>
        <v>0</v>
      </c>
    </row>
    <row r="124" spans="1:65">
      <c r="A124" s="62" t="s">
        <v>308</v>
      </c>
      <c r="B124" s="63">
        <v>555</v>
      </c>
      <c r="C124" s="63" t="s">
        <v>309</v>
      </c>
      <c r="D124" s="63">
        <v>12</v>
      </c>
      <c r="E124" s="63" t="s">
        <v>448</v>
      </c>
      <c r="F124" s="73" t="s">
        <v>310</v>
      </c>
      <c r="G124" s="65">
        <f t="shared" si="112"/>
        <v>107574</v>
      </c>
      <c r="H124" s="65">
        <f t="shared" si="113"/>
        <v>113237</v>
      </c>
      <c r="I124" s="65">
        <f t="shared" si="114"/>
        <v>115501</v>
      </c>
      <c r="J124" s="65">
        <f t="shared" si="115"/>
        <v>117812</v>
      </c>
      <c r="K124" s="65">
        <f t="shared" si="116"/>
        <v>120168</v>
      </c>
      <c r="L124" s="65">
        <f t="shared" si="117"/>
        <v>122571</v>
      </c>
      <c r="M124" s="65">
        <f t="shared" si="118"/>
        <v>125022</v>
      </c>
      <c r="N124" s="65">
        <f t="shared" si="119"/>
        <v>127523</v>
      </c>
      <c r="O124" s="50"/>
      <c r="R124" s="51">
        <f t="shared" si="120"/>
        <v>51.719000000000001</v>
      </c>
      <c r="S124" s="51">
        <f t="shared" si="121"/>
        <v>54.440999999999995</v>
      </c>
      <c r="T124" s="51">
        <f t="shared" si="122"/>
        <v>55.53</v>
      </c>
      <c r="U124" s="51">
        <f t="shared" si="123"/>
        <v>56.640999999999998</v>
      </c>
      <c r="V124" s="51">
        <f t="shared" si="124"/>
        <v>57.774000000000001</v>
      </c>
      <c r="W124" s="51">
        <f t="shared" si="125"/>
        <v>58.928999999999995</v>
      </c>
      <c r="X124" s="51">
        <f t="shared" si="126"/>
        <v>60.106999999999999</v>
      </c>
      <c r="Y124" s="51">
        <f t="shared" si="127"/>
        <v>61.309999999999995</v>
      </c>
      <c r="Z124" s="51">
        <f t="shared" si="128"/>
        <v>0</v>
      </c>
      <c r="AB124" s="52">
        <f t="shared" si="129"/>
        <v>107575.52</v>
      </c>
      <c r="AC124" s="52">
        <f t="shared" si="130"/>
        <v>113237.27999999998</v>
      </c>
      <c r="AD124" s="52">
        <f t="shared" si="131"/>
        <v>115502.40000000001</v>
      </c>
      <c r="AE124" s="52">
        <f t="shared" si="132"/>
        <v>117813.28</v>
      </c>
      <c r="AF124" s="52">
        <f t="shared" si="133"/>
        <v>120169.92</v>
      </c>
      <c r="AG124" s="52">
        <f t="shared" si="134"/>
        <v>122572.31999999999</v>
      </c>
      <c r="AH124" s="52">
        <f t="shared" si="135"/>
        <v>125022.56</v>
      </c>
      <c r="AI124" s="52">
        <f t="shared" si="136"/>
        <v>127524.79999999999</v>
      </c>
      <c r="AJ124" s="52">
        <f t="shared" si="137"/>
        <v>0</v>
      </c>
      <c r="AL124" s="52">
        <f t="shared" si="138"/>
        <v>1.5200000000040745</v>
      </c>
      <c r="AM124" s="52">
        <f t="shared" si="139"/>
        <v>0.27999999998428393</v>
      </c>
      <c r="AN124" s="52">
        <f t="shared" si="140"/>
        <v>1.4000000000087311</v>
      </c>
      <c r="AO124" s="52">
        <f t="shared" si="141"/>
        <v>1.2799999999988358</v>
      </c>
      <c r="AP124" s="52">
        <f t="shared" si="142"/>
        <v>1.9199999999982538</v>
      </c>
      <c r="AQ124" s="52">
        <f t="shared" si="143"/>
        <v>1.319999999992433</v>
      </c>
      <c r="AR124" s="52">
        <f t="shared" si="144"/>
        <v>0.55999999999767169</v>
      </c>
      <c r="AS124" s="52">
        <f t="shared" si="145"/>
        <v>1.7999999999883585</v>
      </c>
      <c r="AT124" s="52">
        <f t="shared" si="146"/>
        <v>0</v>
      </c>
      <c r="AU124" s="52">
        <f t="shared" si="147"/>
        <v>107575.52</v>
      </c>
      <c r="AV124" s="52">
        <f t="shared" si="148"/>
        <v>113237.27999999998</v>
      </c>
      <c r="AW124" s="52">
        <f t="shared" si="149"/>
        <v>115502.40000000001</v>
      </c>
      <c r="AX124" s="52">
        <f t="shared" si="150"/>
        <v>117813.28</v>
      </c>
      <c r="AY124" s="52">
        <f t="shared" si="151"/>
        <v>120169.92</v>
      </c>
      <c r="AZ124" s="52">
        <f t="shared" si="152"/>
        <v>122572.31999999999</v>
      </c>
      <c r="BA124" s="52">
        <f t="shared" si="153"/>
        <v>125022.56</v>
      </c>
      <c r="BB124" s="52">
        <f t="shared" si="154"/>
        <v>127524.79999999999</v>
      </c>
      <c r="BC124" s="52">
        <f t="shared" si="155"/>
        <v>0</v>
      </c>
      <c r="BE124" s="52">
        <f t="shared" si="156"/>
        <v>1.5200000000040745</v>
      </c>
      <c r="BF124" s="52">
        <f t="shared" si="157"/>
        <v>0.27999999998428393</v>
      </c>
      <c r="BG124" s="52">
        <f t="shared" si="158"/>
        <v>1.4000000000087311</v>
      </c>
      <c r="BH124" s="52">
        <f t="shared" si="159"/>
        <v>1.2799999999988358</v>
      </c>
      <c r="BI124" s="52">
        <f t="shared" si="160"/>
        <v>1.9199999999982538</v>
      </c>
      <c r="BJ124" s="52">
        <f t="shared" si="161"/>
        <v>1.319999999992433</v>
      </c>
      <c r="BK124" s="52">
        <f t="shared" si="162"/>
        <v>0.55999999999767169</v>
      </c>
      <c r="BL124" s="52">
        <f t="shared" si="163"/>
        <v>1.7999999999883585</v>
      </c>
      <c r="BM124" s="52">
        <f t="shared" si="164"/>
        <v>0</v>
      </c>
    </row>
    <row r="125" spans="1:65">
      <c r="A125" s="62" t="s">
        <v>311</v>
      </c>
      <c r="B125" s="63">
        <v>538</v>
      </c>
      <c r="C125" s="63" t="s">
        <v>161</v>
      </c>
      <c r="D125" s="63">
        <v>11</v>
      </c>
      <c r="E125" s="63" t="s">
        <v>448</v>
      </c>
      <c r="F125" s="73" t="s">
        <v>312</v>
      </c>
      <c r="G125" s="65">
        <f t="shared" si="112"/>
        <v>104202</v>
      </c>
      <c r="H125" s="65">
        <f t="shared" si="113"/>
        <v>109687</v>
      </c>
      <c r="I125" s="65">
        <f t="shared" si="114"/>
        <v>111878</v>
      </c>
      <c r="J125" s="65">
        <f t="shared" si="115"/>
        <v>114117</v>
      </c>
      <c r="K125" s="65">
        <f t="shared" si="116"/>
        <v>116400</v>
      </c>
      <c r="L125" s="65">
        <f t="shared" si="117"/>
        <v>118726</v>
      </c>
      <c r="M125" s="65">
        <f t="shared" si="118"/>
        <v>121101</v>
      </c>
      <c r="N125" s="65">
        <f t="shared" si="119"/>
        <v>123525</v>
      </c>
      <c r="O125" s="50"/>
      <c r="R125" s="51">
        <f t="shared" si="120"/>
        <v>50.097999999999999</v>
      </c>
      <c r="S125" s="51">
        <f t="shared" si="121"/>
        <v>52.734999999999999</v>
      </c>
      <c r="T125" s="51">
        <f t="shared" si="122"/>
        <v>53.787999999999997</v>
      </c>
      <c r="U125" s="51">
        <f t="shared" si="123"/>
        <v>54.863999999999997</v>
      </c>
      <c r="V125" s="51">
        <f t="shared" si="124"/>
        <v>55.961999999999996</v>
      </c>
      <c r="W125" s="51">
        <f t="shared" si="125"/>
        <v>57.08</v>
      </c>
      <c r="X125" s="51">
        <f t="shared" si="126"/>
        <v>58.221999999999994</v>
      </c>
      <c r="Y125" s="51">
        <f t="shared" si="127"/>
        <v>59.387999999999998</v>
      </c>
      <c r="Z125" s="51">
        <f t="shared" si="128"/>
        <v>0</v>
      </c>
      <c r="AB125" s="52">
        <f t="shared" si="129"/>
        <v>104203.84</v>
      </c>
      <c r="AC125" s="52">
        <f t="shared" si="130"/>
        <v>109688.8</v>
      </c>
      <c r="AD125" s="52">
        <f t="shared" si="131"/>
        <v>111879.03999999999</v>
      </c>
      <c r="AE125" s="52">
        <f t="shared" si="132"/>
        <v>114117.12</v>
      </c>
      <c r="AF125" s="52">
        <f t="shared" si="133"/>
        <v>116400.95999999999</v>
      </c>
      <c r="AG125" s="52">
        <f t="shared" si="134"/>
        <v>118726.39999999999</v>
      </c>
      <c r="AH125" s="52">
        <f t="shared" si="135"/>
        <v>121101.75999999999</v>
      </c>
      <c r="AI125" s="52">
        <f t="shared" si="136"/>
        <v>123527.03999999999</v>
      </c>
      <c r="AJ125" s="52">
        <f t="shared" si="137"/>
        <v>0</v>
      </c>
      <c r="AL125" s="52">
        <f t="shared" si="138"/>
        <v>1.8399999999965075</v>
      </c>
      <c r="AM125" s="52">
        <f t="shared" si="139"/>
        <v>1.8000000000029104</v>
      </c>
      <c r="AN125" s="52">
        <f t="shared" si="140"/>
        <v>1.0399999999935972</v>
      </c>
      <c r="AO125" s="52">
        <f t="shared" si="141"/>
        <v>0.11999999999534339</v>
      </c>
      <c r="AP125" s="52">
        <f t="shared" si="142"/>
        <v>0.95999999999185093</v>
      </c>
      <c r="AQ125" s="52">
        <f t="shared" si="143"/>
        <v>0.39999999999417923</v>
      </c>
      <c r="AR125" s="52">
        <f t="shared" si="144"/>
        <v>0.75999999999476131</v>
      </c>
      <c r="AS125" s="52">
        <f t="shared" si="145"/>
        <v>2.0399999999935972</v>
      </c>
      <c r="AT125" s="52">
        <f t="shared" si="146"/>
        <v>0</v>
      </c>
      <c r="AU125" s="52">
        <f t="shared" si="147"/>
        <v>104203.84</v>
      </c>
      <c r="AV125" s="52">
        <f t="shared" si="148"/>
        <v>109688.8</v>
      </c>
      <c r="AW125" s="52">
        <f t="shared" si="149"/>
        <v>111879.03999999999</v>
      </c>
      <c r="AX125" s="52">
        <f t="shared" si="150"/>
        <v>114117.12</v>
      </c>
      <c r="AY125" s="52">
        <f t="shared" si="151"/>
        <v>116400.95999999999</v>
      </c>
      <c r="AZ125" s="52">
        <f t="shared" si="152"/>
        <v>118726.39999999999</v>
      </c>
      <c r="BA125" s="52">
        <f t="shared" si="153"/>
        <v>121101.75999999999</v>
      </c>
      <c r="BB125" s="52">
        <f t="shared" si="154"/>
        <v>123527.03999999999</v>
      </c>
      <c r="BC125" s="52">
        <f t="shared" si="155"/>
        <v>0</v>
      </c>
      <c r="BE125" s="52">
        <f t="shared" si="156"/>
        <v>1.8399999999965075</v>
      </c>
      <c r="BF125" s="52">
        <f t="shared" si="157"/>
        <v>1.8000000000029104</v>
      </c>
      <c r="BG125" s="52">
        <f t="shared" si="158"/>
        <v>1.0399999999935972</v>
      </c>
      <c r="BH125" s="52">
        <f t="shared" si="159"/>
        <v>0.11999999999534339</v>
      </c>
      <c r="BI125" s="52">
        <f t="shared" si="160"/>
        <v>0.95999999999185093</v>
      </c>
      <c r="BJ125" s="52">
        <f t="shared" si="161"/>
        <v>0.39999999999417923</v>
      </c>
      <c r="BK125" s="52">
        <f t="shared" si="162"/>
        <v>0.75999999999476131</v>
      </c>
      <c r="BL125" s="52">
        <f t="shared" si="163"/>
        <v>2.0399999999935972</v>
      </c>
      <c r="BM125" s="52">
        <f t="shared" si="164"/>
        <v>0</v>
      </c>
    </row>
    <row r="126" spans="1:65">
      <c r="A126" s="62" t="s">
        <v>406</v>
      </c>
      <c r="B126" s="63">
        <v>505</v>
      </c>
      <c r="C126" s="63">
        <v>149</v>
      </c>
      <c r="D126" s="63">
        <v>11</v>
      </c>
      <c r="E126" s="63" t="s">
        <v>448</v>
      </c>
      <c r="F126" s="69" t="s">
        <v>407</v>
      </c>
      <c r="G126" s="65">
        <v>97652.829183638518</v>
      </c>
      <c r="H126" s="65">
        <v>102792.45177225108</v>
      </c>
      <c r="I126" s="65">
        <v>104848.3008076961</v>
      </c>
      <c r="J126" s="65">
        <v>106945.26682385002</v>
      </c>
      <c r="K126" s="65">
        <v>109084.17216032703</v>
      </c>
      <c r="L126" s="65">
        <v>111265.85560353356</v>
      </c>
      <c r="M126" s="65">
        <v>113491.17271560423</v>
      </c>
      <c r="N126" s="65">
        <v>115760.99616991633</v>
      </c>
      <c r="O126" s="48"/>
      <c r="P126" s="48"/>
      <c r="Q126" s="48"/>
      <c r="R126" s="51"/>
      <c r="S126" s="51"/>
      <c r="T126" s="51"/>
      <c r="U126" s="51"/>
      <c r="V126" s="51"/>
      <c r="W126" s="51"/>
      <c r="X126" s="51"/>
      <c r="Y126" s="51"/>
      <c r="Z126" s="51"/>
      <c r="AB126" s="52"/>
      <c r="AC126" s="52"/>
      <c r="AD126" s="52"/>
      <c r="AE126" s="52"/>
      <c r="AF126" s="52"/>
      <c r="AG126" s="52"/>
      <c r="AH126" s="52"/>
      <c r="AI126" s="52"/>
      <c r="AJ126" s="52"/>
      <c r="AL126" s="52"/>
      <c r="AM126" s="52"/>
      <c r="AN126" s="52"/>
      <c r="AO126" s="52"/>
      <c r="AP126" s="52"/>
      <c r="AQ126" s="52"/>
      <c r="AR126" s="52"/>
      <c r="AS126" s="52"/>
      <c r="AT126" s="52"/>
      <c r="AU126" s="52"/>
      <c r="AV126" s="52"/>
      <c r="AW126" s="52"/>
      <c r="AX126" s="52"/>
      <c r="AY126" s="52"/>
      <c r="AZ126" s="52"/>
      <c r="BA126" s="52"/>
      <c r="BB126" s="52"/>
      <c r="BC126" s="52"/>
      <c r="BE126" s="52"/>
      <c r="BF126" s="52"/>
      <c r="BG126" s="52"/>
      <c r="BH126" s="52"/>
      <c r="BI126" s="52"/>
      <c r="BJ126" s="52"/>
      <c r="BK126" s="52"/>
      <c r="BL126" s="52"/>
      <c r="BM126" s="52"/>
    </row>
    <row r="127" spans="1:65">
      <c r="A127" s="62" t="s">
        <v>408</v>
      </c>
      <c r="B127" s="63">
        <v>510</v>
      </c>
      <c r="C127" s="63" t="s">
        <v>164</v>
      </c>
      <c r="D127" s="63">
        <v>11</v>
      </c>
      <c r="E127" s="63" t="s">
        <v>448</v>
      </c>
      <c r="F127" s="69" t="s">
        <v>409</v>
      </c>
      <c r="G127" s="65">
        <v>98645</v>
      </c>
      <c r="H127" s="65">
        <v>103836</v>
      </c>
      <c r="I127" s="65">
        <v>105912</v>
      </c>
      <c r="J127" s="65">
        <v>108032</v>
      </c>
      <c r="K127" s="65">
        <v>110194</v>
      </c>
      <c r="L127" s="65">
        <v>112396</v>
      </c>
      <c r="M127" s="65">
        <v>114643</v>
      </c>
      <c r="N127" s="65">
        <v>116937</v>
      </c>
      <c r="O127" s="48"/>
      <c r="P127" s="48"/>
      <c r="Q127" s="48"/>
      <c r="R127" s="51"/>
      <c r="S127" s="51"/>
      <c r="T127" s="51"/>
      <c r="U127" s="51"/>
      <c r="V127" s="51"/>
      <c r="W127" s="51"/>
      <c r="X127" s="51"/>
      <c r="Y127" s="51"/>
      <c r="Z127" s="51"/>
      <c r="AB127" s="52"/>
      <c r="AC127" s="52"/>
      <c r="AD127" s="52"/>
      <c r="AE127" s="52"/>
      <c r="AF127" s="52"/>
      <c r="AG127" s="52"/>
      <c r="AH127" s="52"/>
      <c r="AI127" s="52"/>
      <c r="AJ127" s="52"/>
      <c r="AL127" s="52"/>
      <c r="AM127" s="52"/>
      <c r="AN127" s="52"/>
      <c r="AO127" s="52"/>
      <c r="AP127" s="52"/>
      <c r="AQ127" s="52"/>
      <c r="AR127" s="52"/>
      <c r="AS127" s="52"/>
      <c r="AT127" s="52"/>
      <c r="AU127" s="52"/>
      <c r="AV127" s="52"/>
      <c r="AW127" s="52"/>
      <c r="AX127" s="52"/>
      <c r="AY127" s="52"/>
      <c r="AZ127" s="52"/>
      <c r="BA127" s="52"/>
      <c r="BB127" s="52"/>
      <c r="BC127" s="52"/>
      <c r="BE127" s="52"/>
      <c r="BF127" s="52"/>
      <c r="BG127" s="52"/>
      <c r="BH127" s="52"/>
      <c r="BI127" s="52"/>
      <c r="BJ127" s="52"/>
      <c r="BK127" s="52"/>
      <c r="BL127" s="52"/>
      <c r="BM127" s="52"/>
    </row>
    <row r="128" spans="1:65">
      <c r="A128" s="62" t="s">
        <v>316</v>
      </c>
      <c r="B128" s="63">
        <v>513</v>
      </c>
      <c r="C128" s="63" t="s">
        <v>236</v>
      </c>
      <c r="D128" s="63">
        <v>11</v>
      </c>
      <c r="E128" s="63" t="s">
        <v>448</v>
      </c>
      <c r="F128" s="69" t="s">
        <v>410</v>
      </c>
      <c r="G128" s="65">
        <v>99239</v>
      </c>
      <c r="H128" s="65">
        <v>104464</v>
      </c>
      <c r="I128" s="65">
        <v>106551</v>
      </c>
      <c r="J128" s="65">
        <v>108683</v>
      </c>
      <c r="K128" s="65">
        <v>110858</v>
      </c>
      <c r="L128" s="65">
        <v>113073</v>
      </c>
      <c r="M128" s="65">
        <v>115335</v>
      </c>
      <c r="N128" s="65">
        <v>117644</v>
      </c>
      <c r="O128" s="48"/>
      <c r="P128" s="48"/>
      <c r="Q128" s="48"/>
      <c r="R128" s="51"/>
      <c r="S128" s="51"/>
      <c r="T128" s="51"/>
      <c r="U128" s="51"/>
      <c r="V128" s="51"/>
      <c r="W128" s="51"/>
      <c r="X128" s="51"/>
      <c r="Y128" s="51"/>
      <c r="Z128" s="51"/>
      <c r="AB128" s="52"/>
      <c r="AC128" s="52"/>
      <c r="AD128" s="52"/>
      <c r="AE128" s="52"/>
      <c r="AF128" s="52"/>
      <c r="AG128" s="52"/>
      <c r="AH128" s="52"/>
      <c r="AI128" s="52"/>
      <c r="AJ128" s="52"/>
      <c r="AL128" s="52"/>
      <c r="AM128" s="52"/>
      <c r="AN128" s="52"/>
      <c r="AO128" s="52"/>
      <c r="AP128" s="52"/>
      <c r="AQ128" s="52"/>
      <c r="AR128" s="52"/>
      <c r="AS128" s="52"/>
      <c r="AT128" s="52"/>
      <c r="AU128" s="52"/>
      <c r="AV128" s="52"/>
      <c r="AW128" s="52"/>
      <c r="AX128" s="52"/>
      <c r="AY128" s="52"/>
      <c r="AZ128" s="52"/>
      <c r="BA128" s="52"/>
      <c r="BB128" s="52"/>
      <c r="BC128" s="52"/>
      <c r="BE128" s="52"/>
      <c r="BF128" s="52"/>
      <c r="BG128" s="52"/>
      <c r="BH128" s="52"/>
      <c r="BI128" s="52"/>
      <c r="BJ128" s="52"/>
      <c r="BK128" s="52"/>
      <c r="BL128" s="52"/>
      <c r="BM128" s="52"/>
    </row>
    <row r="129" spans="1:65">
      <c r="A129" s="62" t="s">
        <v>438</v>
      </c>
      <c r="B129" s="63">
        <v>645</v>
      </c>
      <c r="C129" s="63">
        <v>122</v>
      </c>
      <c r="D129" s="63">
        <v>14</v>
      </c>
      <c r="E129" s="63" t="s">
        <v>448</v>
      </c>
      <c r="F129" s="68" t="s">
        <v>435</v>
      </c>
      <c r="G129" s="143">
        <v>125433</v>
      </c>
      <c r="H129" s="65">
        <v>132036</v>
      </c>
      <c r="I129" s="143">
        <v>134677</v>
      </c>
      <c r="J129" s="143">
        <v>137369</v>
      </c>
      <c r="K129" s="65">
        <v>140117</v>
      </c>
      <c r="L129" s="65">
        <v>142920</v>
      </c>
      <c r="M129" s="65">
        <v>145778</v>
      </c>
      <c r="N129" s="65">
        <v>148694</v>
      </c>
      <c r="O129" s="50"/>
      <c r="R129" s="58">
        <f t="shared" ref="R129:Z136" si="167">ROUNDUP(G129/2080,3)</f>
        <v>60.305</v>
      </c>
      <c r="S129" s="58">
        <f t="shared" si="167"/>
        <v>63.478999999999999</v>
      </c>
      <c r="T129" s="58">
        <f>ROUNDUP(I129/2080,3)</f>
        <v>64.749000000000009</v>
      </c>
      <c r="U129" s="58">
        <f>ROUNDUP(J129/2080,3)</f>
        <v>66.043000000000006</v>
      </c>
      <c r="V129" s="58">
        <f t="shared" si="167"/>
        <v>67.364000000000004</v>
      </c>
      <c r="W129" s="58">
        <f t="shared" si="167"/>
        <v>68.712000000000003</v>
      </c>
      <c r="X129" s="58">
        <f t="shared" si="167"/>
        <v>70.085999999999999</v>
      </c>
      <c r="Y129" s="58">
        <f t="shared" si="167"/>
        <v>71.488</v>
      </c>
      <c r="Z129" s="58">
        <f t="shared" si="167"/>
        <v>0</v>
      </c>
      <c r="AA129" s="59"/>
      <c r="AB129" s="60">
        <f t="shared" ref="AB129:AJ129" si="168">R129*2080</f>
        <v>125434.4</v>
      </c>
      <c r="AC129" s="60">
        <f t="shared" si="168"/>
        <v>132036.32</v>
      </c>
      <c r="AD129" s="60">
        <f t="shared" si="168"/>
        <v>134677.92000000001</v>
      </c>
      <c r="AE129" s="60">
        <f t="shared" si="168"/>
        <v>137369.44</v>
      </c>
      <c r="AF129" s="60">
        <f t="shared" si="168"/>
        <v>140117.12</v>
      </c>
      <c r="AG129" s="60">
        <f t="shared" si="168"/>
        <v>142920.96000000002</v>
      </c>
      <c r="AH129" s="60">
        <f t="shared" si="168"/>
        <v>145778.88</v>
      </c>
      <c r="AI129" s="60">
        <f t="shared" si="168"/>
        <v>148695.04000000001</v>
      </c>
      <c r="AJ129" s="60">
        <f t="shared" si="168"/>
        <v>0</v>
      </c>
      <c r="AK129" s="59"/>
      <c r="AL129" s="60">
        <f t="shared" ref="AL129:AT136" si="169">AB129-G129</f>
        <v>1.3999999999941792</v>
      </c>
      <c r="AM129" s="60">
        <f t="shared" si="169"/>
        <v>0.32000000000698492</v>
      </c>
      <c r="AN129" s="60">
        <f>AD129-I129</f>
        <v>0.92000000001280569</v>
      </c>
      <c r="AO129" s="60">
        <f>AE129-J129</f>
        <v>0.44000000000232831</v>
      </c>
      <c r="AP129" s="60">
        <f t="shared" si="169"/>
        <v>0.11999999999534339</v>
      </c>
      <c r="AQ129" s="60">
        <f t="shared" si="169"/>
        <v>0.96000000002095476</v>
      </c>
      <c r="AR129" s="60">
        <f t="shared" si="169"/>
        <v>0.88000000000465661</v>
      </c>
      <c r="AS129" s="60">
        <f t="shared" si="169"/>
        <v>1.0400000000081491</v>
      </c>
      <c r="AT129" s="60">
        <f t="shared" si="169"/>
        <v>0</v>
      </c>
      <c r="AU129" s="60">
        <f t="shared" ref="AU129:BC129" si="170">R129*2080</f>
        <v>125434.4</v>
      </c>
      <c r="AV129" s="60">
        <f t="shared" si="170"/>
        <v>132036.32</v>
      </c>
      <c r="AW129" s="60">
        <f t="shared" si="170"/>
        <v>134677.92000000001</v>
      </c>
      <c r="AX129" s="60">
        <f t="shared" si="170"/>
        <v>137369.44</v>
      </c>
      <c r="AY129" s="60">
        <f t="shared" si="170"/>
        <v>140117.12</v>
      </c>
      <c r="AZ129" s="60">
        <f t="shared" si="170"/>
        <v>142920.96000000002</v>
      </c>
      <c r="BA129" s="60">
        <f t="shared" si="170"/>
        <v>145778.88</v>
      </c>
      <c r="BB129" s="60">
        <f t="shared" si="170"/>
        <v>148695.04000000001</v>
      </c>
      <c r="BC129" s="60">
        <f t="shared" si="170"/>
        <v>0</v>
      </c>
      <c r="BD129" s="59"/>
      <c r="BE129" s="60">
        <f t="shared" ref="BE129:BM136" si="171">AU129-G129</f>
        <v>1.3999999999941792</v>
      </c>
      <c r="BF129" s="60">
        <f t="shared" si="171"/>
        <v>0.32000000000698492</v>
      </c>
      <c r="BG129" s="60">
        <f>AW129-I129</f>
        <v>0.92000000001280569</v>
      </c>
      <c r="BH129" s="60">
        <f>AX129-J129</f>
        <v>0.44000000000232831</v>
      </c>
      <c r="BI129" s="60">
        <f t="shared" si="171"/>
        <v>0.11999999999534339</v>
      </c>
      <c r="BJ129" s="60">
        <f t="shared" si="171"/>
        <v>0.96000000002095476</v>
      </c>
      <c r="BK129" s="60">
        <f t="shared" si="171"/>
        <v>0.88000000000465661</v>
      </c>
      <c r="BL129" s="60">
        <f t="shared" si="171"/>
        <v>1.0400000000081491</v>
      </c>
      <c r="BM129" s="60">
        <f t="shared" si="171"/>
        <v>0</v>
      </c>
    </row>
    <row r="130" spans="1:65">
      <c r="A130" s="62" t="s">
        <v>318</v>
      </c>
      <c r="B130" s="63">
        <v>513</v>
      </c>
      <c r="C130" s="63" t="s">
        <v>236</v>
      </c>
      <c r="D130" s="63">
        <v>11</v>
      </c>
      <c r="E130" s="63" t="s">
        <v>448</v>
      </c>
      <c r="F130" s="74" t="s">
        <v>319</v>
      </c>
      <c r="G130" s="65">
        <f t="shared" ref="G130:G136" si="172">ROUND(VLOOKUP($A130,February19,6,0) * (1+IncrPerc20),0)</f>
        <v>99239</v>
      </c>
      <c r="H130" s="65">
        <f t="shared" ref="H130:H136" si="173">ROUND(VLOOKUP($A130,February19,7,0) * (1+IncrPerc20),0)</f>
        <v>104464</v>
      </c>
      <c r="I130" s="65">
        <f t="shared" ref="I130:I136" si="174">ROUND(VLOOKUP($A130,February19,8,0) * (1+IncrPerc20),0)</f>
        <v>106551</v>
      </c>
      <c r="J130" s="65">
        <f t="shared" ref="J130:J136" si="175">ROUND(VLOOKUP($A130,February19,9,0) * (1+IncrPerc20),0)</f>
        <v>108683</v>
      </c>
      <c r="K130" s="65">
        <f t="shared" ref="K130:K136" si="176">ROUND(VLOOKUP($A130,February19,10,0) * (1+IncrPerc20),0)</f>
        <v>110858</v>
      </c>
      <c r="L130" s="65">
        <f t="shared" ref="L130:L136" si="177">ROUND(VLOOKUP($A130,February19,11,0) * (1+IncrPerc20),0)</f>
        <v>113073</v>
      </c>
      <c r="M130" s="65">
        <f t="shared" ref="M130:M136" si="178">ROUND(VLOOKUP($A130,February19,12,0) * (1+IncrPerc20),0)</f>
        <v>115335</v>
      </c>
      <c r="N130" s="65">
        <f t="shared" ref="N130:N136" si="179">ROUND(VLOOKUP($A130,February19,13,0) * (1+IncrPerc20),0)</f>
        <v>117644</v>
      </c>
      <c r="O130" s="50"/>
      <c r="R130" s="51">
        <f t="shared" si="167"/>
        <v>47.711999999999996</v>
      </c>
      <c r="S130" s="51">
        <f t="shared" si="167"/>
        <v>50.223999999999997</v>
      </c>
      <c r="T130" s="51">
        <f t="shared" si="167"/>
        <v>51.226999999999997</v>
      </c>
      <c r="U130" s="51">
        <f t="shared" si="167"/>
        <v>52.251999999999995</v>
      </c>
      <c r="V130" s="51">
        <f t="shared" si="167"/>
        <v>53.297999999999995</v>
      </c>
      <c r="W130" s="51">
        <f t="shared" si="167"/>
        <v>54.363</v>
      </c>
      <c r="X130" s="51">
        <f t="shared" si="167"/>
        <v>55.449999999999996</v>
      </c>
      <c r="Y130" s="51">
        <f t="shared" si="167"/>
        <v>56.559999999999995</v>
      </c>
      <c r="Z130" s="51">
        <f t="shared" si="167"/>
        <v>0</v>
      </c>
      <c r="AB130" s="52">
        <f t="shared" ref="AB130:AJ136" si="180">R130*2080</f>
        <v>99240.959999999992</v>
      </c>
      <c r="AC130" s="52">
        <f t="shared" si="180"/>
        <v>104465.92</v>
      </c>
      <c r="AD130" s="52">
        <f t="shared" si="180"/>
        <v>106552.15999999999</v>
      </c>
      <c r="AE130" s="52">
        <f t="shared" si="180"/>
        <v>108684.15999999999</v>
      </c>
      <c r="AF130" s="52">
        <f t="shared" si="180"/>
        <v>110859.83999999998</v>
      </c>
      <c r="AG130" s="52">
        <f t="shared" si="180"/>
        <v>113075.04</v>
      </c>
      <c r="AH130" s="52">
        <f t="shared" si="180"/>
        <v>115335.99999999999</v>
      </c>
      <c r="AI130" s="52">
        <f t="shared" si="180"/>
        <v>117644.79999999999</v>
      </c>
      <c r="AJ130" s="52">
        <f t="shared" si="180"/>
        <v>0</v>
      </c>
      <c r="AL130" s="52">
        <f t="shared" si="169"/>
        <v>1.9599999999918509</v>
      </c>
      <c r="AM130" s="52">
        <f t="shared" si="169"/>
        <v>1.9199999999982538</v>
      </c>
      <c r="AN130" s="52">
        <f t="shared" si="169"/>
        <v>1.1599999999889405</v>
      </c>
      <c r="AO130" s="52">
        <f t="shared" si="169"/>
        <v>1.1599999999889405</v>
      </c>
      <c r="AP130" s="52">
        <f t="shared" si="169"/>
        <v>1.8399999999819556</v>
      </c>
      <c r="AQ130" s="52">
        <f t="shared" si="169"/>
        <v>2.0399999999935972</v>
      </c>
      <c r="AR130" s="52">
        <f t="shared" si="169"/>
        <v>0.99999999998544808</v>
      </c>
      <c r="AS130" s="52">
        <f t="shared" si="169"/>
        <v>0.79999999998835847</v>
      </c>
      <c r="AT130" s="52">
        <f t="shared" si="169"/>
        <v>0</v>
      </c>
      <c r="AU130" s="52">
        <f t="shared" ref="AU130:BC136" si="181">R130*2080</f>
        <v>99240.959999999992</v>
      </c>
      <c r="AV130" s="52">
        <f t="shared" si="181"/>
        <v>104465.92</v>
      </c>
      <c r="AW130" s="52">
        <f t="shared" si="181"/>
        <v>106552.15999999999</v>
      </c>
      <c r="AX130" s="52">
        <f t="shared" si="181"/>
        <v>108684.15999999999</v>
      </c>
      <c r="AY130" s="52">
        <f t="shared" si="181"/>
        <v>110859.83999999998</v>
      </c>
      <c r="AZ130" s="52">
        <f t="shared" si="181"/>
        <v>113075.04</v>
      </c>
      <c r="BA130" s="52">
        <f t="shared" si="181"/>
        <v>115335.99999999999</v>
      </c>
      <c r="BB130" s="52">
        <f t="shared" si="181"/>
        <v>117644.79999999999</v>
      </c>
      <c r="BC130" s="52">
        <f t="shared" si="181"/>
        <v>0</v>
      </c>
      <c r="BE130" s="52">
        <f t="shared" si="171"/>
        <v>1.9599999999918509</v>
      </c>
      <c r="BF130" s="52">
        <f t="shared" si="171"/>
        <v>1.9199999999982538</v>
      </c>
      <c r="BG130" s="52">
        <f t="shared" si="171"/>
        <v>1.1599999999889405</v>
      </c>
      <c r="BH130" s="52">
        <f t="shared" si="171"/>
        <v>1.1599999999889405</v>
      </c>
      <c r="BI130" s="52">
        <f t="shared" si="171"/>
        <v>1.8399999999819556</v>
      </c>
      <c r="BJ130" s="52">
        <f t="shared" si="171"/>
        <v>2.0399999999935972</v>
      </c>
      <c r="BK130" s="52">
        <f t="shared" si="171"/>
        <v>0.99999999998544808</v>
      </c>
      <c r="BL130" s="52">
        <f t="shared" si="171"/>
        <v>0.79999999998835847</v>
      </c>
      <c r="BM130" s="52">
        <f t="shared" si="171"/>
        <v>0</v>
      </c>
    </row>
    <row r="131" spans="1:65">
      <c r="A131" s="62" t="s">
        <v>320</v>
      </c>
      <c r="B131" s="63">
        <v>558</v>
      </c>
      <c r="C131" s="63" t="s">
        <v>182</v>
      </c>
      <c r="D131" s="63">
        <v>12</v>
      </c>
      <c r="E131" s="63" t="s">
        <v>448</v>
      </c>
      <c r="F131" s="69" t="s">
        <v>321</v>
      </c>
      <c r="G131" s="65">
        <f t="shared" si="172"/>
        <v>108170</v>
      </c>
      <c r="H131" s="65">
        <f t="shared" si="173"/>
        <v>113863</v>
      </c>
      <c r="I131" s="65">
        <f t="shared" si="174"/>
        <v>116140</v>
      </c>
      <c r="J131" s="65">
        <f t="shared" si="175"/>
        <v>118464</v>
      </c>
      <c r="K131" s="65">
        <f t="shared" si="176"/>
        <v>120832</v>
      </c>
      <c r="L131" s="65">
        <f t="shared" si="177"/>
        <v>123248</v>
      </c>
      <c r="M131" s="65">
        <f t="shared" si="178"/>
        <v>125714</v>
      </c>
      <c r="N131" s="65">
        <f t="shared" si="179"/>
        <v>128228</v>
      </c>
      <c r="O131" s="50"/>
      <c r="R131" s="51">
        <f t="shared" si="167"/>
        <v>52.004999999999995</v>
      </c>
      <c r="S131" s="51">
        <f t="shared" si="167"/>
        <v>54.741999999999997</v>
      </c>
      <c r="T131" s="51">
        <f t="shared" si="167"/>
        <v>55.836999999999996</v>
      </c>
      <c r="U131" s="51">
        <f t="shared" si="167"/>
        <v>56.954000000000001</v>
      </c>
      <c r="V131" s="51">
        <f t="shared" si="167"/>
        <v>58.092999999999996</v>
      </c>
      <c r="W131" s="51">
        <f t="shared" si="167"/>
        <v>59.253999999999998</v>
      </c>
      <c r="X131" s="51">
        <f t="shared" si="167"/>
        <v>60.44</v>
      </c>
      <c r="Y131" s="51">
        <f t="shared" si="167"/>
        <v>61.649000000000001</v>
      </c>
      <c r="Z131" s="51">
        <f t="shared" si="167"/>
        <v>0</v>
      </c>
      <c r="AB131" s="52">
        <f t="shared" si="180"/>
        <v>108170.4</v>
      </c>
      <c r="AC131" s="52">
        <f t="shared" si="180"/>
        <v>113863.36</v>
      </c>
      <c r="AD131" s="52">
        <f t="shared" si="180"/>
        <v>116140.95999999999</v>
      </c>
      <c r="AE131" s="52">
        <f t="shared" si="180"/>
        <v>118464.32000000001</v>
      </c>
      <c r="AF131" s="52">
        <f t="shared" si="180"/>
        <v>120833.43999999999</v>
      </c>
      <c r="AG131" s="52">
        <f t="shared" si="180"/>
        <v>123248.31999999999</v>
      </c>
      <c r="AH131" s="52">
        <f t="shared" si="180"/>
        <v>125715.2</v>
      </c>
      <c r="AI131" s="52">
        <f t="shared" si="180"/>
        <v>128229.92</v>
      </c>
      <c r="AJ131" s="52">
        <f t="shared" si="180"/>
        <v>0</v>
      </c>
      <c r="AL131" s="52">
        <f t="shared" si="169"/>
        <v>0.39999999999417923</v>
      </c>
      <c r="AM131" s="52">
        <f t="shared" si="169"/>
        <v>0.36000000000058208</v>
      </c>
      <c r="AN131" s="52">
        <f t="shared" si="169"/>
        <v>0.95999999999185093</v>
      </c>
      <c r="AO131" s="52">
        <f t="shared" si="169"/>
        <v>0.32000000000698492</v>
      </c>
      <c r="AP131" s="52">
        <f t="shared" si="169"/>
        <v>1.4399999999877764</v>
      </c>
      <c r="AQ131" s="52">
        <f t="shared" si="169"/>
        <v>0.319999999992433</v>
      </c>
      <c r="AR131" s="52">
        <f t="shared" si="169"/>
        <v>1.1999999999970896</v>
      </c>
      <c r="AS131" s="52">
        <f t="shared" si="169"/>
        <v>1.9199999999982538</v>
      </c>
      <c r="AT131" s="52">
        <f t="shared" si="169"/>
        <v>0</v>
      </c>
      <c r="AU131" s="52">
        <f t="shared" si="181"/>
        <v>108170.4</v>
      </c>
      <c r="AV131" s="52">
        <f t="shared" si="181"/>
        <v>113863.36</v>
      </c>
      <c r="AW131" s="52">
        <f t="shared" si="181"/>
        <v>116140.95999999999</v>
      </c>
      <c r="AX131" s="52">
        <f t="shared" si="181"/>
        <v>118464.32000000001</v>
      </c>
      <c r="AY131" s="52">
        <f t="shared" si="181"/>
        <v>120833.43999999999</v>
      </c>
      <c r="AZ131" s="52">
        <f t="shared" si="181"/>
        <v>123248.31999999999</v>
      </c>
      <c r="BA131" s="52">
        <f t="shared" si="181"/>
        <v>125715.2</v>
      </c>
      <c r="BB131" s="52">
        <f t="shared" si="181"/>
        <v>128229.92</v>
      </c>
      <c r="BC131" s="52">
        <f t="shared" si="181"/>
        <v>0</v>
      </c>
      <c r="BE131" s="52">
        <f t="shared" si="171"/>
        <v>0.39999999999417923</v>
      </c>
      <c r="BF131" s="52">
        <f t="shared" si="171"/>
        <v>0.36000000000058208</v>
      </c>
      <c r="BG131" s="52">
        <f t="shared" si="171"/>
        <v>0.95999999999185093</v>
      </c>
      <c r="BH131" s="52">
        <f t="shared" si="171"/>
        <v>0.32000000000698492</v>
      </c>
      <c r="BI131" s="52">
        <f t="shared" si="171"/>
        <v>1.4399999999877764</v>
      </c>
      <c r="BJ131" s="52">
        <f t="shared" si="171"/>
        <v>0.319999999992433</v>
      </c>
      <c r="BK131" s="52">
        <f t="shared" si="171"/>
        <v>1.1999999999970896</v>
      </c>
      <c r="BL131" s="52">
        <f t="shared" si="171"/>
        <v>1.9199999999982538</v>
      </c>
      <c r="BM131" s="52">
        <f t="shared" si="171"/>
        <v>0</v>
      </c>
    </row>
    <row r="132" spans="1:65">
      <c r="A132" s="62" t="s">
        <v>322</v>
      </c>
      <c r="B132" s="63">
        <v>598</v>
      </c>
      <c r="C132" s="63" t="s">
        <v>323</v>
      </c>
      <c r="D132" s="63">
        <v>13</v>
      </c>
      <c r="E132" s="63" t="s">
        <v>448</v>
      </c>
      <c r="F132" s="74" t="s">
        <v>324</v>
      </c>
      <c r="G132" s="65">
        <f t="shared" si="172"/>
        <v>116108</v>
      </c>
      <c r="H132" s="65">
        <f t="shared" si="173"/>
        <v>122219</v>
      </c>
      <c r="I132" s="65">
        <f t="shared" si="174"/>
        <v>124662</v>
      </c>
      <c r="J132" s="65">
        <f t="shared" si="175"/>
        <v>127156</v>
      </c>
      <c r="K132" s="65">
        <f t="shared" si="176"/>
        <v>129699</v>
      </c>
      <c r="L132" s="65">
        <f t="shared" si="177"/>
        <v>132294</v>
      </c>
      <c r="M132" s="65">
        <f t="shared" si="178"/>
        <v>134939</v>
      </c>
      <c r="N132" s="65">
        <f t="shared" si="179"/>
        <v>137638</v>
      </c>
      <c r="O132" s="50"/>
      <c r="R132" s="51">
        <f t="shared" si="167"/>
        <v>55.821999999999996</v>
      </c>
      <c r="S132" s="51">
        <f t="shared" si="167"/>
        <v>58.76</v>
      </c>
      <c r="T132" s="51">
        <f t="shared" si="167"/>
        <v>59.933999999999997</v>
      </c>
      <c r="U132" s="51">
        <f t="shared" si="167"/>
        <v>61.132999999999996</v>
      </c>
      <c r="V132" s="51">
        <f t="shared" si="167"/>
        <v>62.355999999999995</v>
      </c>
      <c r="W132" s="51">
        <f t="shared" si="167"/>
        <v>63.602999999999994</v>
      </c>
      <c r="X132" s="51">
        <f t="shared" si="167"/>
        <v>64.875</v>
      </c>
      <c r="Y132" s="51">
        <f t="shared" si="167"/>
        <v>66.173000000000002</v>
      </c>
      <c r="Z132" s="51">
        <f t="shared" si="167"/>
        <v>0</v>
      </c>
      <c r="AB132" s="52">
        <f t="shared" si="180"/>
        <v>116109.75999999999</v>
      </c>
      <c r="AC132" s="52">
        <f t="shared" si="180"/>
        <v>122220.8</v>
      </c>
      <c r="AD132" s="52">
        <f t="shared" si="180"/>
        <v>124662.72</v>
      </c>
      <c r="AE132" s="52">
        <f t="shared" si="180"/>
        <v>127156.63999999998</v>
      </c>
      <c r="AF132" s="52">
        <f t="shared" si="180"/>
        <v>129700.47999999998</v>
      </c>
      <c r="AG132" s="52">
        <f t="shared" si="180"/>
        <v>132294.24</v>
      </c>
      <c r="AH132" s="52">
        <f t="shared" si="180"/>
        <v>134940</v>
      </c>
      <c r="AI132" s="52">
        <f t="shared" si="180"/>
        <v>137639.84</v>
      </c>
      <c r="AJ132" s="52">
        <f t="shared" si="180"/>
        <v>0</v>
      </c>
      <c r="AL132" s="52">
        <f t="shared" si="169"/>
        <v>1.7599999999947613</v>
      </c>
      <c r="AM132" s="52">
        <f t="shared" si="169"/>
        <v>1.8000000000029104</v>
      </c>
      <c r="AN132" s="52">
        <f t="shared" si="169"/>
        <v>0.72000000000116415</v>
      </c>
      <c r="AO132" s="52">
        <f t="shared" si="169"/>
        <v>0.63999999998486601</v>
      </c>
      <c r="AP132" s="52">
        <f t="shared" si="169"/>
        <v>1.4799999999813735</v>
      </c>
      <c r="AQ132" s="52">
        <f t="shared" si="169"/>
        <v>0.23999999999068677</v>
      </c>
      <c r="AR132" s="52">
        <f t="shared" si="169"/>
        <v>1</v>
      </c>
      <c r="AS132" s="52">
        <f t="shared" si="169"/>
        <v>1.8399999999965075</v>
      </c>
      <c r="AT132" s="52">
        <f t="shared" si="169"/>
        <v>0</v>
      </c>
      <c r="AU132" s="52">
        <f t="shared" si="181"/>
        <v>116109.75999999999</v>
      </c>
      <c r="AV132" s="52">
        <f t="shared" si="181"/>
        <v>122220.8</v>
      </c>
      <c r="AW132" s="52">
        <f t="shared" si="181"/>
        <v>124662.72</v>
      </c>
      <c r="AX132" s="52">
        <f t="shared" si="181"/>
        <v>127156.63999999998</v>
      </c>
      <c r="AY132" s="52">
        <f t="shared" si="181"/>
        <v>129700.47999999998</v>
      </c>
      <c r="AZ132" s="52">
        <f t="shared" si="181"/>
        <v>132294.24</v>
      </c>
      <c r="BA132" s="52">
        <f t="shared" si="181"/>
        <v>134940</v>
      </c>
      <c r="BB132" s="52">
        <f t="shared" si="181"/>
        <v>137639.84</v>
      </c>
      <c r="BC132" s="52">
        <f t="shared" si="181"/>
        <v>0</v>
      </c>
      <c r="BE132" s="52">
        <f t="shared" si="171"/>
        <v>1.7599999999947613</v>
      </c>
      <c r="BF132" s="52">
        <f t="shared" si="171"/>
        <v>1.8000000000029104</v>
      </c>
      <c r="BG132" s="52">
        <f t="shared" si="171"/>
        <v>0.72000000000116415</v>
      </c>
      <c r="BH132" s="52">
        <f t="shared" si="171"/>
        <v>0.63999999998486601</v>
      </c>
      <c r="BI132" s="52">
        <f t="shared" si="171"/>
        <v>1.4799999999813735</v>
      </c>
      <c r="BJ132" s="52">
        <f t="shared" si="171"/>
        <v>0.23999999999068677</v>
      </c>
      <c r="BK132" s="52">
        <f t="shared" si="171"/>
        <v>1</v>
      </c>
      <c r="BL132" s="52">
        <f t="shared" si="171"/>
        <v>1.8399999999965075</v>
      </c>
      <c r="BM132" s="52">
        <f t="shared" si="171"/>
        <v>0</v>
      </c>
    </row>
    <row r="133" spans="1:65">
      <c r="A133" s="62" t="s">
        <v>325</v>
      </c>
      <c r="B133" s="63">
        <v>518</v>
      </c>
      <c r="C133" s="63" t="s">
        <v>138</v>
      </c>
      <c r="D133" s="63">
        <v>11</v>
      </c>
      <c r="E133" s="63" t="s">
        <v>448</v>
      </c>
      <c r="F133" s="69" t="s">
        <v>326</v>
      </c>
      <c r="G133" s="65">
        <f t="shared" si="172"/>
        <v>100232</v>
      </c>
      <c r="H133" s="65">
        <f t="shared" si="173"/>
        <v>105508</v>
      </c>
      <c r="I133" s="65">
        <f t="shared" si="174"/>
        <v>107618</v>
      </c>
      <c r="J133" s="65">
        <f t="shared" si="175"/>
        <v>109772</v>
      </c>
      <c r="K133" s="65">
        <f t="shared" si="176"/>
        <v>111966</v>
      </c>
      <c r="L133" s="65">
        <f t="shared" si="177"/>
        <v>114204</v>
      </c>
      <c r="M133" s="65">
        <f t="shared" si="178"/>
        <v>116490</v>
      </c>
      <c r="N133" s="65">
        <f t="shared" si="179"/>
        <v>118820</v>
      </c>
      <c r="O133" s="50"/>
      <c r="R133" s="51">
        <f t="shared" si="167"/>
        <v>48.189</v>
      </c>
      <c r="S133" s="51">
        <f t="shared" si="167"/>
        <v>50.725000000000001</v>
      </c>
      <c r="T133" s="51">
        <f t="shared" si="167"/>
        <v>51.739999999999995</v>
      </c>
      <c r="U133" s="51">
        <f t="shared" si="167"/>
        <v>52.774999999999999</v>
      </c>
      <c r="V133" s="51">
        <f t="shared" si="167"/>
        <v>53.83</v>
      </c>
      <c r="W133" s="51">
        <f t="shared" si="167"/>
        <v>54.905999999999999</v>
      </c>
      <c r="X133" s="51">
        <f t="shared" si="167"/>
        <v>56.004999999999995</v>
      </c>
      <c r="Y133" s="51">
        <f t="shared" si="167"/>
        <v>57.125</v>
      </c>
      <c r="Z133" s="51">
        <f t="shared" si="167"/>
        <v>0</v>
      </c>
      <c r="AB133" s="52">
        <f t="shared" si="180"/>
        <v>100233.12</v>
      </c>
      <c r="AC133" s="52">
        <f t="shared" si="180"/>
        <v>105508</v>
      </c>
      <c r="AD133" s="52">
        <f t="shared" si="180"/>
        <v>107619.19999999998</v>
      </c>
      <c r="AE133" s="52">
        <f t="shared" si="180"/>
        <v>109772</v>
      </c>
      <c r="AF133" s="52">
        <f t="shared" si="180"/>
        <v>111966.39999999999</v>
      </c>
      <c r="AG133" s="52">
        <f t="shared" si="180"/>
        <v>114204.48</v>
      </c>
      <c r="AH133" s="52">
        <f t="shared" si="180"/>
        <v>116490.4</v>
      </c>
      <c r="AI133" s="52">
        <f t="shared" si="180"/>
        <v>118820</v>
      </c>
      <c r="AJ133" s="52">
        <f t="shared" si="180"/>
        <v>0</v>
      </c>
      <c r="AL133" s="52">
        <f t="shared" si="169"/>
        <v>1.1199999999953434</v>
      </c>
      <c r="AM133" s="52">
        <f t="shared" si="169"/>
        <v>0</v>
      </c>
      <c r="AN133" s="52">
        <f t="shared" si="169"/>
        <v>1.1999999999825377</v>
      </c>
      <c r="AO133" s="52">
        <f t="shared" si="169"/>
        <v>0</v>
      </c>
      <c r="AP133" s="52">
        <f t="shared" si="169"/>
        <v>0.39999999999417923</v>
      </c>
      <c r="AQ133" s="52">
        <f t="shared" si="169"/>
        <v>0.47999999999592546</v>
      </c>
      <c r="AR133" s="52">
        <f t="shared" si="169"/>
        <v>0.39999999999417923</v>
      </c>
      <c r="AS133" s="52">
        <f t="shared" si="169"/>
        <v>0</v>
      </c>
      <c r="AT133" s="52">
        <f t="shared" si="169"/>
        <v>0</v>
      </c>
      <c r="AU133" s="52">
        <f t="shared" si="181"/>
        <v>100233.12</v>
      </c>
      <c r="AV133" s="52">
        <f t="shared" si="181"/>
        <v>105508</v>
      </c>
      <c r="AW133" s="52">
        <f t="shared" si="181"/>
        <v>107619.19999999998</v>
      </c>
      <c r="AX133" s="52">
        <f t="shared" si="181"/>
        <v>109772</v>
      </c>
      <c r="AY133" s="52">
        <f t="shared" si="181"/>
        <v>111966.39999999999</v>
      </c>
      <c r="AZ133" s="52">
        <f t="shared" si="181"/>
        <v>114204.48</v>
      </c>
      <c r="BA133" s="52">
        <f t="shared" si="181"/>
        <v>116490.4</v>
      </c>
      <c r="BB133" s="52">
        <f t="shared" si="181"/>
        <v>118820</v>
      </c>
      <c r="BC133" s="52">
        <f t="shared" si="181"/>
        <v>0</v>
      </c>
      <c r="BE133" s="52">
        <f t="shared" si="171"/>
        <v>1.1199999999953434</v>
      </c>
      <c r="BF133" s="52">
        <f t="shared" si="171"/>
        <v>0</v>
      </c>
      <c r="BG133" s="52">
        <f t="shared" si="171"/>
        <v>1.1999999999825377</v>
      </c>
      <c r="BH133" s="52">
        <f t="shared" si="171"/>
        <v>0</v>
      </c>
      <c r="BI133" s="52">
        <f t="shared" si="171"/>
        <v>0.39999999999417923</v>
      </c>
      <c r="BJ133" s="52">
        <f t="shared" si="171"/>
        <v>0.47999999999592546</v>
      </c>
      <c r="BK133" s="52">
        <f t="shared" si="171"/>
        <v>0.39999999999417923</v>
      </c>
      <c r="BL133" s="52">
        <f t="shared" si="171"/>
        <v>0</v>
      </c>
      <c r="BM133" s="52">
        <f t="shared" si="171"/>
        <v>0</v>
      </c>
    </row>
    <row r="134" spans="1:65">
      <c r="A134" s="62" t="s">
        <v>327</v>
      </c>
      <c r="B134" s="63">
        <v>538</v>
      </c>
      <c r="C134" s="63" t="s">
        <v>161</v>
      </c>
      <c r="D134" s="63">
        <v>11</v>
      </c>
      <c r="E134" s="63" t="s">
        <v>448</v>
      </c>
      <c r="F134" s="73" t="s">
        <v>328</v>
      </c>
      <c r="G134" s="65">
        <f t="shared" si="172"/>
        <v>104202</v>
      </c>
      <c r="H134" s="65">
        <f t="shared" si="173"/>
        <v>109687</v>
      </c>
      <c r="I134" s="65">
        <f t="shared" si="174"/>
        <v>111878</v>
      </c>
      <c r="J134" s="65">
        <f t="shared" si="175"/>
        <v>114117</v>
      </c>
      <c r="K134" s="65">
        <f t="shared" si="176"/>
        <v>116400</v>
      </c>
      <c r="L134" s="65">
        <f t="shared" si="177"/>
        <v>118726</v>
      </c>
      <c r="M134" s="65">
        <f t="shared" si="178"/>
        <v>121101</v>
      </c>
      <c r="N134" s="65">
        <f t="shared" si="179"/>
        <v>123525</v>
      </c>
      <c r="O134" s="50"/>
      <c r="R134" s="51">
        <f t="shared" si="167"/>
        <v>50.097999999999999</v>
      </c>
      <c r="S134" s="51">
        <f t="shared" si="167"/>
        <v>52.734999999999999</v>
      </c>
      <c r="T134" s="51">
        <f t="shared" si="167"/>
        <v>53.787999999999997</v>
      </c>
      <c r="U134" s="51">
        <f t="shared" si="167"/>
        <v>54.863999999999997</v>
      </c>
      <c r="V134" s="51">
        <f t="shared" si="167"/>
        <v>55.961999999999996</v>
      </c>
      <c r="W134" s="51">
        <f t="shared" si="167"/>
        <v>57.08</v>
      </c>
      <c r="X134" s="51">
        <f t="shared" si="167"/>
        <v>58.221999999999994</v>
      </c>
      <c r="Y134" s="51">
        <f t="shared" si="167"/>
        <v>59.387999999999998</v>
      </c>
      <c r="Z134" s="51">
        <f t="shared" si="167"/>
        <v>0</v>
      </c>
      <c r="AB134" s="52">
        <f t="shared" si="180"/>
        <v>104203.84</v>
      </c>
      <c r="AC134" s="52">
        <f t="shared" si="180"/>
        <v>109688.8</v>
      </c>
      <c r="AD134" s="52">
        <f t="shared" si="180"/>
        <v>111879.03999999999</v>
      </c>
      <c r="AE134" s="52">
        <f t="shared" si="180"/>
        <v>114117.12</v>
      </c>
      <c r="AF134" s="52">
        <f t="shared" si="180"/>
        <v>116400.95999999999</v>
      </c>
      <c r="AG134" s="52">
        <f t="shared" si="180"/>
        <v>118726.39999999999</v>
      </c>
      <c r="AH134" s="52">
        <f t="shared" si="180"/>
        <v>121101.75999999999</v>
      </c>
      <c r="AI134" s="52">
        <f t="shared" si="180"/>
        <v>123527.03999999999</v>
      </c>
      <c r="AJ134" s="52">
        <f t="shared" si="180"/>
        <v>0</v>
      </c>
      <c r="AL134" s="52">
        <f t="shared" si="169"/>
        <v>1.8399999999965075</v>
      </c>
      <c r="AM134" s="52">
        <f t="shared" si="169"/>
        <v>1.8000000000029104</v>
      </c>
      <c r="AN134" s="52">
        <f t="shared" si="169"/>
        <v>1.0399999999935972</v>
      </c>
      <c r="AO134" s="52">
        <f t="shared" si="169"/>
        <v>0.11999999999534339</v>
      </c>
      <c r="AP134" s="52">
        <f t="shared" si="169"/>
        <v>0.95999999999185093</v>
      </c>
      <c r="AQ134" s="52">
        <f t="shared" si="169"/>
        <v>0.39999999999417923</v>
      </c>
      <c r="AR134" s="52">
        <f t="shared" si="169"/>
        <v>0.75999999999476131</v>
      </c>
      <c r="AS134" s="52">
        <f t="shared" si="169"/>
        <v>2.0399999999935972</v>
      </c>
      <c r="AT134" s="52">
        <f t="shared" si="169"/>
        <v>0</v>
      </c>
      <c r="AU134" s="52">
        <f t="shared" si="181"/>
        <v>104203.84</v>
      </c>
      <c r="AV134" s="52">
        <f t="shared" si="181"/>
        <v>109688.8</v>
      </c>
      <c r="AW134" s="52">
        <f t="shared" si="181"/>
        <v>111879.03999999999</v>
      </c>
      <c r="AX134" s="52">
        <f t="shared" si="181"/>
        <v>114117.12</v>
      </c>
      <c r="AY134" s="52">
        <f t="shared" si="181"/>
        <v>116400.95999999999</v>
      </c>
      <c r="AZ134" s="52">
        <f t="shared" si="181"/>
        <v>118726.39999999999</v>
      </c>
      <c r="BA134" s="52">
        <f t="shared" si="181"/>
        <v>121101.75999999999</v>
      </c>
      <c r="BB134" s="52">
        <f t="shared" si="181"/>
        <v>123527.03999999999</v>
      </c>
      <c r="BC134" s="52">
        <f t="shared" si="181"/>
        <v>0</v>
      </c>
      <c r="BE134" s="52">
        <f t="shared" si="171"/>
        <v>1.8399999999965075</v>
      </c>
      <c r="BF134" s="52">
        <f t="shared" si="171"/>
        <v>1.8000000000029104</v>
      </c>
      <c r="BG134" s="52">
        <f t="shared" si="171"/>
        <v>1.0399999999935972</v>
      </c>
      <c r="BH134" s="52">
        <f t="shared" si="171"/>
        <v>0.11999999999534339</v>
      </c>
      <c r="BI134" s="52">
        <f t="shared" si="171"/>
        <v>0.95999999999185093</v>
      </c>
      <c r="BJ134" s="52">
        <f t="shared" si="171"/>
        <v>0.39999999999417923</v>
      </c>
      <c r="BK134" s="52">
        <f t="shared" si="171"/>
        <v>0.75999999999476131</v>
      </c>
      <c r="BL134" s="52">
        <f t="shared" si="171"/>
        <v>2.0399999999935972</v>
      </c>
      <c r="BM134" s="52">
        <f t="shared" si="171"/>
        <v>0</v>
      </c>
    </row>
    <row r="135" spans="1:65">
      <c r="A135" s="62" t="s">
        <v>329</v>
      </c>
      <c r="B135" s="63">
        <v>513</v>
      </c>
      <c r="C135" s="63" t="s">
        <v>236</v>
      </c>
      <c r="D135" s="63">
        <v>11</v>
      </c>
      <c r="E135" s="63" t="s">
        <v>448</v>
      </c>
      <c r="F135" s="73" t="s">
        <v>330</v>
      </c>
      <c r="G135" s="65">
        <f t="shared" si="172"/>
        <v>99239</v>
      </c>
      <c r="H135" s="65">
        <f t="shared" si="173"/>
        <v>104464</v>
      </c>
      <c r="I135" s="65">
        <f t="shared" si="174"/>
        <v>106551</v>
      </c>
      <c r="J135" s="65">
        <f t="shared" si="175"/>
        <v>108683</v>
      </c>
      <c r="K135" s="65">
        <f t="shared" si="176"/>
        <v>110858</v>
      </c>
      <c r="L135" s="65">
        <f t="shared" si="177"/>
        <v>113073</v>
      </c>
      <c r="M135" s="65">
        <f t="shared" si="178"/>
        <v>115335</v>
      </c>
      <c r="N135" s="65">
        <f t="shared" si="179"/>
        <v>117644</v>
      </c>
      <c r="O135" s="50"/>
      <c r="R135" s="51">
        <f t="shared" si="167"/>
        <v>47.711999999999996</v>
      </c>
      <c r="S135" s="51">
        <f t="shared" si="167"/>
        <v>50.223999999999997</v>
      </c>
      <c r="T135" s="51">
        <f t="shared" si="167"/>
        <v>51.226999999999997</v>
      </c>
      <c r="U135" s="51">
        <f t="shared" si="167"/>
        <v>52.251999999999995</v>
      </c>
      <c r="V135" s="51">
        <f t="shared" si="167"/>
        <v>53.297999999999995</v>
      </c>
      <c r="W135" s="51">
        <f t="shared" si="167"/>
        <v>54.363</v>
      </c>
      <c r="X135" s="51">
        <f t="shared" si="167"/>
        <v>55.449999999999996</v>
      </c>
      <c r="Y135" s="51">
        <f t="shared" si="167"/>
        <v>56.559999999999995</v>
      </c>
      <c r="Z135" s="51">
        <f t="shared" si="167"/>
        <v>0</v>
      </c>
      <c r="AB135" s="52">
        <f t="shared" si="180"/>
        <v>99240.959999999992</v>
      </c>
      <c r="AC135" s="52">
        <f t="shared" si="180"/>
        <v>104465.92</v>
      </c>
      <c r="AD135" s="52">
        <f t="shared" si="180"/>
        <v>106552.15999999999</v>
      </c>
      <c r="AE135" s="52">
        <f t="shared" si="180"/>
        <v>108684.15999999999</v>
      </c>
      <c r="AF135" s="52">
        <f t="shared" si="180"/>
        <v>110859.83999999998</v>
      </c>
      <c r="AG135" s="52">
        <f t="shared" si="180"/>
        <v>113075.04</v>
      </c>
      <c r="AH135" s="52">
        <f t="shared" si="180"/>
        <v>115335.99999999999</v>
      </c>
      <c r="AI135" s="52">
        <f t="shared" si="180"/>
        <v>117644.79999999999</v>
      </c>
      <c r="AJ135" s="52">
        <f t="shared" si="180"/>
        <v>0</v>
      </c>
      <c r="AL135" s="52">
        <f t="shared" si="169"/>
        <v>1.9599999999918509</v>
      </c>
      <c r="AM135" s="52">
        <f t="shared" si="169"/>
        <v>1.9199999999982538</v>
      </c>
      <c r="AN135" s="52">
        <f t="shared" si="169"/>
        <v>1.1599999999889405</v>
      </c>
      <c r="AO135" s="52">
        <f t="shared" si="169"/>
        <v>1.1599999999889405</v>
      </c>
      <c r="AP135" s="52">
        <f t="shared" si="169"/>
        <v>1.8399999999819556</v>
      </c>
      <c r="AQ135" s="52">
        <f t="shared" si="169"/>
        <v>2.0399999999935972</v>
      </c>
      <c r="AR135" s="52">
        <f t="shared" si="169"/>
        <v>0.99999999998544808</v>
      </c>
      <c r="AS135" s="52">
        <f t="shared" si="169"/>
        <v>0.79999999998835847</v>
      </c>
      <c r="AT135" s="52">
        <f t="shared" si="169"/>
        <v>0</v>
      </c>
      <c r="AU135" s="52">
        <f t="shared" si="181"/>
        <v>99240.959999999992</v>
      </c>
      <c r="AV135" s="52">
        <f t="shared" si="181"/>
        <v>104465.92</v>
      </c>
      <c r="AW135" s="52">
        <f t="shared" si="181"/>
        <v>106552.15999999999</v>
      </c>
      <c r="AX135" s="52">
        <f t="shared" si="181"/>
        <v>108684.15999999999</v>
      </c>
      <c r="AY135" s="52">
        <f t="shared" si="181"/>
        <v>110859.83999999998</v>
      </c>
      <c r="AZ135" s="52">
        <f t="shared" si="181"/>
        <v>113075.04</v>
      </c>
      <c r="BA135" s="52">
        <f t="shared" si="181"/>
        <v>115335.99999999999</v>
      </c>
      <c r="BB135" s="52">
        <f t="shared" si="181"/>
        <v>117644.79999999999</v>
      </c>
      <c r="BC135" s="52">
        <f t="shared" si="181"/>
        <v>0</v>
      </c>
      <c r="BE135" s="52">
        <f t="shared" si="171"/>
        <v>1.9599999999918509</v>
      </c>
      <c r="BF135" s="52">
        <f t="shared" si="171"/>
        <v>1.9199999999982538</v>
      </c>
      <c r="BG135" s="52">
        <f t="shared" si="171"/>
        <v>1.1599999999889405</v>
      </c>
      <c r="BH135" s="52">
        <f t="shared" si="171"/>
        <v>1.1599999999889405</v>
      </c>
      <c r="BI135" s="52">
        <f t="shared" si="171"/>
        <v>1.8399999999819556</v>
      </c>
      <c r="BJ135" s="52">
        <f t="shared" si="171"/>
        <v>2.0399999999935972</v>
      </c>
      <c r="BK135" s="52">
        <f t="shared" si="171"/>
        <v>0.99999999998544808</v>
      </c>
      <c r="BL135" s="52">
        <f t="shared" si="171"/>
        <v>0.79999999998835847</v>
      </c>
      <c r="BM135" s="52">
        <f t="shared" si="171"/>
        <v>0</v>
      </c>
    </row>
    <row r="136" spans="1:65">
      <c r="A136" s="62" t="s">
        <v>331</v>
      </c>
      <c r="B136" s="63">
        <v>585</v>
      </c>
      <c r="C136" s="63" t="s">
        <v>332</v>
      </c>
      <c r="D136" s="63">
        <v>12</v>
      </c>
      <c r="E136" s="63" t="s">
        <v>448</v>
      </c>
      <c r="F136" s="69" t="s">
        <v>333</v>
      </c>
      <c r="G136" s="65">
        <f t="shared" si="172"/>
        <v>113527</v>
      </c>
      <c r="H136" s="65">
        <f t="shared" si="173"/>
        <v>119503</v>
      </c>
      <c r="I136" s="65">
        <f t="shared" si="174"/>
        <v>121893</v>
      </c>
      <c r="J136" s="65">
        <f t="shared" si="175"/>
        <v>124332</v>
      </c>
      <c r="K136" s="65">
        <f t="shared" si="176"/>
        <v>126818</v>
      </c>
      <c r="L136" s="65">
        <f t="shared" si="177"/>
        <v>129354</v>
      </c>
      <c r="M136" s="65">
        <f t="shared" si="178"/>
        <v>131940</v>
      </c>
      <c r="N136" s="65">
        <f t="shared" si="179"/>
        <v>134579</v>
      </c>
      <c r="O136" s="50"/>
      <c r="R136" s="51">
        <f t="shared" si="167"/>
        <v>54.580999999999996</v>
      </c>
      <c r="S136" s="51">
        <f t="shared" si="167"/>
        <v>57.454000000000001</v>
      </c>
      <c r="T136" s="51">
        <f t="shared" si="167"/>
        <v>58.602999999999994</v>
      </c>
      <c r="U136" s="51">
        <f t="shared" si="167"/>
        <v>59.774999999999999</v>
      </c>
      <c r="V136" s="51">
        <f t="shared" si="167"/>
        <v>60.970999999999997</v>
      </c>
      <c r="W136" s="51">
        <f t="shared" si="167"/>
        <v>62.19</v>
      </c>
      <c r="X136" s="51">
        <f t="shared" si="167"/>
        <v>63.433</v>
      </c>
      <c r="Y136" s="51">
        <f t="shared" si="167"/>
        <v>64.701999999999998</v>
      </c>
      <c r="Z136" s="51">
        <f t="shared" si="167"/>
        <v>0</v>
      </c>
      <c r="AB136" s="52">
        <f t="shared" si="180"/>
        <v>113528.48</v>
      </c>
      <c r="AC136" s="52">
        <f t="shared" si="180"/>
        <v>119504.32000000001</v>
      </c>
      <c r="AD136" s="52">
        <f t="shared" si="180"/>
        <v>121894.23999999999</v>
      </c>
      <c r="AE136" s="52">
        <f t="shared" si="180"/>
        <v>124332</v>
      </c>
      <c r="AF136" s="52">
        <f t="shared" si="180"/>
        <v>126819.68</v>
      </c>
      <c r="AG136" s="52">
        <f t="shared" si="180"/>
        <v>129355.2</v>
      </c>
      <c r="AH136" s="52">
        <f t="shared" si="180"/>
        <v>131940.64000000001</v>
      </c>
      <c r="AI136" s="52">
        <f t="shared" si="180"/>
        <v>134580.16</v>
      </c>
      <c r="AJ136" s="52">
        <f t="shared" si="180"/>
        <v>0</v>
      </c>
      <c r="AL136" s="52">
        <f t="shared" si="169"/>
        <v>1.4799999999959255</v>
      </c>
      <c r="AM136" s="52">
        <f t="shared" si="169"/>
        <v>1.3200000000069849</v>
      </c>
      <c r="AN136" s="52">
        <f t="shared" si="169"/>
        <v>1.2399999999906868</v>
      </c>
      <c r="AO136" s="52">
        <f t="shared" si="169"/>
        <v>0</v>
      </c>
      <c r="AP136" s="52">
        <f t="shared" si="169"/>
        <v>1.6799999999930151</v>
      </c>
      <c r="AQ136" s="52">
        <f t="shared" si="169"/>
        <v>1.1999999999970896</v>
      </c>
      <c r="AR136" s="52">
        <f t="shared" si="169"/>
        <v>0.64000000001396984</v>
      </c>
      <c r="AS136" s="52">
        <f t="shared" si="169"/>
        <v>1.1600000000034925</v>
      </c>
      <c r="AT136" s="52">
        <f t="shared" si="169"/>
        <v>0</v>
      </c>
      <c r="AU136" s="52">
        <f t="shared" si="181"/>
        <v>113528.48</v>
      </c>
      <c r="AV136" s="52">
        <f t="shared" si="181"/>
        <v>119504.32000000001</v>
      </c>
      <c r="AW136" s="52">
        <f t="shared" si="181"/>
        <v>121894.23999999999</v>
      </c>
      <c r="AX136" s="52">
        <f t="shared" si="181"/>
        <v>124332</v>
      </c>
      <c r="AY136" s="52">
        <f t="shared" si="181"/>
        <v>126819.68</v>
      </c>
      <c r="AZ136" s="52">
        <f t="shared" si="181"/>
        <v>129355.2</v>
      </c>
      <c r="BA136" s="52">
        <f t="shared" si="181"/>
        <v>131940.64000000001</v>
      </c>
      <c r="BB136" s="52">
        <f t="shared" si="181"/>
        <v>134580.16</v>
      </c>
      <c r="BC136" s="52">
        <f t="shared" si="181"/>
        <v>0</v>
      </c>
      <c r="BE136" s="52">
        <f t="shared" si="171"/>
        <v>1.4799999999959255</v>
      </c>
      <c r="BF136" s="52">
        <f t="shared" si="171"/>
        <v>1.3200000000069849</v>
      </c>
      <c r="BG136" s="52">
        <f t="shared" si="171"/>
        <v>1.2399999999906868</v>
      </c>
      <c r="BH136" s="52">
        <f t="shared" si="171"/>
        <v>0</v>
      </c>
      <c r="BI136" s="52">
        <f t="shared" si="171"/>
        <v>1.6799999999930151</v>
      </c>
      <c r="BJ136" s="52">
        <f t="shared" si="171"/>
        <v>1.1999999999970896</v>
      </c>
      <c r="BK136" s="52">
        <f t="shared" si="171"/>
        <v>0.64000000001396984</v>
      </c>
      <c r="BL136" s="52">
        <f t="shared" si="171"/>
        <v>1.1600000000034925</v>
      </c>
      <c r="BM136" s="52">
        <f t="shared" si="171"/>
        <v>0</v>
      </c>
    </row>
    <row r="137" spans="1:65">
      <c r="A137" s="62" t="s">
        <v>476</v>
      </c>
      <c r="B137" s="63">
        <v>498</v>
      </c>
      <c r="C137" s="63" t="s">
        <v>395</v>
      </c>
      <c r="D137" s="63">
        <v>11</v>
      </c>
      <c r="E137" s="63" t="s">
        <v>448</v>
      </c>
      <c r="F137" s="69" t="s">
        <v>396</v>
      </c>
      <c r="G137" s="65">
        <v>96264</v>
      </c>
      <c r="H137" s="65">
        <v>101330</v>
      </c>
      <c r="I137" s="65">
        <v>103357</v>
      </c>
      <c r="J137" s="65">
        <v>105424</v>
      </c>
      <c r="K137" s="65">
        <v>107533</v>
      </c>
      <c r="L137" s="65">
        <v>109683</v>
      </c>
      <c r="M137" s="65">
        <v>111877</v>
      </c>
      <c r="N137" s="65">
        <v>114114</v>
      </c>
      <c r="O137" s="50"/>
      <c r="R137" s="51"/>
      <c r="S137" s="51"/>
      <c r="T137" s="51"/>
      <c r="U137" s="51"/>
      <c r="V137" s="51"/>
      <c r="W137" s="51"/>
      <c r="X137" s="51"/>
      <c r="Y137" s="51"/>
      <c r="Z137" s="51"/>
      <c r="AB137" s="52"/>
      <c r="AC137" s="52"/>
      <c r="AD137" s="52"/>
      <c r="AE137" s="52"/>
      <c r="AF137" s="52"/>
      <c r="AG137" s="52"/>
      <c r="AH137" s="52"/>
      <c r="AI137" s="52"/>
      <c r="AJ137" s="52"/>
      <c r="AL137" s="52"/>
      <c r="AM137" s="52"/>
      <c r="AN137" s="52"/>
      <c r="AO137" s="52"/>
      <c r="AP137" s="52"/>
      <c r="AQ137" s="52"/>
      <c r="AR137" s="52"/>
      <c r="AS137" s="52"/>
      <c r="AT137" s="52"/>
      <c r="AU137" s="52"/>
      <c r="AV137" s="52"/>
      <c r="AW137" s="52"/>
      <c r="AX137" s="52"/>
      <c r="AY137" s="52"/>
      <c r="AZ137" s="52"/>
      <c r="BA137" s="52"/>
      <c r="BB137" s="52"/>
      <c r="BC137" s="52"/>
      <c r="BE137" s="52"/>
      <c r="BF137" s="52"/>
      <c r="BG137" s="52"/>
      <c r="BH137" s="52"/>
      <c r="BI137" s="52"/>
      <c r="BJ137" s="52"/>
      <c r="BK137" s="52"/>
      <c r="BL137" s="52"/>
      <c r="BM137" s="52"/>
    </row>
    <row r="138" spans="1:65">
      <c r="A138" s="62" t="s">
        <v>334</v>
      </c>
      <c r="B138" s="63">
        <v>525</v>
      </c>
      <c r="C138" s="63" t="s">
        <v>335</v>
      </c>
      <c r="D138" s="63">
        <v>11</v>
      </c>
      <c r="E138" s="63" t="s">
        <v>448</v>
      </c>
      <c r="F138" s="69" t="s">
        <v>336</v>
      </c>
      <c r="G138" s="65">
        <f t="shared" ref="G138:G149" si="182">ROUND(VLOOKUP($A138,February19,6,0) * (1+IncrPerc20),0)</f>
        <v>101623</v>
      </c>
      <c r="H138" s="65">
        <f t="shared" ref="H138:H149" si="183">ROUND(VLOOKUP($A138,February19,7,0) * (1+IncrPerc20),0)</f>
        <v>106971</v>
      </c>
      <c r="I138" s="65">
        <f t="shared" ref="I138:I149" si="184">ROUND(VLOOKUP($A138,February19,8,0) * (1+IncrPerc20),0)</f>
        <v>109109</v>
      </c>
      <c r="J138" s="65">
        <f t="shared" ref="J138:J149" si="185">ROUND(VLOOKUP($A138,February19,9,0) * (1+IncrPerc20),0)</f>
        <v>111290</v>
      </c>
      <c r="K138" s="65">
        <f t="shared" ref="K138:K149" si="186">ROUND(VLOOKUP($A138,February19,10,0) * (1+IncrPerc20),0)</f>
        <v>113518</v>
      </c>
      <c r="L138" s="65">
        <f t="shared" ref="L138:L149" si="187">ROUND(VLOOKUP($A138,February19,11,0) * (1+IncrPerc20),0)</f>
        <v>115789</v>
      </c>
      <c r="M138" s="65">
        <f t="shared" ref="M138:M149" si="188">ROUND(VLOOKUP($A138,February19,12,0) * (1+IncrPerc20),0)</f>
        <v>118104</v>
      </c>
      <c r="N138" s="65">
        <f t="shared" ref="N138:N149" si="189">ROUND(VLOOKUP($A138,February19,13,0) * (1+IncrPerc20),0)</f>
        <v>120466</v>
      </c>
      <c r="O138" s="50"/>
      <c r="R138" s="51">
        <f t="shared" ref="R138:Z144" si="190">ROUNDUP(G138/2080,3)</f>
        <v>48.857999999999997</v>
      </c>
      <c r="S138" s="51">
        <f t="shared" si="190"/>
        <v>51.428999999999995</v>
      </c>
      <c r="T138" s="51">
        <f t="shared" si="190"/>
        <v>52.457000000000001</v>
      </c>
      <c r="U138" s="51">
        <f t="shared" si="190"/>
        <v>53.504999999999995</v>
      </c>
      <c r="V138" s="51">
        <f t="shared" si="190"/>
        <v>54.576000000000001</v>
      </c>
      <c r="W138" s="51">
        <f t="shared" si="190"/>
        <v>55.667999999999999</v>
      </c>
      <c r="X138" s="51">
        <f t="shared" si="190"/>
        <v>56.780999999999999</v>
      </c>
      <c r="Y138" s="51">
        <f t="shared" si="190"/>
        <v>57.916999999999994</v>
      </c>
      <c r="Z138" s="51">
        <f t="shared" si="190"/>
        <v>0</v>
      </c>
      <c r="AB138" s="52">
        <f t="shared" ref="AB138:AB149" si="191">R138*2080</f>
        <v>101624.64</v>
      </c>
      <c r="AC138" s="52">
        <f t="shared" ref="AC138:AC149" si="192">S138*2080</f>
        <v>106972.31999999999</v>
      </c>
      <c r="AD138" s="52">
        <f t="shared" ref="AD138:AD149" si="193">T138*2080</f>
        <v>109110.56</v>
      </c>
      <c r="AE138" s="52">
        <f t="shared" ref="AE138:AE149" si="194">U138*2080</f>
        <v>111290.4</v>
      </c>
      <c r="AF138" s="52">
        <f t="shared" ref="AF138:AF149" si="195">V138*2080</f>
        <v>113518.08</v>
      </c>
      <c r="AG138" s="52">
        <f t="shared" ref="AG138:AG149" si="196">W138*2080</f>
        <v>115789.44</v>
      </c>
      <c r="AH138" s="52">
        <f t="shared" ref="AH138:AH149" si="197">X138*2080</f>
        <v>118104.48</v>
      </c>
      <c r="AI138" s="52">
        <f t="shared" ref="AI138:AI149" si="198">Y138*2080</f>
        <v>120467.35999999999</v>
      </c>
      <c r="AJ138" s="52">
        <f t="shared" ref="AJ138:AJ149" si="199">Z138*2080</f>
        <v>0</v>
      </c>
      <c r="AL138" s="52">
        <f t="shared" ref="AL138:AT144" si="200">AB138-G138</f>
        <v>1.6399999999994179</v>
      </c>
      <c r="AM138" s="52">
        <f t="shared" si="200"/>
        <v>1.319999999992433</v>
      </c>
      <c r="AN138" s="52">
        <f t="shared" si="200"/>
        <v>1.5599999999976717</v>
      </c>
      <c r="AO138" s="52">
        <f t="shared" si="200"/>
        <v>0.39999999999417923</v>
      </c>
      <c r="AP138" s="52">
        <f t="shared" si="200"/>
        <v>8.000000000174623E-2</v>
      </c>
      <c r="AQ138" s="52">
        <f t="shared" si="200"/>
        <v>0.44000000000232831</v>
      </c>
      <c r="AR138" s="52">
        <f t="shared" si="200"/>
        <v>0.47999999999592546</v>
      </c>
      <c r="AS138" s="52">
        <f t="shared" si="200"/>
        <v>1.3599999999860302</v>
      </c>
      <c r="AT138" s="52">
        <f t="shared" si="200"/>
        <v>0</v>
      </c>
      <c r="AU138" s="52">
        <f t="shared" ref="AU138:AU149" si="201">R138*2080</f>
        <v>101624.64</v>
      </c>
      <c r="AV138" s="52">
        <f t="shared" ref="AV138:AV149" si="202">S138*2080</f>
        <v>106972.31999999999</v>
      </c>
      <c r="AW138" s="52">
        <f t="shared" ref="AW138:AW149" si="203">T138*2080</f>
        <v>109110.56</v>
      </c>
      <c r="AX138" s="52">
        <f t="shared" ref="AX138:AX149" si="204">U138*2080</f>
        <v>111290.4</v>
      </c>
      <c r="AY138" s="52">
        <f t="shared" ref="AY138:AY149" si="205">V138*2080</f>
        <v>113518.08</v>
      </c>
      <c r="AZ138" s="52">
        <f t="shared" ref="AZ138:AZ149" si="206">W138*2080</f>
        <v>115789.44</v>
      </c>
      <c r="BA138" s="52">
        <f t="shared" ref="BA138:BA149" si="207">X138*2080</f>
        <v>118104.48</v>
      </c>
      <c r="BB138" s="52">
        <f t="shared" ref="BB138:BB149" si="208">Y138*2080</f>
        <v>120467.35999999999</v>
      </c>
      <c r="BC138" s="52">
        <f t="shared" ref="BC138:BC149" si="209">Z138*2080</f>
        <v>0</v>
      </c>
      <c r="BE138" s="52">
        <f t="shared" ref="BE138:BM144" si="210">AU138-G138</f>
        <v>1.6399999999994179</v>
      </c>
      <c r="BF138" s="52">
        <f t="shared" si="210"/>
        <v>1.319999999992433</v>
      </c>
      <c r="BG138" s="52">
        <f t="shared" si="210"/>
        <v>1.5599999999976717</v>
      </c>
      <c r="BH138" s="52">
        <f t="shared" si="210"/>
        <v>0.39999999999417923</v>
      </c>
      <c r="BI138" s="52">
        <f t="shared" si="210"/>
        <v>8.000000000174623E-2</v>
      </c>
      <c r="BJ138" s="52">
        <f t="shared" si="210"/>
        <v>0.44000000000232831</v>
      </c>
      <c r="BK138" s="52">
        <f t="shared" si="210"/>
        <v>0.47999999999592546</v>
      </c>
      <c r="BL138" s="52">
        <f t="shared" si="210"/>
        <v>1.3599999999860302</v>
      </c>
      <c r="BM138" s="52">
        <f t="shared" si="210"/>
        <v>0</v>
      </c>
    </row>
    <row r="139" spans="1:65">
      <c r="A139" s="62" t="s">
        <v>337</v>
      </c>
      <c r="B139" s="63">
        <v>658</v>
      </c>
      <c r="C139" s="63" t="s">
        <v>338</v>
      </c>
      <c r="D139" s="63">
        <v>14</v>
      </c>
      <c r="E139" s="63" t="s">
        <v>448</v>
      </c>
      <c r="F139" s="74" t="s">
        <v>339</v>
      </c>
      <c r="G139" s="65">
        <f t="shared" si="182"/>
        <v>128012</v>
      </c>
      <c r="H139" s="65">
        <f t="shared" si="183"/>
        <v>134752</v>
      </c>
      <c r="I139" s="65">
        <f t="shared" si="184"/>
        <v>137446</v>
      </c>
      <c r="J139" s="65">
        <f t="shared" si="185"/>
        <v>140196</v>
      </c>
      <c r="K139" s="65">
        <f t="shared" si="186"/>
        <v>142999</v>
      </c>
      <c r="L139" s="65">
        <f t="shared" si="187"/>
        <v>145859</v>
      </c>
      <c r="M139" s="65">
        <f t="shared" si="188"/>
        <v>148775</v>
      </c>
      <c r="N139" s="65">
        <f t="shared" si="189"/>
        <v>151753</v>
      </c>
      <c r="O139" s="50"/>
      <c r="R139" s="51">
        <f t="shared" si="190"/>
        <v>61.544999999999995</v>
      </c>
      <c r="S139" s="51">
        <f t="shared" si="190"/>
        <v>64.785000000000011</v>
      </c>
      <c r="T139" s="51">
        <f t="shared" si="190"/>
        <v>66.08</v>
      </c>
      <c r="U139" s="51">
        <f t="shared" si="190"/>
        <v>67.402000000000001</v>
      </c>
      <c r="V139" s="51">
        <f t="shared" si="190"/>
        <v>68.75</v>
      </c>
      <c r="W139" s="51">
        <f t="shared" si="190"/>
        <v>70.125</v>
      </c>
      <c r="X139" s="51">
        <f t="shared" si="190"/>
        <v>71.527000000000001</v>
      </c>
      <c r="Y139" s="51">
        <f t="shared" si="190"/>
        <v>72.959000000000003</v>
      </c>
      <c r="Z139" s="51">
        <f t="shared" si="190"/>
        <v>0</v>
      </c>
      <c r="AB139" s="52">
        <f t="shared" si="191"/>
        <v>128013.59999999999</v>
      </c>
      <c r="AC139" s="52">
        <f t="shared" si="192"/>
        <v>134752.80000000002</v>
      </c>
      <c r="AD139" s="52">
        <f t="shared" si="193"/>
        <v>137446.39999999999</v>
      </c>
      <c r="AE139" s="52">
        <f t="shared" si="194"/>
        <v>140196.16</v>
      </c>
      <c r="AF139" s="52">
        <f t="shared" si="195"/>
        <v>143000</v>
      </c>
      <c r="AG139" s="52">
        <f t="shared" si="196"/>
        <v>145860</v>
      </c>
      <c r="AH139" s="52">
        <f t="shared" si="197"/>
        <v>148776.16</v>
      </c>
      <c r="AI139" s="52">
        <f t="shared" si="198"/>
        <v>151754.72</v>
      </c>
      <c r="AJ139" s="52">
        <f t="shared" si="199"/>
        <v>0</v>
      </c>
      <c r="AL139" s="52">
        <f t="shared" si="200"/>
        <v>1.5999999999912689</v>
      </c>
      <c r="AM139" s="52">
        <f t="shared" si="200"/>
        <v>0.8000000000174623</v>
      </c>
      <c r="AN139" s="52">
        <f t="shared" si="200"/>
        <v>0.39999999999417923</v>
      </c>
      <c r="AO139" s="52">
        <f t="shared" si="200"/>
        <v>0.16000000000349246</v>
      </c>
      <c r="AP139" s="52">
        <f t="shared" si="200"/>
        <v>1</v>
      </c>
      <c r="AQ139" s="52">
        <f t="shared" si="200"/>
        <v>1</v>
      </c>
      <c r="AR139" s="52">
        <f t="shared" si="200"/>
        <v>1.1600000000034925</v>
      </c>
      <c r="AS139" s="52">
        <f t="shared" si="200"/>
        <v>1.7200000000011642</v>
      </c>
      <c r="AT139" s="52">
        <f t="shared" si="200"/>
        <v>0</v>
      </c>
      <c r="AU139" s="52">
        <f t="shared" si="201"/>
        <v>128013.59999999999</v>
      </c>
      <c r="AV139" s="52">
        <f t="shared" si="202"/>
        <v>134752.80000000002</v>
      </c>
      <c r="AW139" s="52">
        <f t="shared" si="203"/>
        <v>137446.39999999999</v>
      </c>
      <c r="AX139" s="52">
        <f t="shared" si="204"/>
        <v>140196.16</v>
      </c>
      <c r="AY139" s="52">
        <f t="shared" si="205"/>
        <v>143000</v>
      </c>
      <c r="AZ139" s="52">
        <f t="shared" si="206"/>
        <v>145860</v>
      </c>
      <c r="BA139" s="52">
        <f t="shared" si="207"/>
        <v>148776.16</v>
      </c>
      <c r="BB139" s="52">
        <f t="shared" si="208"/>
        <v>151754.72</v>
      </c>
      <c r="BC139" s="52">
        <f t="shared" si="209"/>
        <v>0</v>
      </c>
      <c r="BE139" s="52">
        <f t="shared" si="210"/>
        <v>1.5999999999912689</v>
      </c>
      <c r="BF139" s="52">
        <f t="shared" si="210"/>
        <v>0.8000000000174623</v>
      </c>
      <c r="BG139" s="52">
        <f t="shared" si="210"/>
        <v>0.39999999999417923</v>
      </c>
      <c r="BH139" s="52">
        <f t="shared" si="210"/>
        <v>0.16000000000349246</v>
      </c>
      <c r="BI139" s="52">
        <f t="shared" si="210"/>
        <v>1</v>
      </c>
      <c r="BJ139" s="52">
        <f t="shared" si="210"/>
        <v>1</v>
      </c>
      <c r="BK139" s="52">
        <f t="shared" si="210"/>
        <v>1.1600000000034925</v>
      </c>
      <c r="BL139" s="52">
        <f t="shared" si="210"/>
        <v>1.7200000000011642</v>
      </c>
      <c r="BM139" s="52">
        <f t="shared" si="210"/>
        <v>0</v>
      </c>
    </row>
    <row r="140" spans="1:65">
      <c r="A140" s="62" t="s">
        <v>340</v>
      </c>
      <c r="B140" s="63">
        <v>655</v>
      </c>
      <c r="C140" s="63" t="s">
        <v>30</v>
      </c>
      <c r="D140" s="63">
        <v>14</v>
      </c>
      <c r="E140" s="63" t="s">
        <v>448</v>
      </c>
      <c r="F140" s="73" t="s">
        <v>341</v>
      </c>
      <c r="G140" s="65">
        <f t="shared" si="182"/>
        <v>127418</v>
      </c>
      <c r="H140" s="65">
        <f t="shared" si="183"/>
        <v>134125</v>
      </c>
      <c r="I140" s="65">
        <f t="shared" si="184"/>
        <v>136807</v>
      </c>
      <c r="J140" s="65">
        <f t="shared" si="185"/>
        <v>139544</v>
      </c>
      <c r="K140" s="65">
        <f t="shared" si="186"/>
        <v>142334</v>
      </c>
      <c r="L140" s="65">
        <f t="shared" si="187"/>
        <v>145182</v>
      </c>
      <c r="M140" s="65">
        <f t="shared" si="188"/>
        <v>148085</v>
      </c>
      <c r="N140" s="65">
        <f t="shared" si="189"/>
        <v>151045</v>
      </c>
      <c r="O140" s="50"/>
      <c r="R140" s="51">
        <f t="shared" si="190"/>
        <v>61.259</v>
      </c>
      <c r="S140" s="51">
        <f t="shared" si="190"/>
        <v>64.484000000000009</v>
      </c>
      <c r="T140" s="51">
        <f t="shared" si="190"/>
        <v>65.77300000000001</v>
      </c>
      <c r="U140" s="51">
        <f t="shared" si="190"/>
        <v>67.088999999999999</v>
      </c>
      <c r="V140" s="51">
        <f t="shared" si="190"/>
        <v>68.430000000000007</v>
      </c>
      <c r="W140" s="51">
        <f t="shared" si="190"/>
        <v>69.800000000000011</v>
      </c>
      <c r="X140" s="51">
        <f t="shared" si="190"/>
        <v>71.195000000000007</v>
      </c>
      <c r="Y140" s="51">
        <f t="shared" si="190"/>
        <v>72.618000000000009</v>
      </c>
      <c r="Z140" s="51">
        <f t="shared" si="190"/>
        <v>0</v>
      </c>
      <c r="AB140" s="52">
        <f t="shared" si="191"/>
        <v>127418.72</v>
      </c>
      <c r="AC140" s="52">
        <f t="shared" si="192"/>
        <v>134126.72000000003</v>
      </c>
      <c r="AD140" s="52">
        <f t="shared" si="193"/>
        <v>136807.84000000003</v>
      </c>
      <c r="AE140" s="52">
        <f t="shared" si="194"/>
        <v>139545.12</v>
      </c>
      <c r="AF140" s="52">
        <f t="shared" si="195"/>
        <v>142334.40000000002</v>
      </c>
      <c r="AG140" s="52">
        <f t="shared" si="196"/>
        <v>145184.00000000003</v>
      </c>
      <c r="AH140" s="52">
        <f t="shared" si="197"/>
        <v>148085.6</v>
      </c>
      <c r="AI140" s="52">
        <f t="shared" si="198"/>
        <v>151045.44000000003</v>
      </c>
      <c r="AJ140" s="52">
        <f t="shared" si="199"/>
        <v>0</v>
      </c>
      <c r="AL140" s="52">
        <f t="shared" si="200"/>
        <v>0.72000000000116415</v>
      </c>
      <c r="AM140" s="52">
        <f t="shared" si="200"/>
        <v>1.720000000030268</v>
      </c>
      <c r="AN140" s="52">
        <f t="shared" si="200"/>
        <v>0.84000000002561137</v>
      </c>
      <c r="AO140" s="52">
        <f t="shared" si="200"/>
        <v>1.1199999999953434</v>
      </c>
      <c r="AP140" s="52">
        <f t="shared" si="200"/>
        <v>0.40000000002328306</v>
      </c>
      <c r="AQ140" s="52">
        <f t="shared" si="200"/>
        <v>2.0000000000291038</v>
      </c>
      <c r="AR140" s="52">
        <f t="shared" si="200"/>
        <v>0.60000000000582077</v>
      </c>
      <c r="AS140" s="52">
        <f t="shared" si="200"/>
        <v>0.44000000003143214</v>
      </c>
      <c r="AT140" s="52">
        <f t="shared" si="200"/>
        <v>0</v>
      </c>
      <c r="AU140" s="52">
        <f t="shared" si="201"/>
        <v>127418.72</v>
      </c>
      <c r="AV140" s="52">
        <f t="shared" si="202"/>
        <v>134126.72000000003</v>
      </c>
      <c r="AW140" s="52">
        <f t="shared" si="203"/>
        <v>136807.84000000003</v>
      </c>
      <c r="AX140" s="52">
        <f t="shared" si="204"/>
        <v>139545.12</v>
      </c>
      <c r="AY140" s="52">
        <f t="shared" si="205"/>
        <v>142334.40000000002</v>
      </c>
      <c r="AZ140" s="52">
        <f t="shared" si="206"/>
        <v>145184.00000000003</v>
      </c>
      <c r="BA140" s="52">
        <f t="shared" si="207"/>
        <v>148085.6</v>
      </c>
      <c r="BB140" s="52">
        <f t="shared" si="208"/>
        <v>151045.44000000003</v>
      </c>
      <c r="BC140" s="52">
        <f t="shared" si="209"/>
        <v>0</v>
      </c>
      <c r="BE140" s="52">
        <f t="shared" si="210"/>
        <v>0.72000000000116415</v>
      </c>
      <c r="BF140" s="52">
        <f t="shared" si="210"/>
        <v>1.720000000030268</v>
      </c>
      <c r="BG140" s="52">
        <f t="shared" si="210"/>
        <v>0.84000000002561137</v>
      </c>
      <c r="BH140" s="52">
        <f t="shared" si="210"/>
        <v>1.1199999999953434</v>
      </c>
      <c r="BI140" s="52">
        <f t="shared" si="210"/>
        <v>0.40000000002328306</v>
      </c>
      <c r="BJ140" s="52">
        <f t="shared" si="210"/>
        <v>2.0000000000291038</v>
      </c>
      <c r="BK140" s="52">
        <f t="shared" si="210"/>
        <v>0.60000000000582077</v>
      </c>
      <c r="BL140" s="52">
        <f t="shared" si="210"/>
        <v>0.44000000003143214</v>
      </c>
      <c r="BM140" s="52">
        <f t="shared" si="210"/>
        <v>0</v>
      </c>
    </row>
    <row r="141" spans="1:65">
      <c r="A141" s="62" t="s">
        <v>342</v>
      </c>
      <c r="B141" s="63">
        <v>733</v>
      </c>
      <c r="C141" s="63" t="s">
        <v>40</v>
      </c>
      <c r="D141" s="63">
        <v>16</v>
      </c>
      <c r="E141" s="63" t="s">
        <v>448</v>
      </c>
      <c r="F141" s="73" t="s">
        <v>343</v>
      </c>
      <c r="G141" s="65">
        <f t="shared" si="182"/>
        <v>142896</v>
      </c>
      <c r="H141" s="65">
        <f t="shared" si="183"/>
        <v>150417</v>
      </c>
      <c r="I141" s="65">
        <f t="shared" si="184"/>
        <v>153427</v>
      </c>
      <c r="J141" s="65">
        <f t="shared" si="185"/>
        <v>156494</v>
      </c>
      <c r="K141" s="65">
        <f t="shared" si="186"/>
        <v>159625</v>
      </c>
      <c r="L141" s="65">
        <f t="shared" si="187"/>
        <v>162815</v>
      </c>
      <c r="M141" s="65">
        <f t="shared" si="188"/>
        <v>166072</v>
      </c>
      <c r="N141" s="65">
        <f t="shared" si="189"/>
        <v>169395</v>
      </c>
      <c r="O141" s="50"/>
      <c r="R141" s="51">
        <f t="shared" si="190"/>
        <v>68.7</v>
      </c>
      <c r="S141" s="51">
        <f t="shared" si="190"/>
        <v>72.316000000000003</v>
      </c>
      <c r="T141" s="51">
        <f t="shared" si="190"/>
        <v>73.763000000000005</v>
      </c>
      <c r="U141" s="51">
        <f t="shared" si="190"/>
        <v>75.238</v>
      </c>
      <c r="V141" s="51">
        <f t="shared" si="190"/>
        <v>76.743000000000009</v>
      </c>
      <c r="W141" s="51">
        <f t="shared" si="190"/>
        <v>78.277000000000001</v>
      </c>
      <c r="X141" s="51">
        <f t="shared" si="190"/>
        <v>79.843000000000004</v>
      </c>
      <c r="Y141" s="51">
        <f t="shared" si="190"/>
        <v>81.44</v>
      </c>
      <c r="Z141" s="51">
        <f t="shared" si="190"/>
        <v>0</v>
      </c>
      <c r="AB141" s="52">
        <f t="shared" si="191"/>
        <v>142896</v>
      </c>
      <c r="AC141" s="52">
        <f t="shared" si="192"/>
        <v>150417.28</v>
      </c>
      <c r="AD141" s="52">
        <f t="shared" si="193"/>
        <v>153427.04</v>
      </c>
      <c r="AE141" s="52">
        <f t="shared" si="194"/>
        <v>156495.04000000001</v>
      </c>
      <c r="AF141" s="52">
        <f t="shared" si="195"/>
        <v>159625.44000000003</v>
      </c>
      <c r="AG141" s="52">
        <f t="shared" si="196"/>
        <v>162816.16</v>
      </c>
      <c r="AH141" s="52">
        <f t="shared" si="197"/>
        <v>166073.44</v>
      </c>
      <c r="AI141" s="52">
        <f t="shared" si="198"/>
        <v>169395.19999999998</v>
      </c>
      <c r="AJ141" s="52">
        <f t="shared" si="199"/>
        <v>0</v>
      </c>
      <c r="AL141" s="52">
        <f t="shared" si="200"/>
        <v>0</v>
      </c>
      <c r="AM141" s="52">
        <f t="shared" si="200"/>
        <v>0.27999999999883585</v>
      </c>
      <c r="AN141" s="52">
        <f t="shared" si="200"/>
        <v>4.0000000008149073E-2</v>
      </c>
      <c r="AO141" s="52">
        <f t="shared" si="200"/>
        <v>1.0400000000081491</v>
      </c>
      <c r="AP141" s="52">
        <f t="shared" si="200"/>
        <v>0.44000000003143214</v>
      </c>
      <c r="AQ141" s="52">
        <f t="shared" si="200"/>
        <v>1.1600000000034925</v>
      </c>
      <c r="AR141" s="52">
        <f t="shared" si="200"/>
        <v>1.4400000000023283</v>
      </c>
      <c r="AS141" s="52">
        <f t="shared" si="200"/>
        <v>0.1999999999825377</v>
      </c>
      <c r="AT141" s="52">
        <f t="shared" si="200"/>
        <v>0</v>
      </c>
      <c r="AU141" s="52">
        <f t="shared" si="201"/>
        <v>142896</v>
      </c>
      <c r="AV141" s="52">
        <f t="shared" si="202"/>
        <v>150417.28</v>
      </c>
      <c r="AW141" s="52">
        <f t="shared" si="203"/>
        <v>153427.04</v>
      </c>
      <c r="AX141" s="52">
        <f t="shared" si="204"/>
        <v>156495.04000000001</v>
      </c>
      <c r="AY141" s="52">
        <f t="shared" si="205"/>
        <v>159625.44000000003</v>
      </c>
      <c r="AZ141" s="52">
        <f t="shared" si="206"/>
        <v>162816.16</v>
      </c>
      <c r="BA141" s="52">
        <f t="shared" si="207"/>
        <v>166073.44</v>
      </c>
      <c r="BB141" s="52">
        <f t="shared" si="208"/>
        <v>169395.19999999998</v>
      </c>
      <c r="BC141" s="52">
        <f t="shared" si="209"/>
        <v>0</v>
      </c>
      <c r="BE141" s="52">
        <f t="shared" si="210"/>
        <v>0</v>
      </c>
      <c r="BF141" s="52">
        <f t="shared" si="210"/>
        <v>0.27999999999883585</v>
      </c>
      <c r="BG141" s="52">
        <f t="shared" si="210"/>
        <v>4.0000000008149073E-2</v>
      </c>
      <c r="BH141" s="52">
        <f t="shared" si="210"/>
        <v>1.0400000000081491</v>
      </c>
      <c r="BI141" s="52">
        <f t="shared" si="210"/>
        <v>0.44000000003143214</v>
      </c>
      <c r="BJ141" s="52">
        <f t="shared" si="210"/>
        <v>1.1600000000034925</v>
      </c>
      <c r="BK141" s="52">
        <f t="shared" si="210"/>
        <v>1.4400000000023283</v>
      </c>
      <c r="BL141" s="52">
        <f t="shared" si="210"/>
        <v>0.1999999999825377</v>
      </c>
      <c r="BM141" s="52">
        <f t="shared" si="210"/>
        <v>0</v>
      </c>
    </row>
    <row r="142" spans="1:65">
      <c r="A142" s="62" t="s">
        <v>344</v>
      </c>
      <c r="B142" s="63">
        <v>733</v>
      </c>
      <c r="C142" s="63" t="s">
        <v>40</v>
      </c>
      <c r="D142" s="63">
        <v>16</v>
      </c>
      <c r="E142" s="63" t="s">
        <v>448</v>
      </c>
      <c r="F142" s="73" t="s">
        <v>345</v>
      </c>
      <c r="G142" s="65">
        <f t="shared" si="182"/>
        <v>142896</v>
      </c>
      <c r="H142" s="65">
        <f t="shared" si="183"/>
        <v>150417</v>
      </c>
      <c r="I142" s="65">
        <f t="shared" si="184"/>
        <v>153427</v>
      </c>
      <c r="J142" s="65">
        <f t="shared" si="185"/>
        <v>156494</v>
      </c>
      <c r="K142" s="65">
        <f t="shared" si="186"/>
        <v>159625</v>
      </c>
      <c r="L142" s="65">
        <f t="shared" si="187"/>
        <v>162815</v>
      </c>
      <c r="M142" s="65">
        <f t="shared" si="188"/>
        <v>166072</v>
      </c>
      <c r="N142" s="65">
        <f t="shared" si="189"/>
        <v>169395</v>
      </c>
      <c r="O142" s="50"/>
      <c r="R142" s="51">
        <f t="shared" si="190"/>
        <v>68.7</v>
      </c>
      <c r="S142" s="51">
        <f t="shared" si="190"/>
        <v>72.316000000000003</v>
      </c>
      <c r="T142" s="51">
        <f t="shared" si="190"/>
        <v>73.763000000000005</v>
      </c>
      <c r="U142" s="51">
        <f t="shared" si="190"/>
        <v>75.238</v>
      </c>
      <c r="V142" s="51">
        <f t="shared" si="190"/>
        <v>76.743000000000009</v>
      </c>
      <c r="W142" s="51">
        <f t="shared" si="190"/>
        <v>78.277000000000001</v>
      </c>
      <c r="X142" s="51">
        <f t="shared" si="190"/>
        <v>79.843000000000004</v>
      </c>
      <c r="Y142" s="51">
        <f t="shared" si="190"/>
        <v>81.44</v>
      </c>
      <c r="Z142" s="51">
        <f t="shared" si="190"/>
        <v>0</v>
      </c>
      <c r="AB142" s="52">
        <f t="shared" si="191"/>
        <v>142896</v>
      </c>
      <c r="AC142" s="52">
        <f t="shared" si="192"/>
        <v>150417.28</v>
      </c>
      <c r="AD142" s="52">
        <f t="shared" si="193"/>
        <v>153427.04</v>
      </c>
      <c r="AE142" s="52">
        <f t="shared" si="194"/>
        <v>156495.04000000001</v>
      </c>
      <c r="AF142" s="52">
        <f t="shared" si="195"/>
        <v>159625.44000000003</v>
      </c>
      <c r="AG142" s="52">
        <f t="shared" si="196"/>
        <v>162816.16</v>
      </c>
      <c r="AH142" s="52">
        <f t="shared" si="197"/>
        <v>166073.44</v>
      </c>
      <c r="AI142" s="52">
        <f t="shared" si="198"/>
        <v>169395.19999999998</v>
      </c>
      <c r="AJ142" s="52">
        <f t="shared" si="199"/>
        <v>0</v>
      </c>
      <c r="AL142" s="52">
        <f t="shared" si="200"/>
        <v>0</v>
      </c>
      <c r="AM142" s="52">
        <f t="shared" si="200"/>
        <v>0.27999999999883585</v>
      </c>
      <c r="AN142" s="52">
        <f t="shared" si="200"/>
        <v>4.0000000008149073E-2</v>
      </c>
      <c r="AO142" s="52">
        <f t="shared" si="200"/>
        <v>1.0400000000081491</v>
      </c>
      <c r="AP142" s="52">
        <f t="shared" si="200"/>
        <v>0.44000000003143214</v>
      </c>
      <c r="AQ142" s="52">
        <f t="shared" si="200"/>
        <v>1.1600000000034925</v>
      </c>
      <c r="AR142" s="52">
        <f t="shared" si="200"/>
        <v>1.4400000000023283</v>
      </c>
      <c r="AS142" s="52">
        <f t="shared" si="200"/>
        <v>0.1999999999825377</v>
      </c>
      <c r="AT142" s="52">
        <f t="shared" si="200"/>
        <v>0</v>
      </c>
      <c r="AU142" s="52">
        <f t="shared" si="201"/>
        <v>142896</v>
      </c>
      <c r="AV142" s="52">
        <f t="shared" si="202"/>
        <v>150417.28</v>
      </c>
      <c r="AW142" s="52">
        <f t="shared" si="203"/>
        <v>153427.04</v>
      </c>
      <c r="AX142" s="52">
        <f t="shared" si="204"/>
        <v>156495.04000000001</v>
      </c>
      <c r="AY142" s="52">
        <f t="shared" si="205"/>
        <v>159625.44000000003</v>
      </c>
      <c r="AZ142" s="52">
        <f t="shared" si="206"/>
        <v>162816.16</v>
      </c>
      <c r="BA142" s="52">
        <f t="shared" si="207"/>
        <v>166073.44</v>
      </c>
      <c r="BB142" s="52">
        <f t="shared" si="208"/>
        <v>169395.19999999998</v>
      </c>
      <c r="BC142" s="52">
        <f t="shared" si="209"/>
        <v>0</v>
      </c>
      <c r="BE142" s="52">
        <f t="shared" si="210"/>
        <v>0</v>
      </c>
      <c r="BF142" s="52">
        <f t="shared" si="210"/>
        <v>0.27999999999883585</v>
      </c>
      <c r="BG142" s="52">
        <f t="shared" si="210"/>
        <v>4.0000000008149073E-2</v>
      </c>
      <c r="BH142" s="52">
        <f t="shared" si="210"/>
        <v>1.0400000000081491</v>
      </c>
      <c r="BI142" s="52">
        <f t="shared" si="210"/>
        <v>0.44000000003143214</v>
      </c>
      <c r="BJ142" s="52">
        <f t="shared" si="210"/>
        <v>1.1600000000034925</v>
      </c>
      <c r="BK142" s="52">
        <f t="shared" si="210"/>
        <v>1.4400000000023283</v>
      </c>
      <c r="BL142" s="52">
        <f t="shared" si="210"/>
        <v>0.1999999999825377</v>
      </c>
      <c r="BM142" s="52">
        <f t="shared" si="210"/>
        <v>0</v>
      </c>
    </row>
    <row r="143" spans="1:65">
      <c r="A143" s="62" t="s">
        <v>346</v>
      </c>
      <c r="B143" s="63">
        <v>733</v>
      </c>
      <c r="C143" s="63" t="s">
        <v>40</v>
      </c>
      <c r="D143" s="63">
        <v>16</v>
      </c>
      <c r="E143" s="63" t="s">
        <v>448</v>
      </c>
      <c r="F143" s="73" t="s">
        <v>347</v>
      </c>
      <c r="G143" s="65">
        <f t="shared" si="182"/>
        <v>142896</v>
      </c>
      <c r="H143" s="65">
        <f t="shared" si="183"/>
        <v>150417</v>
      </c>
      <c r="I143" s="65">
        <f t="shared" si="184"/>
        <v>153427</v>
      </c>
      <c r="J143" s="65">
        <f t="shared" si="185"/>
        <v>156494</v>
      </c>
      <c r="K143" s="65">
        <f t="shared" si="186"/>
        <v>159625</v>
      </c>
      <c r="L143" s="65">
        <f t="shared" si="187"/>
        <v>162815</v>
      </c>
      <c r="M143" s="65">
        <f t="shared" si="188"/>
        <v>166072</v>
      </c>
      <c r="N143" s="65">
        <f t="shared" si="189"/>
        <v>169395</v>
      </c>
      <c r="O143" s="50"/>
      <c r="R143" s="51">
        <f t="shared" si="190"/>
        <v>68.7</v>
      </c>
      <c r="S143" s="51">
        <f t="shared" si="190"/>
        <v>72.316000000000003</v>
      </c>
      <c r="T143" s="51">
        <f t="shared" si="190"/>
        <v>73.763000000000005</v>
      </c>
      <c r="U143" s="51">
        <f t="shared" si="190"/>
        <v>75.238</v>
      </c>
      <c r="V143" s="51">
        <f t="shared" si="190"/>
        <v>76.743000000000009</v>
      </c>
      <c r="W143" s="51">
        <f t="shared" si="190"/>
        <v>78.277000000000001</v>
      </c>
      <c r="X143" s="51">
        <f t="shared" si="190"/>
        <v>79.843000000000004</v>
      </c>
      <c r="Y143" s="51">
        <f t="shared" si="190"/>
        <v>81.44</v>
      </c>
      <c r="Z143" s="51">
        <f t="shared" si="190"/>
        <v>0</v>
      </c>
      <c r="AB143" s="52">
        <f t="shared" si="191"/>
        <v>142896</v>
      </c>
      <c r="AC143" s="52">
        <f t="shared" si="192"/>
        <v>150417.28</v>
      </c>
      <c r="AD143" s="52">
        <f t="shared" si="193"/>
        <v>153427.04</v>
      </c>
      <c r="AE143" s="52">
        <f t="shared" si="194"/>
        <v>156495.04000000001</v>
      </c>
      <c r="AF143" s="52">
        <f t="shared" si="195"/>
        <v>159625.44000000003</v>
      </c>
      <c r="AG143" s="52">
        <f t="shared" si="196"/>
        <v>162816.16</v>
      </c>
      <c r="AH143" s="52">
        <f t="shared" si="197"/>
        <v>166073.44</v>
      </c>
      <c r="AI143" s="52">
        <f t="shared" si="198"/>
        <v>169395.19999999998</v>
      </c>
      <c r="AJ143" s="52">
        <f t="shared" si="199"/>
        <v>0</v>
      </c>
      <c r="AL143" s="52">
        <f t="shared" si="200"/>
        <v>0</v>
      </c>
      <c r="AM143" s="52">
        <f t="shared" si="200"/>
        <v>0.27999999999883585</v>
      </c>
      <c r="AN143" s="52">
        <f t="shared" si="200"/>
        <v>4.0000000008149073E-2</v>
      </c>
      <c r="AO143" s="52">
        <f t="shared" si="200"/>
        <v>1.0400000000081491</v>
      </c>
      <c r="AP143" s="52">
        <f t="shared" si="200"/>
        <v>0.44000000003143214</v>
      </c>
      <c r="AQ143" s="52">
        <f t="shared" si="200"/>
        <v>1.1600000000034925</v>
      </c>
      <c r="AR143" s="52">
        <f t="shared" si="200"/>
        <v>1.4400000000023283</v>
      </c>
      <c r="AS143" s="52">
        <f t="shared" si="200"/>
        <v>0.1999999999825377</v>
      </c>
      <c r="AT143" s="52">
        <f t="shared" si="200"/>
        <v>0</v>
      </c>
      <c r="AU143" s="52">
        <f t="shared" si="201"/>
        <v>142896</v>
      </c>
      <c r="AV143" s="52">
        <f t="shared" si="202"/>
        <v>150417.28</v>
      </c>
      <c r="AW143" s="52">
        <f t="shared" si="203"/>
        <v>153427.04</v>
      </c>
      <c r="AX143" s="52">
        <f t="shared" si="204"/>
        <v>156495.04000000001</v>
      </c>
      <c r="AY143" s="52">
        <f t="shared" si="205"/>
        <v>159625.44000000003</v>
      </c>
      <c r="AZ143" s="52">
        <f t="shared" si="206"/>
        <v>162816.16</v>
      </c>
      <c r="BA143" s="52">
        <f t="shared" si="207"/>
        <v>166073.44</v>
      </c>
      <c r="BB143" s="52">
        <f t="shared" si="208"/>
        <v>169395.19999999998</v>
      </c>
      <c r="BC143" s="52">
        <f t="shared" si="209"/>
        <v>0</v>
      </c>
      <c r="BE143" s="52">
        <f t="shared" si="210"/>
        <v>0</v>
      </c>
      <c r="BF143" s="52">
        <f t="shared" si="210"/>
        <v>0.27999999999883585</v>
      </c>
      <c r="BG143" s="52">
        <f t="shared" si="210"/>
        <v>4.0000000008149073E-2</v>
      </c>
      <c r="BH143" s="52">
        <f t="shared" si="210"/>
        <v>1.0400000000081491</v>
      </c>
      <c r="BI143" s="52">
        <f t="shared" si="210"/>
        <v>0.44000000003143214</v>
      </c>
      <c r="BJ143" s="52">
        <f t="shared" si="210"/>
        <v>1.1600000000034925</v>
      </c>
      <c r="BK143" s="52">
        <f t="shared" si="210"/>
        <v>1.4400000000023283</v>
      </c>
      <c r="BL143" s="52">
        <f t="shared" si="210"/>
        <v>0.1999999999825377</v>
      </c>
      <c r="BM143" s="52">
        <f t="shared" si="210"/>
        <v>0</v>
      </c>
    </row>
    <row r="144" spans="1:65">
      <c r="A144" s="62" t="s">
        <v>348</v>
      </c>
      <c r="B144" s="63">
        <v>685</v>
      </c>
      <c r="C144" s="63" t="s">
        <v>284</v>
      </c>
      <c r="D144" s="63">
        <v>15</v>
      </c>
      <c r="E144" s="63" t="s">
        <v>448</v>
      </c>
      <c r="F144" s="73" t="s">
        <v>349</v>
      </c>
      <c r="G144" s="65">
        <f t="shared" si="182"/>
        <v>133371</v>
      </c>
      <c r="H144" s="65">
        <f t="shared" si="183"/>
        <v>140392</v>
      </c>
      <c r="I144" s="65">
        <f t="shared" si="184"/>
        <v>143199</v>
      </c>
      <c r="J144" s="65">
        <f t="shared" si="185"/>
        <v>146061</v>
      </c>
      <c r="K144" s="65">
        <f t="shared" si="186"/>
        <v>148984</v>
      </c>
      <c r="L144" s="65">
        <f t="shared" si="187"/>
        <v>151963</v>
      </c>
      <c r="M144" s="65">
        <f t="shared" si="188"/>
        <v>155003</v>
      </c>
      <c r="N144" s="65">
        <f t="shared" si="189"/>
        <v>158102</v>
      </c>
      <c r="O144" s="50"/>
      <c r="R144" s="51">
        <f t="shared" si="190"/>
        <v>64.121000000000009</v>
      </c>
      <c r="S144" s="51">
        <f t="shared" si="190"/>
        <v>67.497</v>
      </c>
      <c r="T144" s="51">
        <f t="shared" si="190"/>
        <v>68.846000000000004</v>
      </c>
      <c r="U144" s="51">
        <f t="shared" si="190"/>
        <v>70.222000000000008</v>
      </c>
      <c r="V144" s="51">
        <f t="shared" si="190"/>
        <v>71.62700000000001</v>
      </c>
      <c r="W144" s="51">
        <f t="shared" si="190"/>
        <v>73.06</v>
      </c>
      <c r="X144" s="51">
        <f t="shared" si="190"/>
        <v>74.521000000000001</v>
      </c>
      <c r="Y144" s="51">
        <f t="shared" si="190"/>
        <v>76.01100000000001</v>
      </c>
      <c r="Z144" s="51">
        <f t="shared" si="190"/>
        <v>0</v>
      </c>
      <c r="AB144" s="52">
        <f t="shared" si="191"/>
        <v>133371.68000000002</v>
      </c>
      <c r="AC144" s="52">
        <f t="shared" si="192"/>
        <v>140393.76</v>
      </c>
      <c r="AD144" s="52">
        <f t="shared" si="193"/>
        <v>143199.67999999999</v>
      </c>
      <c r="AE144" s="52">
        <f t="shared" si="194"/>
        <v>146061.76000000001</v>
      </c>
      <c r="AF144" s="52">
        <f t="shared" si="195"/>
        <v>148984.16000000003</v>
      </c>
      <c r="AG144" s="52">
        <f t="shared" si="196"/>
        <v>151964.80000000002</v>
      </c>
      <c r="AH144" s="52">
        <f t="shared" si="197"/>
        <v>155003.68</v>
      </c>
      <c r="AI144" s="52">
        <f t="shared" si="198"/>
        <v>158102.88000000003</v>
      </c>
      <c r="AJ144" s="52">
        <f t="shared" si="199"/>
        <v>0</v>
      </c>
      <c r="AL144" s="52">
        <f t="shared" si="200"/>
        <v>0.68000000002211891</v>
      </c>
      <c r="AM144" s="52">
        <f t="shared" si="200"/>
        <v>1.7600000000093132</v>
      </c>
      <c r="AN144" s="52">
        <f t="shared" si="200"/>
        <v>0.67999999999301508</v>
      </c>
      <c r="AO144" s="52">
        <f t="shared" si="200"/>
        <v>0.76000000000931323</v>
      </c>
      <c r="AP144" s="52">
        <f t="shared" si="200"/>
        <v>0.16000000003259629</v>
      </c>
      <c r="AQ144" s="52">
        <f t="shared" si="200"/>
        <v>1.8000000000174623</v>
      </c>
      <c r="AR144" s="52">
        <f t="shared" si="200"/>
        <v>0.67999999999301508</v>
      </c>
      <c r="AS144" s="52">
        <f t="shared" si="200"/>
        <v>0.88000000003376044</v>
      </c>
      <c r="AT144" s="52">
        <f t="shared" si="200"/>
        <v>0</v>
      </c>
      <c r="AU144" s="52">
        <f t="shared" si="201"/>
        <v>133371.68000000002</v>
      </c>
      <c r="AV144" s="52">
        <f t="shared" si="202"/>
        <v>140393.76</v>
      </c>
      <c r="AW144" s="52">
        <f t="shared" si="203"/>
        <v>143199.67999999999</v>
      </c>
      <c r="AX144" s="52">
        <f t="shared" si="204"/>
        <v>146061.76000000001</v>
      </c>
      <c r="AY144" s="52">
        <f t="shared" si="205"/>
        <v>148984.16000000003</v>
      </c>
      <c r="AZ144" s="52">
        <f t="shared" si="206"/>
        <v>151964.80000000002</v>
      </c>
      <c r="BA144" s="52">
        <f t="shared" si="207"/>
        <v>155003.68</v>
      </c>
      <c r="BB144" s="52">
        <f t="shared" si="208"/>
        <v>158102.88000000003</v>
      </c>
      <c r="BC144" s="52">
        <f t="shared" si="209"/>
        <v>0</v>
      </c>
      <c r="BE144" s="52">
        <f t="shared" si="210"/>
        <v>0.68000000002211891</v>
      </c>
      <c r="BF144" s="52">
        <f t="shared" si="210"/>
        <v>1.7600000000093132</v>
      </c>
      <c r="BG144" s="52">
        <f t="shared" si="210"/>
        <v>0.67999999999301508</v>
      </c>
      <c r="BH144" s="52">
        <f t="shared" si="210"/>
        <v>0.76000000000931323</v>
      </c>
      <c r="BI144" s="52">
        <f t="shared" si="210"/>
        <v>0.16000000003259629</v>
      </c>
      <c r="BJ144" s="52">
        <f t="shared" si="210"/>
        <v>1.8000000000174623</v>
      </c>
      <c r="BK144" s="52">
        <f t="shared" si="210"/>
        <v>0.67999999999301508</v>
      </c>
      <c r="BL144" s="52">
        <f t="shared" si="210"/>
        <v>0.88000000003376044</v>
      </c>
      <c r="BM144" s="52">
        <f t="shared" si="210"/>
        <v>0</v>
      </c>
    </row>
    <row r="145" spans="1:65">
      <c r="A145" s="62" t="s">
        <v>429</v>
      </c>
      <c r="B145" s="63">
        <v>630</v>
      </c>
      <c r="C145" s="63">
        <v>51</v>
      </c>
      <c r="D145" s="63">
        <v>13</v>
      </c>
      <c r="E145" s="63" t="s">
        <v>448</v>
      </c>
      <c r="F145" s="73" t="s">
        <v>427</v>
      </c>
      <c r="G145" s="65">
        <v>122458</v>
      </c>
      <c r="H145" s="65">
        <v>128903</v>
      </c>
      <c r="I145" s="65">
        <v>131480</v>
      </c>
      <c r="J145" s="65">
        <v>134110</v>
      </c>
      <c r="K145" s="65">
        <v>136792</v>
      </c>
      <c r="L145" s="65">
        <v>139529</v>
      </c>
      <c r="M145" s="65">
        <v>142319</v>
      </c>
      <c r="N145" s="65">
        <v>145165</v>
      </c>
      <c r="O145" s="50"/>
      <c r="R145" s="51"/>
      <c r="S145" s="51"/>
      <c r="T145" s="51"/>
      <c r="U145" s="51"/>
      <c r="V145" s="51"/>
      <c r="W145" s="51"/>
      <c r="X145" s="51"/>
      <c r="Y145" s="51"/>
      <c r="Z145" s="51"/>
      <c r="AB145" s="52"/>
      <c r="AC145" s="52"/>
      <c r="AD145" s="52"/>
      <c r="AE145" s="52"/>
      <c r="AF145" s="52"/>
      <c r="AG145" s="52"/>
      <c r="AH145" s="52"/>
      <c r="AI145" s="52"/>
      <c r="AJ145" s="52"/>
      <c r="AL145" s="52"/>
      <c r="AM145" s="52"/>
      <c r="AN145" s="52"/>
      <c r="AO145" s="52"/>
      <c r="AP145" s="52"/>
      <c r="AQ145" s="52"/>
      <c r="AR145" s="52"/>
      <c r="AS145" s="52"/>
      <c r="AT145" s="52"/>
      <c r="AU145" s="52"/>
      <c r="AV145" s="52"/>
      <c r="AW145" s="52"/>
      <c r="AX145" s="52"/>
      <c r="AY145" s="52"/>
      <c r="AZ145" s="52"/>
      <c r="BA145" s="52"/>
      <c r="BB145" s="52"/>
      <c r="BC145" s="52"/>
      <c r="BE145" s="52"/>
      <c r="BF145" s="52"/>
      <c r="BG145" s="52"/>
      <c r="BH145" s="52"/>
      <c r="BI145" s="52"/>
      <c r="BJ145" s="52"/>
      <c r="BK145" s="52"/>
      <c r="BL145" s="52"/>
      <c r="BM145" s="52"/>
    </row>
    <row r="146" spans="1:65">
      <c r="A146" s="62" t="s">
        <v>350</v>
      </c>
      <c r="B146" s="63">
        <v>590</v>
      </c>
      <c r="C146" s="63" t="s">
        <v>351</v>
      </c>
      <c r="D146" s="63">
        <v>13</v>
      </c>
      <c r="E146" s="63" t="s">
        <v>448</v>
      </c>
      <c r="F146" s="69" t="s">
        <v>352</v>
      </c>
      <c r="G146" s="65">
        <f t="shared" si="182"/>
        <v>114519</v>
      </c>
      <c r="H146" s="65">
        <f t="shared" si="183"/>
        <v>120547</v>
      </c>
      <c r="I146" s="65">
        <f t="shared" si="184"/>
        <v>122958</v>
      </c>
      <c r="J146" s="65">
        <f t="shared" si="185"/>
        <v>125418</v>
      </c>
      <c r="K146" s="65">
        <f t="shared" si="186"/>
        <v>127925</v>
      </c>
      <c r="L146" s="65">
        <f t="shared" si="187"/>
        <v>130485</v>
      </c>
      <c r="M146" s="65">
        <f t="shared" si="188"/>
        <v>133094</v>
      </c>
      <c r="N146" s="65">
        <f t="shared" si="189"/>
        <v>135757</v>
      </c>
      <c r="O146" s="50"/>
      <c r="R146" s="51">
        <f t="shared" ref="R146:Z147" si="211">ROUNDUP(G146/2080,3)</f>
        <v>55.058</v>
      </c>
      <c r="S146" s="51">
        <f t="shared" si="211"/>
        <v>57.955999999999996</v>
      </c>
      <c r="T146" s="51">
        <f t="shared" si="211"/>
        <v>59.114999999999995</v>
      </c>
      <c r="U146" s="51">
        <f t="shared" si="211"/>
        <v>60.297999999999995</v>
      </c>
      <c r="V146" s="51">
        <f t="shared" si="211"/>
        <v>61.503</v>
      </c>
      <c r="W146" s="51">
        <f t="shared" si="211"/>
        <v>62.733999999999995</v>
      </c>
      <c r="X146" s="51">
        <f t="shared" si="211"/>
        <v>63.988</v>
      </c>
      <c r="Y146" s="51">
        <f t="shared" si="211"/>
        <v>65.268000000000001</v>
      </c>
      <c r="Z146" s="51">
        <f t="shared" si="211"/>
        <v>0</v>
      </c>
      <c r="AB146" s="52">
        <f t="shared" si="191"/>
        <v>114520.64</v>
      </c>
      <c r="AC146" s="52">
        <f t="shared" si="192"/>
        <v>120548.48</v>
      </c>
      <c r="AD146" s="52">
        <f t="shared" si="193"/>
        <v>122959.19999999998</v>
      </c>
      <c r="AE146" s="52">
        <f t="shared" si="194"/>
        <v>125419.83999999998</v>
      </c>
      <c r="AF146" s="52">
        <f t="shared" si="195"/>
        <v>127926.24</v>
      </c>
      <c r="AG146" s="52">
        <f t="shared" si="196"/>
        <v>130486.71999999999</v>
      </c>
      <c r="AH146" s="52">
        <f t="shared" si="197"/>
        <v>133095.04000000001</v>
      </c>
      <c r="AI146" s="52">
        <f t="shared" si="198"/>
        <v>135757.44</v>
      </c>
      <c r="AJ146" s="52">
        <f t="shared" si="199"/>
        <v>0</v>
      </c>
      <c r="AL146" s="52">
        <f t="shared" ref="AL146:AT147" si="212">AB146-G146</f>
        <v>1.6399999999994179</v>
      </c>
      <c r="AM146" s="52">
        <f t="shared" si="212"/>
        <v>1.4799999999959255</v>
      </c>
      <c r="AN146" s="52">
        <f t="shared" si="212"/>
        <v>1.1999999999825377</v>
      </c>
      <c r="AO146" s="52">
        <f t="shared" si="212"/>
        <v>1.8399999999819556</v>
      </c>
      <c r="AP146" s="52">
        <f t="shared" si="212"/>
        <v>1.2400000000052387</v>
      </c>
      <c r="AQ146" s="52">
        <f t="shared" si="212"/>
        <v>1.7199999999866122</v>
      </c>
      <c r="AR146" s="52">
        <f t="shared" si="212"/>
        <v>1.0400000000081491</v>
      </c>
      <c r="AS146" s="52">
        <f t="shared" si="212"/>
        <v>0.44000000000232831</v>
      </c>
      <c r="AT146" s="52">
        <f t="shared" si="212"/>
        <v>0</v>
      </c>
      <c r="AU146" s="52">
        <f t="shared" si="201"/>
        <v>114520.64</v>
      </c>
      <c r="AV146" s="52">
        <f t="shared" si="202"/>
        <v>120548.48</v>
      </c>
      <c r="AW146" s="52">
        <f t="shared" si="203"/>
        <v>122959.19999999998</v>
      </c>
      <c r="AX146" s="52">
        <f t="shared" si="204"/>
        <v>125419.83999999998</v>
      </c>
      <c r="AY146" s="52">
        <f t="shared" si="205"/>
        <v>127926.24</v>
      </c>
      <c r="AZ146" s="52">
        <f t="shared" si="206"/>
        <v>130486.71999999999</v>
      </c>
      <c r="BA146" s="52">
        <f t="shared" si="207"/>
        <v>133095.04000000001</v>
      </c>
      <c r="BB146" s="52">
        <f t="shared" si="208"/>
        <v>135757.44</v>
      </c>
      <c r="BC146" s="52">
        <f t="shared" si="209"/>
        <v>0</v>
      </c>
      <c r="BE146" s="52">
        <f t="shared" ref="BE146:BM147" si="213">AU146-G146</f>
        <v>1.6399999999994179</v>
      </c>
      <c r="BF146" s="52">
        <f t="shared" si="213"/>
        <v>1.4799999999959255</v>
      </c>
      <c r="BG146" s="52">
        <f t="shared" si="213"/>
        <v>1.1999999999825377</v>
      </c>
      <c r="BH146" s="52">
        <f t="shared" si="213"/>
        <v>1.8399999999819556</v>
      </c>
      <c r="BI146" s="52">
        <f t="shared" si="213"/>
        <v>1.2400000000052387</v>
      </c>
      <c r="BJ146" s="52">
        <f t="shared" si="213"/>
        <v>1.7199999999866122</v>
      </c>
      <c r="BK146" s="52">
        <f t="shared" si="213"/>
        <v>1.0400000000081491</v>
      </c>
      <c r="BL146" s="52">
        <f t="shared" si="213"/>
        <v>0.44000000000232831</v>
      </c>
      <c r="BM146" s="52">
        <f t="shared" si="213"/>
        <v>0</v>
      </c>
    </row>
    <row r="147" spans="1:65">
      <c r="A147" s="62" t="s">
        <v>353</v>
      </c>
      <c r="B147" s="63">
        <v>628</v>
      </c>
      <c r="C147" s="63" t="s">
        <v>354</v>
      </c>
      <c r="D147" s="63">
        <v>13</v>
      </c>
      <c r="E147" s="63" t="s">
        <v>448</v>
      </c>
      <c r="F147" s="69" t="s">
        <v>355</v>
      </c>
      <c r="G147" s="65">
        <f t="shared" si="182"/>
        <v>122061</v>
      </c>
      <c r="H147" s="65">
        <f t="shared" si="183"/>
        <v>128485</v>
      </c>
      <c r="I147" s="65">
        <f t="shared" si="184"/>
        <v>131054</v>
      </c>
      <c r="J147" s="65">
        <f t="shared" si="185"/>
        <v>133676</v>
      </c>
      <c r="K147" s="65">
        <f t="shared" si="186"/>
        <v>136349</v>
      </c>
      <c r="L147" s="65">
        <f t="shared" si="187"/>
        <v>139075</v>
      </c>
      <c r="M147" s="65">
        <f t="shared" si="188"/>
        <v>141857</v>
      </c>
      <c r="N147" s="65">
        <f t="shared" si="189"/>
        <v>144694</v>
      </c>
      <c r="O147" s="48"/>
      <c r="P147" s="48"/>
      <c r="Q147" s="48"/>
      <c r="R147" s="51">
        <f t="shared" si="211"/>
        <v>58.683999999999997</v>
      </c>
      <c r="S147" s="51">
        <f t="shared" si="211"/>
        <v>61.771999999999998</v>
      </c>
      <c r="T147" s="51">
        <f t="shared" si="211"/>
        <v>63.006999999999998</v>
      </c>
      <c r="U147" s="51">
        <f t="shared" si="211"/>
        <v>64.268000000000001</v>
      </c>
      <c r="V147" s="51">
        <f t="shared" si="211"/>
        <v>65.553000000000011</v>
      </c>
      <c r="W147" s="51">
        <f t="shared" si="211"/>
        <v>66.863</v>
      </c>
      <c r="X147" s="51">
        <f t="shared" si="211"/>
        <v>68.201000000000008</v>
      </c>
      <c r="Y147" s="51">
        <f t="shared" si="211"/>
        <v>69.564999999999998</v>
      </c>
      <c r="Z147" s="51">
        <f t="shared" si="211"/>
        <v>0</v>
      </c>
      <c r="AB147" s="52">
        <f t="shared" si="191"/>
        <v>122062.72</v>
      </c>
      <c r="AC147" s="52">
        <f t="shared" si="192"/>
        <v>128485.75999999999</v>
      </c>
      <c r="AD147" s="52">
        <f t="shared" si="193"/>
        <v>131054.56</v>
      </c>
      <c r="AE147" s="52">
        <f t="shared" si="194"/>
        <v>133677.44</v>
      </c>
      <c r="AF147" s="52">
        <f t="shared" si="195"/>
        <v>136350.24000000002</v>
      </c>
      <c r="AG147" s="52">
        <f t="shared" si="196"/>
        <v>139075.04</v>
      </c>
      <c r="AH147" s="52">
        <f t="shared" si="197"/>
        <v>141858.08000000002</v>
      </c>
      <c r="AI147" s="52">
        <f t="shared" si="198"/>
        <v>144695.19999999998</v>
      </c>
      <c r="AJ147" s="52">
        <f t="shared" si="199"/>
        <v>0</v>
      </c>
      <c r="AL147" s="52">
        <f t="shared" si="212"/>
        <v>1.7200000000011642</v>
      </c>
      <c r="AM147" s="52">
        <f t="shared" si="212"/>
        <v>0.75999999999476131</v>
      </c>
      <c r="AN147" s="52">
        <f t="shared" si="212"/>
        <v>0.55999999999767169</v>
      </c>
      <c r="AO147" s="52">
        <f t="shared" si="212"/>
        <v>1.4400000000023283</v>
      </c>
      <c r="AP147" s="52">
        <f t="shared" si="212"/>
        <v>1.2400000000197906</v>
      </c>
      <c r="AQ147" s="52">
        <f t="shared" si="212"/>
        <v>4.0000000008149073E-2</v>
      </c>
      <c r="AR147" s="52">
        <f t="shared" si="212"/>
        <v>1.0800000000162981</v>
      </c>
      <c r="AS147" s="52">
        <f t="shared" si="212"/>
        <v>1.1999999999825377</v>
      </c>
      <c r="AT147" s="52">
        <f t="shared" si="212"/>
        <v>0</v>
      </c>
      <c r="AU147" s="52">
        <f t="shared" si="201"/>
        <v>122062.72</v>
      </c>
      <c r="AV147" s="52">
        <f t="shared" si="202"/>
        <v>128485.75999999999</v>
      </c>
      <c r="AW147" s="52">
        <f t="shared" si="203"/>
        <v>131054.56</v>
      </c>
      <c r="AX147" s="52">
        <f t="shared" si="204"/>
        <v>133677.44</v>
      </c>
      <c r="AY147" s="52">
        <f t="shared" si="205"/>
        <v>136350.24000000002</v>
      </c>
      <c r="AZ147" s="52">
        <f t="shared" si="206"/>
        <v>139075.04</v>
      </c>
      <c r="BA147" s="52">
        <f t="shared" si="207"/>
        <v>141858.08000000002</v>
      </c>
      <c r="BB147" s="52">
        <f t="shared" si="208"/>
        <v>144695.19999999998</v>
      </c>
      <c r="BC147" s="52">
        <f t="shared" si="209"/>
        <v>0</v>
      </c>
      <c r="BE147" s="52">
        <f t="shared" si="213"/>
        <v>1.7200000000011642</v>
      </c>
      <c r="BF147" s="52">
        <f t="shared" si="213"/>
        <v>0.75999999999476131</v>
      </c>
      <c r="BG147" s="52">
        <f t="shared" si="213"/>
        <v>0.55999999999767169</v>
      </c>
      <c r="BH147" s="52">
        <f t="shared" si="213"/>
        <v>1.4400000000023283</v>
      </c>
      <c r="BI147" s="52">
        <f t="shared" si="213"/>
        <v>1.2400000000197906</v>
      </c>
      <c r="BJ147" s="52">
        <f t="shared" si="213"/>
        <v>4.0000000008149073E-2</v>
      </c>
      <c r="BK147" s="52">
        <f t="shared" si="213"/>
        <v>1.0800000000162981</v>
      </c>
      <c r="BL147" s="52">
        <f t="shared" si="213"/>
        <v>1.1999999999825377</v>
      </c>
      <c r="BM147" s="52">
        <f t="shared" si="213"/>
        <v>0</v>
      </c>
    </row>
    <row r="148" spans="1:65">
      <c r="A148" s="62" t="s">
        <v>428</v>
      </c>
      <c r="B148" s="63">
        <v>645</v>
      </c>
      <c r="C148" s="63">
        <v>122</v>
      </c>
      <c r="D148" s="63">
        <v>14</v>
      </c>
      <c r="E148" s="63" t="s">
        <v>448</v>
      </c>
      <c r="F148" s="73" t="s">
        <v>424</v>
      </c>
      <c r="G148" s="65">
        <v>125433</v>
      </c>
      <c r="H148" s="65">
        <v>132036</v>
      </c>
      <c r="I148" s="65">
        <v>134677</v>
      </c>
      <c r="J148" s="65">
        <v>137369</v>
      </c>
      <c r="K148" s="65">
        <v>140117</v>
      </c>
      <c r="L148" s="65">
        <v>142920</v>
      </c>
      <c r="M148" s="65">
        <v>145778</v>
      </c>
      <c r="N148" s="65">
        <v>148694</v>
      </c>
      <c r="O148" s="50"/>
      <c r="R148" s="51"/>
      <c r="S148" s="51"/>
      <c r="T148" s="51"/>
      <c r="U148" s="51"/>
      <c r="V148" s="51"/>
      <c r="W148" s="51"/>
      <c r="X148" s="51"/>
      <c r="Y148" s="51"/>
      <c r="Z148" s="51"/>
      <c r="AB148" s="52"/>
      <c r="AC148" s="52"/>
      <c r="AD148" s="52"/>
      <c r="AE148" s="52"/>
      <c r="AF148" s="52"/>
      <c r="AG148" s="52"/>
      <c r="AH148" s="52"/>
      <c r="AI148" s="52"/>
      <c r="AJ148" s="52"/>
      <c r="AL148" s="52"/>
      <c r="AM148" s="52"/>
      <c r="AN148" s="52"/>
      <c r="AO148" s="52"/>
      <c r="AP148" s="52"/>
      <c r="AQ148" s="52"/>
      <c r="AR148" s="52"/>
      <c r="AS148" s="52"/>
      <c r="AT148" s="52"/>
      <c r="AU148" s="52"/>
      <c r="AV148" s="52"/>
      <c r="AW148" s="52"/>
      <c r="AX148" s="52"/>
      <c r="AY148" s="52"/>
      <c r="AZ148" s="52"/>
      <c r="BA148" s="52"/>
      <c r="BB148" s="52"/>
      <c r="BC148" s="52"/>
      <c r="BE148" s="52"/>
      <c r="BF148" s="52"/>
      <c r="BG148" s="52"/>
      <c r="BH148" s="52"/>
      <c r="BI148" s="52"/>
      <c r="BJ148" s="52"/>
      <c r="BK148" s="52"/>
      <c r="BL148" s="52"/>
      <c r="BM148" s="52"/>
    </row>
    <row r="149" spans="1:65">
      <c r="A149" s="62" t="s">
        <v>356</v>
      </c>
      <c r="B149" s="63">
        <v>658</v>
      </c>
      <c r="C149" s="63" t="s">
        <v>357</v>
      </c>
      <c r="D149" s="63">
        <v>14</v>
      </c>
      <c r="E149" s="63" t="s">
        <v>448</v>
      </c>
      <c r="F149" s="69" t="s">
        <v>358</v>
      </c>
      <c r="G149" s="65">
        <f t="shared" si="182"/>
        <v>128012</v>
      </c>
      <c r="H149" s="65">
        <f t="shared" si="183"/>
        <v>134752</v>
      </c>
      <c r="I149" s="65">
        <f t="shared" si="184"/>
        <v>137446</v>
      </c>
      <c r="J149" s="65">
        <f t="shared" si="185"/>
        <v>140196</v>
      </c>
      <c r="K149" s="65">
        <f t="shared" si="186"/>
        <v>142999</v>
      </c>
      <c r="L149" s="65">
        <f t="shared" si="187"/>
        <v>145859</v>
      </c>
      <c r="M149" s="65">
        <f t="shared" si="188"/>
        <v>148775</v>
      </c>
      <c r="N149" s="65">
        <f t="shared" si="189"/>
        <v>151753</v>
      </c>
      <c r="O149" s="48"/>
      <c r="P149" s="48"/>
      <c r="Q149" s="48"/>
      <c r="R149" s="51">
        <f t="shared" ref="R149:Z149" si="214">ROUNDUP(G149/2080,3)</f>
        <v>61.544999999999995</v>
      </c>
      <c r="S149" s="51">
        <f t="shared" si="214"/>
        <v>64.785000000000011</v>
      </c>
      <c r="T149" s="51">
        <f t="shared" si="214"/>
        <v>66.08</v>
      </c>
      <c r="U149" s="51">
        <f t="shared" si="214"/>
        <v>67.402000000000001</v>
      </c>
      <c r="V149" s="51">
        <f t="shared" si="214"/>
        <v>68.75</v>
      </c>
      <c r="W149" s="51">
        <f t="shared" si="214"/>
        <v>70.125</v>
      </c>
      <c r="X149" s="51">
        <f t="shared" si="214"/>
        <v>71.527000000000001</v>
      </c>
      <c r="Y149" s="51">
        <f t="shared" si="214"/>
        <v>72.959000000000003</v>
      </c>
      <c r="Z149" s="51">
        <f t="shared" si="214"/>
        <v>0</v>
      </c>
      <c r="AB149" s="52">
        <f t="shared" si="191"/>
        <v>128013.59999999999</v>
      </c>
      <c r="AC149" s="52">
        <f t="shared" si="192"/>
        <v>134752.80000000002</v>
      </c>
      <c r="AD149" s="52">
        <f t="shared" si="193"/>
        <v>137446.39999999999</v>
      </c>
      <c r="AE149" s="52">
        <f t="shared" si="194"/>
        <v>140196.16</v>
      </c>
      <c r="AF149" s="52">
        <f t="shared" si="195"/>
        <v>143000</v>
      </c>
      <c r="AG149" s="52">
        <f t="shared" si="196"/>
        <v>145860</v>
      </c>
      <c r="AH149" s="52">
        <f t="shared" si="197"/>
        <v>148776.16</v>
      </c>
      <c r="AI149" s="52">
        <f t="shared" si="198"/>
        <v>151754.72</v>
      </c>
      <c r="AJ149" s="52">
        <f t="shared" si="199"/>
        <v>0</v>
      </c>
      <c r="AL149" s="52">
        <f t="shared" ref="AL149:AT149" si="215">AB149-G149</f>
        <v>1.5999999999912689</v>
      </c>
      <c r="AM149" s="52">
        <f t="shared" si="215"/>
        <v>0.8000000000174623</v>
      </c>
      <c r="AN149" s="52">
        <f t="shared" si="215"/>
        <v>0.39999999999417923</v>
      </c>
      <c r="AO149" s="52">
        <f t="shared" si="215"/>
        <v>0.16000000000349246</v>
      </c>
      <c r="AP149" s="52">
        <f t="shared" si="215"/>
        <v>1</v>
      </c>
      <c r="AQ149" s="52">
        <f t="shared" si="215"/>
        <v>1</v>
      </c>
      <c r="AR149" s="52">
        <f t="shared" si="215"/>
        <v>1.1600000000034925</v>
      </c>
      <c r="AS149" s="52">
        <f t="shared" si="215"/>
        <v>1.7200000000011642</v>
      </c>
      <c r="AT149" s="52">
        <f t="shared" si="215"/>
        <v>0</v>
      </c>
      <c r="AU149" s="52">
        <f t="shared" si="201"/>
        <v>128013.59999999999</v>
      </c>
      <c r="AV149" s="52">
        <f t="shared" si="202"/>
        <v>134752.80000000002</v>
      </c>
      <c r="AW149" s="52">
        <f t="shared" si="203"/>
        <v>137446.39999999999</v>
      </c>
      <c r="AX149" s="52">
        <f t="shared" si="204"/>
        <v>140196.16</v>
      </c>
      <c r="AY149" s="52">
        <f t="shared" si="205"/>
        <v>143000</v>
      </c>
      <c r="AZ149" s="52">
        <f t="shared" si="206"/>
        <v>145860</v>
      </c>
      <c r="BA149" s="52">
        <f t="shared" si="207"/>
        <v>148776.16</v>
      </c>
      <c r="BB149" s="52">
        <f t="shared" si="208"/>
        <v>151754.72</v>
      </c>
      <c r="BC149" s="52">
        <f t="shared" si="209"/>
        <v>0</v>
      </c>
      <c r="BE149" s="52">
        <f t="shared" ref="BE149:BM149" si="216">AU149-G149</f>
        <v>1.5999999999912689</v>
      </c>
      <c r="BF149" s="52">
        <f t="shared" si="216"/>
        <v>0.8000000000174623</v>
      </c>
      <c r="BG149" s="52">
        <f t="shared" si="216"/>
        <v>0.39999999999417923</v>
      </c>
      <c r="BH149" s="52">
        <f t="shared" si="216"/>
        <v>0.16000000000349246</v>
      </c>
      <c r="BI149" s="52">
        <f t="shared" si="216"/>
        <v>1</v>
      </c>
      <c r="BJ149" s="52">
        <f t="shared" si="216"/>
        <v>1</v>
      </c>
      <c r="BK149" s="52">
        <f t="shared" si="216"/>
        <v>1.1600000000034925</v>
      </c>
      <c r="BL149" s="52">
        <f t="shared" si="216"/>
        <v>1.7200000000011642</v>
      </c>
      <c r="BM149" s="52">
        <f t="shared" si="216"/>
        <v>0</v>
      </c>
    </row>
    <row r="150" spans="1:65">
      <c r="F150" s="55"/>
      <c r="G150" s="47"/>
      <c r="H150" s="47"/>
      <c r="I150" s="47"/>
      <c r="J150" s="47"/>
      <c r="K150" s="47"/>
      <c r="L150" s="47"/>
      <c r="M150" s="47"/>
      <c r="N150" s="47"/>
    </row>
  </sheetData>
  <sheetProtection selectLockedCells="1" autoFilter="0" selectUnlockedCells="1"/>
  <autoFilter ref="A6:BM149" xr:uid="{CEF86259-D1A0-4082-9111-032A39BDCF18}"/>
  <sortState xmlns:xlrd2="http://schemas.microsoft.com/office/spreadsheetml/2017/richdata2" ref="A7:BM149">
    <sortCondition ref="F7:F149"/>
  </sortState>
  <conditionalFormatting sqref="AL1:AT1048576">
    <cfRule type="cellIs" dxfId="4" priority="1" operator="lessThan">
      <formula>0</formula>
    </cfRule>
  </conditionalFormatting>
  <pageMargins left="0.25" right="0.25" top="0.75" bottom="0.75" header="0.3" footer="0.3"/>
  <pageSetup orientation="landscape"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94310-E5FB-47AD-A281-65B420BD4A29}">
  <sheetPr codeName="Sheet3"/>
  <dimension ref="A1:AO152"/>
  <sheetViews>
    <sheetView showGridLines="0" topLeftCell="A37" zoomScaleNormal="100" workbookViewId="0"/>
  </sheetViews>
  <sheetFormatPr defaultColWidth="8.81640625" defaultRowHeight="14.5"/>
  <cols>
    <col min="1" max="1" width="8.1796875" style="44" customWidth="1"/>
    <col min="2" max="2" width="8.1796875" style="54" bestFit="1" customWidth="1"/>
    <col min="3" max="3" width="8.1796875" style="142" bestFit="1" customWidth="1"/>
    <col min="4" max="4" width="8.1796875" style="54" bestFit="1" customWidth="1"/>
    <col min="5" max="5" width="8.453125" style="54" bestFit="1" customWidth="1"/>
    <col min="6" max="6" width="71.81640625" style="44" bestFit="1" customWidth="1"/>
    <col min="7" max="13" width="11" style="149" bestFit="1" customWidth="1"/>
    <col min="14" max="14" width="13.1796875" style="149" bestFit="1" customWidth="1"/>
    <col min="15" max="15" width="33.81640625" style="61" hidden="1" customWidth="1"/>
    <col min="16" max="16" width="33.81640625" style="83" hidden="1" customWidth="1"/>
    <col min="17" max="17" width="33.81640625" style="83" bestFit="1" customWidth="1"/>
    <col min="18" max="18" width="6.81640625" style="83" hidden="1" customWidth="1"/>
    <col min="19" max="19" width="25.54296875" style="100" hidden="1" customWidth="1"/>
    <col min="20" max="20" width="11.1796875" style="102" hidden="1" customWidth="1"/>
    <col min="21" max="21" width="71.81640625" style="100" hidden="1" customWidth="1"/>
    <col min="22" max="29" width="11" style="100" hidden="1" customWidth="1"/>
    <col min="30" max="30" width="10.1796875" style="109" hidden="1" customWidth="1"/>
    <col min="31" max="31" width="11" style="136" hidden="1" customWidth="1"/>
    <col min="32" max="32" width="71.81640625" style="107" hidden="1" customWidth="1"/>
    <col min="33" max="40" width="11" style="109" hidden="1" customWidth="1"/>
    <col min="41" max="41" width="16.81640625" style="144" hidden="1" customWidth="1"/>
    <col min="42" max="16384" width="8.81640625" style="44"/>
  </cols>
  <sheetData>
    <row r="1" spans="1:41">
      <c r="A1" s="88" t="s">
        <v>0</v>
      </c>
      <c r="B1" s="89"/>
      <c r="C1" s="138"/>
      <c r="D1" s="89"/>
      <c r="E1" s="89"/>
      <c r="F1" s="111"/>
      <c r="G1" s="147"/>
      <c r="H1" s="147"/>
      <c r="I1" s="147"/>
      <c r="J1" s="147"/>
      <c r="K1" s="147"/>
      <c r="L1" s="147"/>
      <c r="M1" s="147"/>
      <c r="O1" s="43">
        <v>2.4E-2</v>
      </c>
      <c r="P1" s="147"/>
      <c r="Q1" s="79"/>
      <c r="R1" s="84"/>
      <c r="S1" s="100" t="s">
        <v>449</v>
      </c>
      <c r="T1" s="101">
        <v>1.0149999999999999</v>
      </c>
    </row>
    <row r="2" spans="1:41">
      <c r="A2" s="105" t="s">
        <v>451</v>
      </c>
      <c r="B2" s="89"/>
      <c r="C2" s="138"/>
      <c r="D2" s="89"/>
      <c r="E2" s="89"/>
      <c r="F2" s="112"/>
      <c r="G2" s="147"/>
      <c r="H2" s="147"/>
      <c r="I2" s="147"/>
      <c r="J2" s="147"/>
      <c r="K2" s="147"/>
      <c r="L2" s="147"/>
      <c r="M2" s="147"/>
      <c r="P2" s="147"/>
      <c r="Q2" s="79"/>
      <c r="R2" s="79"/>
      <c r="S2" s="100" t="s">
        <v>475</v>
      </c>
      <c r="T2" s="152">
        <v>1.7999999999999999E-2</v>
      </c>
    </row>
    <row r="3" spans="1:41">
      <c r="A3" s="92" t="s">
        <v>453</v>
      </c>
      <c r="B3" s="89"/>
      <c r="C3" s="138"/>
      <c r="D3" s="89"/>
      <c r="E3" s="89"/>
      <c r="F3" s="112"/>
      <c r="G3" s="147"/>
      <c r="H3" s="147"/>
      <c r="I3" s="147"/>
      <c r="J3" s="147"/>
      <c r="K3" s="147"/>
      <c r="L3" s="147"/>
      <c r="M3" s="147"/>
      <c r="N3" s="147"/>
      <c r="O3" s="43"/>
      <c r="P3" s="79"/>
      <c r="Q3" s="79"/>
      <c r="R3" s="79"/>
    </row>
    <row r="4" spans="1:41">
      <c r="A4" s="105" t="s">
        <v>455</v>
      </c>
      <c r="B4" s="89"/>
      <c r="C4" s="138"/>
      <c r="D4" s="89"/>
      <c r="E4" s="89"/>
      <c r="F4" s="112"/>
      <c r="G4" s="147"/>
      <c r="H4" s="147"/>
      <c r="I4" s="147"/>
      <c r="J4" s="147"/>
      <c r="K4" s="147"/>
      <c r="L4" s="147"/>
      <c r="M4" s="147"/>
      <c r="N4" s="147"/>
      <c r="O4" s="43"/>
      <c r="P4" s="79"/>
      <c r="Q4" s="79"/>
      <c r="R4" s="79"/>
    </row>
    <row r="5" spans="1:41">
      <c r="A5" s="89"/>
      <c r="B5" s="45"/>
      <c r="C5" s="139"/>
      <c r="D5" s="45"/>
      <c r="E5" s="45"/>
      <c r="F5" s="90"/>
      <c r="G5" s="147"/>
      <c r="H5" s="147"/>
      <c r="I5" s="147"/>
      <c r="J5" s="147"/>
      <c r="K5" s="147"/>
      <c r="L5" s="147"/>
      <c r="M5" s="147"/>
      <c r="N5" s="147"/>
      <c r="O5" s="90"/>
      <c r="P5" s="45"/>
      <c r="Q5" s="45"/>
      <c r="R5" s="45"/>
      <c r="S5" s="100" t="s">
        <v>463</v>
      </c>
      <c r="V5" s="102">
        <v>7</v>
      </c>
      <c r="W5" s="102">
        <f>V5+1</f>
        <v>8</v>
      </c>
      <c r="X5" s="102">
        <f t="shared" ref="X5:AC5" si="0">W5+1</f>
        <v>9</v>
      </c>
      <c r="Y5" s="102">
        <f t="shared" si="0"/>
        <v>10</v>
      </c>
      <c r="Z5" s="102">
        <f t="shared" si="0"/>
        <v>11</v>
      </c>
      <c r="AA5" s="102">
        <f t="shared" si="0"/>
        <v>12</v>
      </c>
      <c r="AB5" s="102">
        <f t="shared" si="0"/>
        <v>13</v>
      </c>
      <c r="AC5" s="102">
        <f t="shared" si="0"/>
        <v>14</v>
      </c>
      <c r="AD5" s="109" t="s">
        <v>464</v>
      </c>
    </row>
    <row r="6" spans="1:41" ht="47.15" customHeight="1">
      <c r="A6" s="120" t="s">
        <v>460</v>
      </c>
      <c r="B6" s="121" t="s">
        <v>456</v>
      </c>
      <c r="C6" s="140" t="s">
        <v>457</v>
      </c>
      <c r="D6" s="121" t="s">
        <v>458</v>
      </c>
      <c r="E6" s="121" t="s">
        <v>447</v>
      </c>
      <c r="F6" s="122" t="s">
        <v>8</v>
      </c>
      <c r="G6" s="123" t="s">
        <v>9</v>
      </c>
      <c r="H6" s="123" t="s">
        <v>10</v>
      </c>
      <c r="I6" s="123" t="s">
        <v>11</v>
      </c>
      <c r="J6" s="123" t="s">
        <v>12</v>
      </c>
      <c r="K6" s="123" t="s">
        <v>13</v>
      </c>
      <c r="L6" s="123" t="s">
        <v>14</v>
      </c>
      <c r="M6" s="123" t="s">
        <v>15</v>
      </c>
      <c r="N6" s="123" t="s">
        <v>16</v>
      </c>
      <c r="O6" s="124" t="s">
        <v>387</v>
      </c>
      <c r="P6" s="124" t="s">
        <v>423</v>
      </c>
      <c r="Q6" s="124" t="s">
        <v>423</v>
      </c>
      <c r="R6" s="124"/>
      <c r="S6" s="125" t="s">
        <v>4</v>
      </c>
      <c r="T6" s="126" t="s">
        <v>5</v>
      </c>
      <c r="U6" s="127" t="s">
        <v>8</v>
      </c>
      <c r="V6" s="128" t="s">
        <v>9</v>
      </c>
      <c r="W6" s="128" t="s">
        <v>10</v>
      </c>
      <c r="X6" s="128" t="s">
        <v>11</v>
      </c>
      <c r="Y6" s="128" t="s">
        <v>12</v>
      </c>
      <c r="Z6" s="128" t="s">
        <v>13</v>
      </c>
      <c r="AA6" s="128" t="s">
        <v>14</v>
      </c>
      <c r="AB6" s="128" t="s">
        <v>15</v>
      </c>
      <c r="AC6" s="128" t="s">
        <v>16</v>
      </c>
      <c r="AD6" s="129" t="s">
        <v>460</v>
      </c>
      <c r="AE6" s="137" t="s">
        <v>459</v>
      </c>
      <c r="AF6" s="131" t="s">
        <v>8</v>
      </c>
      <c r="AG6" s="132" t="s">
        <v>9</v>
      </c>
      <c r="AH6" s="132" t="s">
        <v>10</v>
      </c>
      <c r="AI6" s="132" t="s">
        <v>11</v>
      </c>
      <c r="AJ6" s="132" t="s">
        <v>12</v>
      </c>
      <c r="AK6" s="132" t="s">
        <v>13</v>
      </c>
      <c r="AL6" s="132" t="s">
        <v>14</v>
      </c>
      <c r="AM6" s="132" t="s">
        <v>15</v>
      </c>
      <c r="AN6" s="132" t="s">
        <v>16</v>
      </c>
      <c r="AO6" s="145" t="s">
        <v>474</v>
      </c>
    </row>
    <row r="7" spans="1:41">
      <c r="A7" s="85" t="s">
        <v>17</v>
      </c>
      <c r="B7" s="86">
        <v>10</v>
      </c>
      <c r="C7" s="94" t="s">
        <v>18</v>
      </c>
      <c r="D7" s="86">
        <v>495</v>
      </c>
      <c r="E7" s="86" t="s">
        <v>448</v>
      </c>
      <c r="F7" s="113" t="s">
        <v>19</v>
      </c>
      <c r="G7" s="134">
        <f>V7</f>
        <v>97102</v>
      </c>
      <c r="H7" s="134">
        <f t="shared" ref="H7:N7" si="1">W7</f>
        <v>102214</v>
      </c>
      <c r="I7" s="134">
        <f t="shared" si="1"/>
        <v>104259</v>
      </c>
      <c r="J7" s="134">
        <f t="shared" si="1"/>
        <v>106343</v>
      </c>
      <c r="K7" s="134">
        <f t="shared" si="1"/>
        <v>108472</v>
      </c>
      <c r="L7" s="134">
        <f t="shared" si="1"/>
        <v>110640</v>
      </c>
      <c r="M7" s="134">
        <f t="shared" si="1"/>
        <v>112852</v>
      </c>
      <c r="N7" s="134">
        <f t="shared" si="1"/>
        <v>115111</v>
      </c>
      <c r="O7" s="87"/>
      <c r="P7" s="87"/>
      <c r="Q7" s="87"/>
      <c r="R7" s="87"/>
      <c r="S7" s="100" t="str">
        <f t="shared" ref="S7:S39" si="2">A7</f>
        <v>C00100</v>
      </c>
      <c r="T7" s="102" t="str">
        <f t="shared" ref="T7:T39" si="3">C7</f>
        <v>17</v>
      </c>
      <c r="U7" s="103" t="str">
        <f t="shared" ref="U7:U39" si="4">F7</f>
        <v>Access and Outreach Manager</v>
      </c>
      <c r="V7" s="104">
        <f t="shared" ref="V7:AC17" si="5">ROUND(VLOOKUP($S7,DataFeb2020,V$5,0)*IncrPerc2021,0)</f>
        <v>97102</v>
      </c>
      <c r="W7" s="104">
        <f t="shared" si="5"/>
        <v>102214</v>
      </c>
      <c r="X7" s="104">
        <f t="shared" si="5"/>
        <v>104259</v>
      </c>
      <c r="Y7" s="104">
        <f t="shared" si="5"/>
        <v>106343</v>
      </c>
      <c r="Z7" s="104">
        <f t="shared" si="5"/>
        <v>108472</v>
      </c>
      <c r="AA7" s="104">
        <f t="shared" si="5"/>
        <v>110640</v>
      </c>
      <c r="AB7" s="104">
        <f t="shared" si="5"/>
        <v>112852</v>
      </c>
      <c r="AC7" s="104">
        <f t="shared" si="5"/>
        <v>115111</v>
      </c>
      <c r="AD7" s="109" t="str">
        <f>A7</f>
        <v>C00100</v>
      </c>
      <c r="AE7" s="136" t="str">
        <f>C7</f>
        <v>17</v>
      </c>
      <c r="AF7" s="108" t="str">
        <f>F7</f>
        <v>Access and Outreach Manager</v>
      </c>
      <c r="AG7" s="110">
        <f>ROUNDUP(V7/2080,3)</f>
        <v>46.683999999999997</v>
      </c>
      <c r="AH7" s="110">
        <f t="shared" ref="AH7:AN7" si="6">ROUNDUP(W7/2080,3)</f>
        <v>49.141999999999996</v>
      </c>
      <c r="AI7" s="110">
        <f t="shared" si="6"/>
        <v>50.125</v>
      </c>
      <c r="AJ7" s="110">
        <f t="shared" si="6"/>
        <v>51.126999999999995</v>
      </c>
      <c r="AK7" s="110">
        <f t="shared" si="6"/>
        <v>52.15</v>
      </c>
      <c r="AL7" s="110">
        <f t="shared" si="6"/>
        <v>53.192999999999998</v>
      </c>
      <c r="AM7" s="110">
        <f t="shared" si="6"/>
        <v>54.256</v>
      </c>
      <c r="AN7" s="110">
        <f t="shared" si="6"/>
        <v>55.341999999999999</v>
      </c>
    </row>
    <row r="8" spans="1:41">
      <c r="A8" s="85" t="s">
        <v>140</v>
      </c>
      <c r="B8" s="86">
        <v>13</v>
      </c>
      <c r="C8" s="94" t="s">
        <v>437</v>
      </c>
      <c r="D8" s="86">
        <v>591</v>
      </c>
      <c r="E8" s="86" t="s">
        <v>448</v>
      </c>
      <c r="F8" s="113" t="s">
        <v>436</v>
      </c>
      <c r="G8" s="134">
        <f t="shared" ref="G8:G72" si="7">V8</f>
        <v>116439</v>
      </c>
      <c r="H8" s="134">
        <f t="shared" ref="H8:H72" si="8">W8</f>
        <v>122567</v>
      </c>
      <c r="I8" s="134">
        <f t="shared" ref="I8:I72" si="9">X8</f>
        <v>125019</v>
      </c>
      <c r="J8" s="134">
        <f t="shared" ref="J8:J72" si="10">Y8</f>
        <v>127520</v>
      </c>
      <c r="K8" s="134">
        <f t="shared" ref="K8:K72" si="11">Z8</f>
        <v>130069</v>
      </c>
      <c r="L8" s="134">
        <f t="shared" ref="L8:L72" si="12">AA8</f>
        <v>132671</v>
      </c>
      <c r="M8" s="134">
        <f t="shared" ref="M8:M72" si="13">AB8</f>
        <v>135325</v>
      </c>
      <c r="N8" s="134">
        <f t="shared" ref="N8:N72" si="14">AC8</f>
        <v>138031</v>
      </c>
      <c r="O8" s="87"/>
      <c r="P8" s="87"/>
      <c r="Q8" s="87"/>
      <c r="R8" s="87"/>
      <c r="S8" s="100" t="str">
        <f t="shared" si="2"/>
        <v>C03019</v>
      </c>
      <c r="T8" s="102" t="str">
        <f t="shared" si="3"/>
        <v>013</v>
      </c>
      <c r="U8" s="103" t="str">
        <f t="shared" si="4"/>
        <v>Animal Care &amp; Control Director</v>
      </c>
      <c r="V8" s="104">
        <f t="shared" si="5"/>
        <v>116439</v>
      </c>
      <c r="W8" s="104">
        <f t="shared" si="5"/>
        <v>122567</v>
      </c>
      <c r="X8" s="104">
        <f t="shared" si="5"/>
        <v>125019</v>
      </c>
      <c r="Y8" s="104">
        <f t="shared" si="5"/>
        <v>127520</v>
      </c>
      <c r="Z8" s="104">
        <f t="shared" si="5"/>
        <v>130069</v>
      </c>
      <c r="AA8" s="104">
        <f t="shared" si="5"/>
        <v>132671</v>
      </c>
      <c r="AB8" s="104">
        <f t="shared" si="5"/>
        <v>135325</v>
      </c>
      <c r="AC8" s="104">
        <f t="shared" si="5"/>
        <v>138031</v>
      </c>
      <c r="AD8" s="109" t="str">
        <f t="shared" ref="AD8:AD73" si="15">A8</f>
        <v>C03019</v>
      </c>
      <c r="AE8" s="136" t="str">
        <f t="shared" ref="AE8:AE73" si="16">C8</f>
        <v>013</v>
      </c>
      <c r="AF8" s="108" t="str">
        <f t="shared" ref="AF8:AF73" si="17">F8</f>
        <v>Animal Care &amp; Control Director</v>
      </c>
      <c r="AG8" s="110">
        <f t="shared" ref="AG8:AG72" si="18">ROUNDUP(V8/2080,3)</f>
        <v>55.980999999999995</v>
      </c>
      <c r="AH8" s="110">
        <f t="shared" ref="AH8:AH72" si="19">ROUNDUP(W8/2080,3)</f>
        <v>58.927</v>
      </c>
      <c r="AI8" s="110">
        <f t="shared" ref="AI8:AI72" si="20">ROUNDUP(X8/2080,3)</f>
        <v>60.105999999999995</v>
      </c>
      <c r="AJ8" s="110">
        <f t="shared" ref="AJ8:AJ72" si="21">ROUNDUP(Y8/2080,3)</f>
        <v>61.308</v>
      </c>
      <c r="AK8" s="110">
        <f t="shared" ref="AK8:AK72" si="22">ROUNDUP(Z8/2080,3)</f>
        <v>62.533999999999999</v>
      </c>
      <c r="AL8" s="110">
        <f t="shared" ref="AL8:AL72" si="23">ROUNDUP(AA8/2080,3)</f>
        <v>63.784999999999997</v>
      </c>
      <c r="AM8" s="110">
        <f t="shared" ref="AM8:AM72" si="24">ROUNDUP(AB8/2080,3)</f>
        <v>65.061000000000007</v>
      </c>
      <c r="AN8" s="110">
        <f t="shared" ref="AN8:AN72" si="25">ROUNDUP(AC8/2080,3)</f>
        <v>66.362000000000009</v>
      </c>
    </row>
    <row r="9" spans="1:41">
      <c r="A9" s="85" t="s">
        <v>488</v>
      </c>
      <c r="B9" s="86">
        <v>13</v>
      </c>
      <c r="C9" s="94" t="s">
        <v>489</v>
      </c>
      <c r="D9" s="86">
        <v>590</v>
      </c>
      <c r="E9" s="86" t="s">
        <v>448</v>
      </c>
      <c r="F9" s="113" t="s">
        <v>487</v>
      </c>
      <c r="G9" s="134">
        <f t="shared" ref="G9:N9" si="26">V9</f>
        <v>116237</v>
      </c>
      <c r="H9" s="134">
        <f t="shared" si="26"/>
        <v>122355</v>
      </c>
      <c r="I9" s="134">
        <f t="shared" si="26"/>
        <v>124802</v>
      </c>
      <c r="J9" s="134">
        <f t="shared" si="26"/>
        <v>127299</v>
      </c>
      <c r="K9" s="134">
        <f t="shared" si="26"/>
        <v>129844</v>
      </c>
      <c r="L9" s="134">
        <f t="shared" si="26"/>
        <v>132442</v>
      </c>
      <c r="M9" s="134">
        <f t="shared" si="26"/>
        <v>135090</v>
      </c>
      <c r="N9" s="134">
        <f t="shared" si="26"/>
        <v>137793</v>
      </c>
      <c r="O9" s="87"/>
      <c r="P9" s="87"/>
      <c r="Q9" s="87"/>
      <c r="R9" s="87"/>
      <c r="S9" s="100" t="str">
        <f t="shared" si="2"/>
        <v>59426C</v>
      </c>
      <c r="T9" s="102" t="str">
        <f t="shared" si="3"/>
        <v>157</v>
      </c>
      <c r="U9" s="103" t="str">
        <f t="shared" si="4"/>
        <v>Arts &amp; Cultural Affairs Director</v>
      </c>
      <c r="V9" s="104">
        <v>116237</v>
      </c>
      <c r="W9" s="104">
        <v>122355</v>
      </c>
      <c r="X9" s="104">
        <v>124802</v>
      </c>
      <c r="Y9" s="104">
        <v>127299</v>
      </c>
      <c r="Z9" s="104">
        <v>129844</v>
      </c>
      <c r="AA9" s="104">
        <v>132442</v>
      </c>
      <c r="AB9" s="104">
        <v>135090</v>
      </c>
      <c r="AC9" s="104">
        <v>137793</v>
      </c>
      <c r="AF9" s="108"/>
      <c r="AG9" s="110"/>
      <c r="AH9" s="110"/>
      <c r="AI9" s="110"/>
      <c r="AJ9" s="110"/>
      <c r="AK9" s="110"/>
      <c r="AL9" s="110"/>
      <c r="AM9" s="110"/>
      <c r="AN9" s="110"/>
    </row>
    <row r="10" spans="1:41">
      <c r="A10" s="85" t="s">
        <v>20</v>
      </c>
      <c r="B10" s="86">
        <v>15</v>
      </c>
      <c r="C10" s="94" t="s">
        <v>21</v>
      </c>
      <c r="D10" s="86">
        <v>695</v>
      </c>
      <c r="E10" s="86" t="s">
        <v>448</v>
      </c>
      <c r="F10" s="113" t="s">
        <v>22</v>
      </c>
      <c r="G10" s="134">
        <f t="shared" si="7"/>
        <v>137386</v>
      </c>
      <c r="H10" s="134">
        <f t="shared" si="8"/>
        <v>144616</v>
      </c>
      <c r="I10" s="134">
        <f t="shared" si="9"/>
        <v>147509</v>
      </c>
      <c r="J10" s="134">
        <f t="shared" si="10"/>
        <v>150460</v>
      </c>
      <c r="K10" s="134">
        <f t="shared" si="11"/>
        <v>153469</v>
      </c>
      <c r="L10" s="134">
        <f t="shared" si="12"/>
        <v>156538</v>
      </c>
      <c r="M10" s="134">
        <f t="shared" si="13"/>
        <v>159670</v>
      </c>
      <c r="N10" s="134">
        <f t="shared" si="14"/>
        <v>162862</v>
      </c>
      <c r="O10" s="87"/>
      <c r="P10" s="87"/>
      <c r="Q10" s="87"/>
      <c r="R10" s="87"/>
      <c r="S10" s="100" t="str">
        <f t="shared" si="2"/>
        <v>C00590</v>
      </c>
      <c r="T10" s="102" t="str">
        <f t="shared" si="3"/>
        <v>116</v>
      </c>
      <c r="U10" s="103" t="str">
        <f t="shared" si="4"/>
        <v>Assistant Chief Fire Department</v>
      </c>
      <c r="V10" s="104">
        <f t="shared" si="5"/>
        <v>137386</v>
      </c>
      <c r="W10" s="104">
        <f t="shared" si="5"/>
        <v>144616</v>
      </c>
      <c r="X10" s="104">
        <f t="shared" si="5"/>
        <v>147509</v>
      </c>
      <c r="Y10" s="104">
        <f t="shared" si="5"/>
        <v>150460</v>
      </c>
      <c r="Z10" s="104">
        <f t="shared" si="5"/>
        <v>153469</v>
      </c>
      <c r="AA10" s="104">
        <f t="shared" si="5"/>
        <v>156538</v>
      </c>
      <c r="AB10" s="104">
        <f t="shared" si="5"/>
        <v>159670</v>
      </c>
      <c r="AC10" s="104">
        <f t="shared" si="5"/>
        <v>162862</v>
      </c>
      <c r="AD10" s="109" t="str">
        <f t="shared" si="15"/>
        <v>C00590</v>
      </c>
      <c r="AE10" s="136" t="str">
        <f t="shared" si="16"/>
        <v>116</v>
      </c>
      <c r="AF10" s="108" t="str">
        <f t="shared" si="17"/>
        <v>Assistant Chief Fire Department</v>
      </c>
      <c r="AG10" s="110">
        <f t="shared" si="18"/>
        <v>66.051000000000002</v>
      </c>
      <c r="AH10" s="110">
        <f t="shared" si="19"/>
        <v>69.527000000000001</v>
      </c>
      <c r="AI10" s="110">
        <f t="shared" si="20"/>
        <v>70.918000000000006</v>
      </c>
      <c r="AJ10" s="110">
        <f t="shared" si="21"/>
        <v>72.337000000000003</v>
      </c>
      <c r="AK10" s="110">
        <f t="shared" si="22"/>
        <v>73.784000000000006</v>
      </c>
      <c r="AL10" s="110">
        <f t="shared" si="23"/>
        <v>75.259</v>
      </c>
      <c r="AM10" s="110">
        <f t="shared" si="24"/>
        <v>76.765000000000001</v>
      </c>
      <c r="AN10" s="110">
        <f t="shared" si="25"/>
        <v>78.300000000000011</v>
      </c>
    </row>
    <row r="11" spans="1:41">
      <c r="A11" s="85" t="s">
        <v>23</v>
      </c>
      <c r="B11" s="86">
        <v>16</v>
      </c>
      <c r="C11" s="94" t="s">
        <v>24</v>
      </c>
      <c r="D11" s="86">
        <v>763</v>
      </c>
      <c r="E11" s="86" t="s">
        <v>448</v>
      </c>
      <c r="F11" s="113" t="s">
        <v>25</v>
      </c>
      <c r="G11" s="134">
        <f t="shared" si="7"/>
        <v>151082</v>
      </c>
      <c r="H11" s="134">
        <f t="shared" si="8"/>
        <v>159033</v>
      </c>
      <c r="I11" s="134">
        <f t="shared" si="9"/>
        <v>162216</v>
      </c>
      <c r="J11" s="134">
        <f t="shared" si="10"/>
        <v>165458</v>
      </c>
      <c r="K11" s="134">
        <f t="shared" si="11"/>
        <v>168768</v>
      </c>
      <c r="L11" s="134">
        <f t="shared" si="12"/>
        <v>172143</v>
      </c>
      <c r="M11" s="134">
        <f t="shared" si="13"/>
        <v>175587</v>
      </c>
      <c r="N11" s="134">
        <f t="shared" si="14"/>
        <v>179098</v>
      </c>
      <c r="O11" s="87"/>
      <c r="P11" s="87"/>
      <c r="Q11" s="87"/>
      <c r="R11" s="87"/>
      <c r="S11" s="100" t="str">
        <f t="shared" si="2"/>
        <v>C00600</v>
      </c>
      <c r="T11" s="102" t="str">
        <f t="shared" si="3"/>
        <v>65</v>
      </c>
      <c r="U11" s="103" t="str">
        <f t="shared" si="4"/>
        <v>Assistant Chief of Police</v>
      </c>
      <c r="V11" s="104">
        <f t="shared" si="5"/>
        <v>151082</v>
      </c>
      <c r="W11" s="104">
        <f t="shared" si="5"/>
        <v>159033</v>
      </c>
      <c r="X11" s="104">
        <f t="shared" si="5"/>
        <v>162216</v>
      </c>
      <c r="Y11" s="104">
        <f t="shared" si="5"/>
        <v>165458</v>
      </c>
      <c r="Z11" s="104">
        <f t="shared" si="5"/>
        <v>168768</v>
      </c>
      <c r="AA11" s="104">
        <f t="shared" si="5"/>
        <v>172143</v>
      </c>
      <c r="AB11" s="104">
        <f t="shared" si="5"/>
        <v>175587</v>
      </c>
      <c r="AC11" s="104">
        <f t="shared" si="5"/>
        <v>179098</v>
      </c>
      <c r="AD11" s="109" t="str">
        <f t="shared" si="15"/>
        <v>C00600</v>
      </c>
      <c r="AE11" s="136" t="str">
        <f t="shared" si="16"/>
        <v>65</v>
      </c>
      <c r="AF11" s="108" t="str">
        <f t="shared" si="17"/>
        <v>Assistant Chief of Police</v>
      </c>
      <c r="AG11" s="110">
        <f t="shared" si="18"/>
        <v>72.63600000000001</v>
      </c>
      <c r="AH11" s="110">
        <f t="shared" si="19"/>
        <v>76.459000000000003</v>
      </c>
      <c r="AI11" s="110">
        <f t="shared" si="20"/>
        <v>77.989000000000004</v>
      </c>
      <c r="AJ11" s="110">
        <f t="shared" si="21"/>
        <v>79.548000000000002</v>
      </c>
      <c r="AK11" s="110">
        <f t="shared" si="22"/>
        <v>81.13900000000001</v>
      </c>
      <c r="AL11" s="110">
        <f t="shared" si="23"/>
        <v>82.762</v>
      </c>
      <c r="AM11" s="110">
        <f t="shared" si="24"/>
        <v>84.417000000000002</v>
      </c>
      <c r="AN11" s="110">
        <f t="shared" si="25"/>
        <v>86.105000000000004</v>
      </c>
    </row>
    <row r="12" spans="1:41">
      <c r="A12" s="85" t="s">
        <v>26</v>
      </c>
      <c r="B12" s="86">
        <v>12</v>
      </c>
      <c r="C12" s="94" t="s">
        <v>27</v>
      </c>
      <c r="D12" s="86">
        <v>578</v>
      </c>
      <c r="E12" s="86" t="s">
        <v>448</v>
      </c>
      <c r="F12" s="113" t="s">
        <v>28</v>
      </c>
      <c r="G12" s="134">
        <f t="shared" si="7"/>
        <v>113821</v>
      </c>
      <c r="H12" s="134">
        <f t="shared" si="8"/>
        <v>119812</v>
      </c>
      <c r="I12" s="134">
        <f t="shared" si="9"/>
        <v>122208</v>
      </c>
      <c r="J12" s="134">
        <f t="shared" si="10"/>
        <v>124652</v>
      </c>
      <c r="K12" s="134">
        <f t="shared" si="11"/>
        <v>127145</v>
      </c>
      <c r="L12" s="134">
        <f t="shared" si="12"/>
        <v>129688</v>
      </c>
      <c r="M12" s="134">
        <f t="shared" si="13"/>
        <v>132282</v>
      </c>
      <c r="N12" s="134">
        <f t="shared" si="14"/>
        <v>134927</v>
      </c>
      <c r="O12" s="87"/>
      <c r="P12" s="87"/>
      <c r="Q12" s="87"/>
      <c r="R12" s="87"/>
      <c r="S12" s="100" t="str">
        <f t="shared" si="2"/>
        <v>C00680</v>
      </c>
      <c r="T12" s="102" t="str">
        <f t="shared" si="3"/>
        <v>162</v>
      </c>
      <c r="U12" s="103" t="str">
        <f t="shared" si="4"/>
        <v>Assistant City Clerk</v>
      </c>
      <c r="V12" s="104">
        <f t="shared" si="5"/>
        <v>113821</v>
      </c>
      <c r="W12" s="104">
        <f t="shared" si="5"/>
        <v>119812</v>
      </c>
      <c r="X12" s="104">
        <f t="shared" si="5"/>
        <v>122208</v>
      </c>
      <c r="Y12" s="104">
        <f t="shared" si="5"/>
        <v>124652</v>
      </c>
      <c r="Z12" s="104">
        <f t="shared" si="5"/>
        <v>127145</v>
      </c>
      <c r="AA12" s="104">
        <f t="shared" si="5"/>
        <v>129688</v>
      </c>
      <c r="AB12" s="104">
        <f t="shared" si="5"/>
        <v>132282</v>
      </c>
      <c r="AC12" s="104">
        <f t="shared" si="5"/>
        <v>134927</v>
      </c>
      <c r="AD12" s="109" t="str">
        <f t="shared" si="15"/>
        <v>C00680</v>
      </c>
      <c r="AE12" s="136" t="str">
        <f t="shared" si="16"/>
        <v>162</v>
      </c>
      <c r="AF12" s="108" t="str">
        <f t="shared" si="17"/>
        <v>Assistant City Clerk</v>
      </c>
      <c r="AG12" s="110">
        <f t="shared" si="18"/>
        <v>54.721999999999994</v>
      </c>
      <c r="AH12" s="110">
        <f t="shared" si="19"/>
        <v>57.601999999999997</v>
      </c>
      <c r="AI12" s="110">
        <f t="shared" si="20"/>
        <v>58.753999999999998</v>
      </c>
      <c r="AJ12" s="110">
        <f t="shared" si="21"/>
        <v>59.928999999999995</v>
      </c>
      <c r="AK12" s="110">
        <f t="shared" si="22"/>
        <v>61.128</v>
      </c>
      <c r="AL12" s="110">
        <f t="shared" si="23"/>
        <v>62.35</v>
      </c>
      <c r="AM12" s="110">
        <f t="shared" si="24"/>
        <v>63.597999999999999</v>
      </c>
      <c r="AN12" s="110">
        <f t="shared" si="25"/>
        <v>64.869</v>
      </c>
    </row>
    <row r="13" spans="1:41">
      <c r="A13" s="85" t="s">
        <v>29</v>
      </c>
      <c r="B13" s="86">
        <v>14</v>
      </c>
      <c r="C13" s="94" t="s">
        <v>30</v>
      </c>
      <c r="D13" s="86">
        <v>655</v>
      </c>
      <c r="E13" s="86" t="s">
        <v>448</v>
      </c>
      <c r="F13" s="113" t="s">
        <v>359</v>
      </c>
      <c r="G13" s="134">
        <f t="shared" si="7"/>
        <v>129329</v>
      </c>
      <c r="H13" s="134">
        <f t="shared" si="8"/>
        <v>136137</v>
      </c>
      <c r="I13" s="134">
        <f t="shared" si="9"/>
        <v>138859</v>
      </c>
      <c r="J13" s="134">
        <f t="shared" si="10"/>
        <v>141637</v>
      </c>
      <c r="K13" s="134">
        <f t="shared" si="11"/>
        <v>144469</v>
      </c>
      <c r="L13" s="134">
        <f t="shared" si="12"/>
        <v>147360</v>
      </c>
      <c r="M13" s="134">
        <f t="shared" si="13"/>
        <v>150306</v>
      </c>
      <c r="N13" s="134">
        <f t="shared" si="14"/>
        <v>153311</v>
      </c>
      <c r="O13" s="87"/>
      <c r="P13" s="87"/>
      <c r="Q13" s="87"/>
      <c r="R13" s="87"/>
      <c r="S13" s="100" t="str">
        <f t="shared" si="2"/>
        <v>C03215</v>
      </c>
      <c r="T13" s="102" t="str">
        <f t="shared" si="3"/>
        <v>94</v>
      </c>
      <c r="U13" s="103" t="str">
        <f t="shared" si="4"/>
        <v>Assistant City Coordinator - Communications</v>
      </c>
      <c r="V13" s="104">
        <f t="shared" si="5"/>
        <v>129329</v>
      </c>
      <c r="W13" s="104">
        <f t="shared" si="5"/>
        <v>136137</v>
      </c>
      <c r="X13" s="104">
        <f t="shared" si="5"/>
        <v>138859</v>
      </c>
      <c r="Y13" s="104">
        <f t="shared" si="5"/>
        <v>141637</v>
      </c>
      <c r="Z13" s="104">
        <f t="shared" si="5"/>
        <v>144469</v>
      </c>
      <c r="AA13" s="104">
        <f t="shared" si="5"/>
        <v>147360</v>
      </c>
      <c r="AB13" s="104">
        <f t="shared" si="5"/>
        <v>150306</v>
      </c>
      <c r="AC13" s="104">
        <f t="shared" si="5"/>
        <v>153311</v>
      </c>
      <c r="AD13" s="109" t="str">
        <f t="shared" si="15"/>
        <v>C03215</v>
      </c>
      <c r="AE13" s="136" t="str">
        <f t="shared" si="16"/>
        <v>94</v>
      </c>
      <c r="AF13" s="108" t="str">
        <f t="shared" si="17"/>
        <v>Assistant City Coordinator - Communications</v>
      </c>
      <c r="AG13" s="110">
        <f t="shared" si="18"/>
        <v>62.177999999999997</v>
      </c>
      <c r="AH13" s="110">
        <f t="shared" si="19"/>
        <v>65.451000000000008</v>
      </c>
      <c r="AI13" s="110">
        <f t="shared" si="20"/>
        <v>66.760000000000005</v>
      </c>
      <c r="AJ13" s="110">
        <f t="shared" si="21"/>
        <v>68.094999999999999</v>
      </c>
      <c r="AK13" s="110">
        <f t="shared" si="22"/>
        <v>69.457000000000008</v>
      </c>
      <c r="AL13" s="110">
        <f t="shared" si="23"/>
        <v>70.847000000000008</v>
      </c>
      <c r="AM13" s="110">
        <f t="shared" si="24"/>
        <v>72.263000000000005</v>
      </c>
      <c r="AN13" s="110">
        <f t="shared" si="25"/>
        <v>73.707999999999998</v>
      </c>
    </row>
    <row r="14" spans="1:41">
      <c r="A14" s="85" t="s">
        <v>45</v>
      </c>
      <c r="B14" s="86">
        <v>16</v>
      </c>
      <c r="C14" s="94" t="s">
        <v>46</v>
      </c>
      <c r="D14" s="86">
        <v>738</v>
      </c>
      <c r="E14" s="86" t="s">
        <v>448</v>
      </c>
      <c r="F14" s="113" t="s">
        <v>47</v>
      </c>
      <c r="G14" s="134">
        <f t="shared" si="7"/>
        <v>188913</v>
      </c>
      <c r="H14" s="106">
        <f t="shared" si="8"/>
        <v>198855</v>
      </c>
      <c r="I14" s="106">
        <f t="shared" si="9"/>
        <v>202830</v>
      </c>
      <c r="J14" s="106">
        <f t="shared" si="10"/>
        <v>206888</v>
      </c>
      <c r="K14" s="106">
        <f t="shared" si="11"/>
        <v>211027</v>
      </c>
      <c r="L14" s="106">
        <f t="shared" si="12"/>
        <v>215246</v>
      </c>
      <c r="M14" s="106">
        <f t="shared" si="13"/>
        <v>219551</v>
      </c>
      <c r="N14" s="106">
        <f t="shared" si="14"/>
        <v>223944</v>
      </c>
      <c r="O14" s="93">
        <f>ROUND(VLOOKUP($A14,February19,14,0) * (1+IncrCAP20),0)</f>
        <v>191577</v>
      </c>
      <c r="P14" s="87">
        <f>O14*1.012</f>
        <v>193875.924</v>
      </c>
      <c r="Q14" s="87">
        <v>193875.924</v>
      </c>
      <c r="R14" s="87"/>
      <c r="S14" s="100" t="str">
        <f t="shared" si="2"/>
        <v>C04237</v>
      </c>
      <c r="T14" s="102" t="str">
        <f t="shared" si="3"/>
        <v>61</v>
      </c>
      <c r="U14" s="103" t="str">
        <f t="shared" si="4"/>
        <v>Assistant City Coordinator - Convention Center</v>
      </c>
      <c r="V14" s="104">
        <f t="shared" si="5"/>
        <v>188913</v>
      </c>
      <c r="W14" s="104">
        <f t="shared" si="5"/>
        <v>198855</v>
      </c>
      <c r="X14" s="104">
        <f t="shared" si="5"/>
        <v>202830</v>
      </c>
      <c r="Y14" s="104">
        <f t="shared" si="5"/>
        <v>206888</v>
      </c>
      <c r="Z14" s="104">
        <f t="shared" si="5"/>
        <v>211027</v>
      </c>
      <c r="AA14" s="104">
        <f t="shared" si="5"/>
        <v>215246</v>
      </c>
      <c r="AB14" s="104">
        <f t="shared" si="5"/>
        <v>219551</v>
      </c>
      <c r="AC14" s="104">
        <f t="shared" si="5"/>
        <v>223944</v>
      </c>
      <c r="AD14" s="109" t="str">
        <f t="shared" si="15"/>
        <v>C04237</v>
      </c>
      <c r="AE14" s="136" t="str">
        <f t="shared" si="16"/>
        <v>61</v>
      </c>
      <c r="AF14" s="108" t="str">
        <f t="shared" si="17"/>
        <v>Assistant City Coordinator - Convention Center</v>
      </c>
      <c r="AG14" s="110">
        <f t="shared" si="18"/>
        <v>90.823999999999998</v>
      </c>
      <c r="AH14" s="135">
        <f>ROUNDDOWN(Q14/2080,3)</f>
        <v>93.209000000000003</v>
      </c>
      <c r="AI14" s="135"/>
      <c r="AJ14" s="135"/>
      <c r="AK14" s="135"/>
      <c r="AL14" s="135"/>
      <c r="AM14" s="135"/>
      <c r="AN14" s="135"/>
      <c r="AO14" s="150">
        <v>93.209000000000003</v>
      </c>
    </row>
    <row r="15" spans="1:41">
      <c r="A15" s="85" t="s">
        <v>31</v>
      </c>
      <c r="B15" s="86">
        <v>18</v>
      </c>
      <c r="C15" s="94" t="s">
        <v>443</v>
      </c>
      <c r="D15" s="86">
        <v>833</v>
      </c>
      <c r="E15" s="86" t="s">
        <v>448</v>
      </c>
      <c r="F15" s="113" t="s">
        <v>461</v>
      </c>
      <c r="G15" s="134">
        <f t="shared" si="7"/>
        <v>173960</v>
      </c>
      <c r="H15" s="134">
        <f t="shared" si="8"/>
        <v>183115</v>
      </c>
      <c r="I15" s="134">
        <f t="shared" si="9"/>
        <v>186777</v>
      </c>
      <c r="J15" s="134">
        <f t="shared" si="10"/>
        <v>190513</v>
      </c>
      <c r="K15" s="134">
        <f t="shared" si="11"/>
        <v>194323</v>
      </c>
      <c r="L15" s="134">
        <f t="shared" si="12"/>
        <v>198210</v>
      </c>
      <c r="M15" s="106">
        <f t="shared" si="13"/>
        <v>202174</v>
      </c>
      <c r="N15" s="106">
        <f t="shared" si="14"/>
        <v>202251</v>
      </c>
      <c r="O15" s="93">
        <f>ROUND(VLOOKUP($A15,February19,14,0) * (1+IncrCAP20),0)</f>
        <v>196899</v>
      </c>
      <c r="P15" s="87">
        <f>O15*1.012</f>
        <v>199261.788</v>
      </c>
      <c r="Q15" s="87">
        <v>199261.788</v>
      </c>
      <c r="R15" s="87"/>
      <c r="S15" s="100" t="str">
        <f t="shared" si="2"/>
        <v>C04330</v>
      </c>
      <c r="T15" s="102" t="str">
        <f t="shared" si="3"/>
        <v>183</v>
      </c>
      <c r="U15" s="103" t="str">
        <f t="shared" si="4"/>
        <v>Assistant City Coordinator - Finance (Chief Finance Officer)</v>
      </c>
      <c r="V15" s="104">
        <f t="shared" si="5"/>
        <v>173960</v>
      </c>
      <c r="W15" s="104">
        <f t="shared" si="5"/>
        <v>183115</v>
      </c>
      <c r="X15" s="104">
        <f t="shared" si="5"/>
        <v>186777</v>
      </c>
      <c r="Y15" s="104">
        <f t="shared" si="5"/>
        <v>190513</v>
      </c>
      <c r="Z15" s="104">
        <f t="shared" si="5"/>
        <v>194323</v>
      </c>
      <c r="AA15" s="104">
        <f t="shared" si="5"/>
        <v>198210</v>
      </c>
      <c r="AB15" s="104">
        <f t="shared" si="5"/>
        <v>202174</v>
      </c>
      <c r="AC15" s="104">
        <f t="shared" si="5"/>
        <v>202251</v>
      </c>
      <c r="AD15" s="109" t="str">
        <f t="shared" si="15"/>
        <v>C04330</v>
      </c>
      <c r="AE15" s="136" t="str">
        <f t="shared" si="16"/>
        <v>183</v>
      </c>
      <c r="AF15" s="108" t="str">
        <f t="shared" si="17"/>
        <v>Assistant City Coordinator - Finance (Chief Finance Officer)</v>
      </c>
      <c r="AG15" s="110">
        <f t="shared" si="18"/>
        <v>83.635000000000005</v>
      </c>
      <c r="AH15" s="110">
        <f t="shared" si="19"/>
        <v>88.037000000000006</v>
      </c>
      <c r="AI15" s="110">
        <f t="shared" si="20"/>
        <v>89.797000000000011</v>
      </c>
      <c r="AJ15" s="110">
        <f t="shared" si="21"/>
        <v>91.593000000000004</v>
      </c>
      <c r="AK15" s="110">
        <f t="shared" si="22"/>
        <v>93.425000000000011</v>
      </c>
      <c r="AL15" s="110">
        <f t="shared" si="23"/>
        <v>95.294000000000011</v>
      </c>
      <c r="AM15" s="150">
        <v>95.798000000000002</v>
      </c>
      <c r="AN15" s="135"/>
      <c r="AO15" s="144">
        <v>95.798000000000002</v>
      </c>
    </row>
    <row r="16" spans="1:41">
      <c r="A16" s="85" t="s">
        <v>34</v>
      </c>
      <c r="B16" s="86">
        <v>16</v>
      </c>
      <c r="C16" s="94" t="s">
        <v>24</v>
      </c>
      <c r="D16" s="86">
        <v>763</v>
      </c>
      <c r="E16" s="86" t="s">
        <v>448</v>
      </c>
      <c r="F16" s="113" t="s">
        <v>35</v>
      </c>
      <c r="G16" s="134">
        <f t="shared" si="7"/>
        <v>151082</v>
      </c>
      <c r="H16" s="134">
        <f t="shared" si="8"/>
        <v>159033</v>
      </c>
      <c r="I16" s="134">
        <f t="shared" si="9"/>
        <v>162216</v>
      </c>
      <c r="J16" s="134">
        <f t="shared" si="10"/>
        <v>165458</v>
      </c>
      <c r="K16" s="134">
        <f t="shared" si="11"/>
        <v>168768</v>
      </c>
      <c r="L16" s="134">
        <f t="shared" si="12"/>
        <v>172143</v>
      </c>
      <c r="M16" s="134">
        <f t="shared" si="13"/>
        <v>175587</v>
      </c>
      <c r="N16" s="134">
        <f t="shared" si="14"/>
        <v>179098</v>
      </c>
      <c r="O16" s="87"/>
      <c r="P16" s="87"/>
      <c r="Q16" s="87"/>
      <c r="R16" s="87"/>
      <c r="S16" s="100" t="str">
        <f t="shared" si="2"/>
        <v>C03340</v>
      </c>
      <c r="T16" s="102" t="str">
        <f t="shared" si="3"/>
        <v>65</v>
      </c>
      <c r="U16" s="103" t="str">
        <f t="shared" si="4"/>
        <v>Assistant City Coordinator - Human Resources (Chief Human Resource Officer)</v>
      </c>
      <c r="V16" s="104">
        <f t="shared" si="5"/>
        <v>151082</v>
      </c>
      <c r="W16" s="104">
        <f t="shared" si="5"/>
        <v>159033</v>
      </c>
      <c r="X16" s="104">
        <f t="shared" si="5"/>
        <v>162216</v>
      </c>
      <c r="Y16" s="104">
        <f t="shared" si="5"/>
        <v>165458</v>
      </c>
      <c r="Z16" s="104">
        <f t="shared" si="5"/>
        <v>168768</v>
      </c>
      <c r="AA16" s="104">
        <f t="shared" si="5"/>
        <v>172143</v>
      </c>
      <c r="AB16" s="104">
        <f t="shared" si="5"/>
        <v>175587</v>
      </c>
      <c r="AC16" s="104">
        <f t="shared" si="5"/>
        <v>179098</v>
      </c>
      <c r="AD16" s="109" t="str">
        <f t="shared" si="15"/>
        <v>C03340</v>
      </c>
      <c r="AE16" s="136" t="str">
        <f t="shared" si="16"/>
        <v>65</v>
      </c>
      <c r="AF16" s="108" t="str">
        <f t="shared" si="17"/>
        <v>Assistant City Coordinator - Human Resources (Chief Human Resource Officer)</v>
      </c>
      <c r="AG16" s="110">
        <f t="shared" si="18"/>
        <v>72.63600000000001</v>
      </c>
      <c r="AH16" s="110">
        <f t="shared" si="19"/>
        <v>76.459000000000003</v>
      </c>
      <c r="AI16" s="110">
        <f t="shared" si="20"/>
        <v>77.989000000000004</v>
      </c>
      <c r="AJ16" s="110">
        <f t="shared" si="21"/>
        <v>79.548000000000002</v>
      </c>
      <c r="AK16" s="110">
        <f t="shared" si="22"/>
        <v>81.13900000000001</v>
      </c>
      <c r="AL16" s="110">
        <f t="shared" si="23"/>
        <v>82.762</v>
      </c>
      <c r="AM16" s="110">
        <f t="shared" si="24"/>
        <v>84.417000000000002</v>
      </c>
      <c r="AN16" s="110">
        <f t="shared" si="25"/>
        <v>86.105000000000004</v>
      </c>
    </row>
    <row r="17" spans="1:41">
      <c r="A17" s="85" t="s">
        <v>36</v>
      </c>
      <c r="B17" s="86">
        <v>17</v>
      </c>
      <c r="C17" s="94" t="s">
        <v>37</v>
      </c>
      <c r="D17" s="86">
        <v>775</v>
      </c>
      <c r="E17" s="86" t="s">
        <v>448</v>
      </c>
      <c r="F17" s="113" t="s">
        <v>38</v>
      </c>
      <c r="G17" s="134">
        <f t="shared" si="7"/>
        <v>168351</v>
      </c>
      <c r="H17" s="134">
        <f t="shared" si="8"/>
        <v>177213</v>
      </c>
      <c r="I17" s="134">
        <f t="shared" si="9"/>
        <v>180756</v>
      </c>
      <c r="J17" s="134">
        <f t="shared" si="10"/>
        <v>184371</v>
      </c>
      <c r="K17" s="134">
        <f t="shared" si="11"/>
        <v>188059</v>
      </c>
      <c r="L17" s="134">
        <f t="shared" si="12"/>
        <v>191821</v>
      </c>
      <c r="M17" s="134">
        <f t="shared" si="13"/>
        <v>195655</v>
      </c>
      <c r="N17" s="106">
        <f t="shared" si="14"/>
        <v>199568</v>
      </c>
      <c r="O17" s="93">
        <f>ROUND(VLOOKUP($A17,February19,14,0) * (1+IncrCAP20),0)</f>
        <v>196899</v>
      </c>
      <c r="P17" s="87">
        <f>O17*1.012</f>
        <v>199261.788</v>
      </c>
      <c r="Q17" s="87">
        <v>199261.788</v>
      </c>
      <c r="R17" s="87"/>
      <c r="S17" s="100" t="str">
        <f t="shared" si="2"/>
        <v>C01690</v>
      </c>
      <c r="T17" s="102" t="str">
        <f t="shared" si="3"/>
        <v>58</v>
      </c>
      <c r="U17" s="103" t="str">
        <f t="shared" si="4"/>
        <v>Assistant City Coordinator - Information Services (Chief Information Officer)</v>
      </c>
      <c r="V17" s="104">
        <f t="shared" si="5"/>
        <v>168351</v>
      </c>
      <c r="W17" s="104">
        <f t="shared" si="5"/>
        <v>177213</v>
      </c>
      <c r="X17" s="104">
        <f t="shared" si="5"/>
        <v>180756</v>
      </c>
      <c r="Y17" s="104">
        <f t="shared" si="5"/>
        <v>184371</v>
      </c>
      <c r="Z17" s="104">
        <f t="shared" si="5"/>
        <v>188059</v>
      </c>
      <c r="AA17" s="104">
        <f t="shared" si="5"/>
        <v>191821</v>
      </c>
      <c r="AB17" s="104">
        <f t="shared" si="5"/>
        <v>195655</v>
      </c>
      <c r="AC17" s="104">
        <f t="shared" si="5"/>
        <v>199568</v>
      </c>
      <c r="AD17" s="109" t="str">
        <f t="shared" si="15"/>
        <v>C01690</v>
      </c>
      <c r="AE17" s="136" t="str">
        <f t="shared" si="16"/>
        <v>58</v>
      </c>
      <c r="AF17" s="108" t="str">
        <f t="shared" si="17"/>
        <v>Assistant City Coordinator - Information Services (Chief Information Officer)</v>
      </c>
      <c r="AG17" s="110">
        <f t="shared" si="18"/>
        <v>80.938000000000002</v>
      </c>
      <c r="AH17" s="110">
        <f t="shared" si="19"/>
        <v>85.198999999999998</v>
      </c>
      <c r="AI17" s="110">
        <f t="shared" si="20"/>
        <v>86.902000000000001</v>
      </c>
      <c r="AJ17" s="110">
        <f t="shared" si="21"/>
        <v>88.64</v>
      </c>
      <c r="AK17" s="110">
        <f t="shared" si="22"/>
        <v>90.413000000000011</v>
      </c>
      <c r="AL17" s="110">
        <f t="shared" si="23"/>
        <v>92.222000000000008</v>
      </c>
      <c r="AM17" s="110">
        <f t="shared" si="24"/>
        <v>94.064999999999998</v>
      </c>
      <c r="AN17" s="150">
        <v>95.798000000000002</v>
      </c>
      <c r="AO17" s="150">
        <v>95.798000000000002</v>
      </c>
    </row>
    <row r="18" spans="1:41">
      <c r="A18" s="85" t="s">
        <v>42</v>
      </c>
      <c r="B18" s="86">
        <v>16</v>
      </c>
      <c r="C18" s="94" t="s">
        <v>43</v>
      </c>
      <c r="D18" s="86">
        <v>735</v>
      </c>
      <c r="E18" s="86" t="s">
        <v>448</v>
      </c>
      <c r="F18" s="113" t="s">
        <v>44</v>
      </c>
      <c r="G18" s="134">
        <f t="shared" si="7"/>
        <v>145441</v>
      </c>
      <c r="H18" s="134">
        <f t="shared" si="8"/>
        <v>153098</v>
      </c>
      <c r="I18" s="134">
        <f t="shared" si="9"/>
        <v>156161</v>
      </c>
      <c r="J18" s="134">
        <f t="shared" si="10"/>
        <v>159282</v>
      </c>
      <c r="K18" s="134">
        <f t="shared" si="11"/>
        <v>162469</v>
      </c>
      <c r="L18" s="134">
        <f t="shared" si="12"/>
        <v>165718</v>
      </c>
      <c r="M18" s="134">
        <f t="shared" si="13"/>
        <v>169032</v>
      </c>
      <c r="N18" s="134">
        <f t="shared" si="14"/>
        <v>172411</v>
      </c>
      <c r="O18" s="87"/>
      <c r="P18" s="87"/>
      <c r="Q18" s="87"/>
      <c r="R18" s="87"/>
      <c r="S18" s="100" t="str">
        <f t="shared" si="2"/>
        <v>C00701</v>
      </c>
      <c r="T18" s="102" t="str">
        <f t="shared" si="3"/>
        <v>132</v>
      </c>
      <c r="U18" s="103" t="str">
        <f t="shared" si="4"/>
        <v>Assistant City Coordinator - Neighborhood &amp; Community Relations</v>
      </c>
      <c r="V18" s="104">
        <f t="shared" ref="V18:AC27" si="27">ROUND(VLOOKUP($S18,DataFeb2020,V$5,0)*IncrPerc2021,0)</f>
        <v>145441</v>
      </c>
      <c r="W18" s="104">
        <f t="shared" si="27"/>
        <v>153098</v>
      </c>
      <c r="X18" s="104">
        <f t="shared" si="27"/>
        <v>156161</v>
      </c>
      <c r="Y18" s="104">
        <f t="shared" si="27"/>
        <v>159282</v>
      </c>
      <c r="Z18" s="104">
        <f t="shared" si="27"/>
        <v>162469</v>
      </c>
      <c r="AA18" s="104">
        <f t="shared" si="27"/>
        <v>165718</v>
      </c>
      <c r="AB18" s="104">
        <f t="shared" si="27"/>
        <v>169032</v>
      </c>
      <c r="AC18" s="104">
        <f t="shared" si="27"/>
        <v>172411</v>
      </c>
      <c r="AD18" s="109" t="str">
        <f t="shared" si="15"/>
        <v>C00701</v>
      </c>
      <c r="AE18" s="136" t="str">
        <f t="shared" si="16"/>
        <v>132</v>
      </c>
      <c r="AF18" s="108" t="str">
        <f t="shared" si="17"/>
        <v>Assistant City Coordinator - Neighborhood &amp; Community Relations</v>
      </c>
      <c r="AG18" s="110">
        <f t="shared" si="18"/>
        <v>69.924000000000007</v>
      </c>
      <c r="AH18" s="110">
        <f t="shared" si="19"/>
        <v>73.605000000000004</v>
      </c>
      <c r="AI18" s="110">
        <f t="shared" si="20"/>
        <v>75.078000000000003</v>
      </c>
      <c r="AJ18" s="110">
        <f t="shared" si="21"/>
        <v>76.578000000000003</v>
      </c>
      <c r="AK18" s="110">
        <f t="shared" si="22"/>
        <v>78.111000000000004</v>
      </c>
      <c r="AL18" s="110">
        <f t="shared" si="23"/>
        <v>79.673000000000002</v>
      </c>
      <c r="AM18" s="110">
        <f t="shared" si="24"/>
        <v>81.266000000000005</v>
      </c>
      <c r="AN18" s="110">
        <f t="shared" si="25"/>
        <v>82.89</v>
      </c>
    </row>
    <row r="19" spans="1:41">
      <c r="A19" s="85" t="s">
        <v>51</v>
      </c>
      <c r="B19" s="86">
        <v>12</v>
      </c>
      <c r="C19" s="94" t="s">
        <v>52</v>
      </c>
      <c r="D19" s="86">
        <v>578</v>
      </c>
      <c r="E19" s="86" t="s">
        <v>448</v>
      </c>
      <c r="F19" s="113" t="s">
        <v>53</v>
      </c>
      <c r="G19" s="134">
        <f t="shared" si="7"/>
        <v>113820</v>
      </c>
      <c r="H19" s="134">
        <f t="shared" si="8"/>
        <v>119811</v>
      </c>
      <c r="I19" s="134">
        <f t="shared" si="9"/>
        <v>122208</v>
      </c>
      <c r="J19" s="134">
        <f t="shared" si="10"/>
        <v>124651</v>
      </c>
      <c r="K19" s="134">
        <f t="shared" si="11"/>
        <v>127146</v>
      </c>
      <c r="L19" s="134">
        <f t="shared" si="12"/>
        <v>129687</v>
      </c>
      <c r="M19" s="134">
        <f t="shared" si="13"/>
        <v>132281</v>
      </c>
      <c r="N19" s="134">
        <f t="shared" si="14"/>
        <v>134927</v>
      </c>
      <c r="O19" s="87"/>
      <c r="P19" s="87"/>
      <c r="Q19" s="87"/>
      <c r="R19" s="87"/>
      <c r="S19" s="100" t="str">
        <f t="shared" si="2"/>
        <v>C00730</v>
      </c>
      <c r="T19" s="102" t="str">
        <f t="shared" si="3"/>
        <v>32</v>
      </c>
      <c r="U19" s="103" t="str">
        <f t="shared" si="4"/>
        <v>Assistant Director Emergency Communications &amp; Technology Bureau</v>
      </c>
      <c r="V19" s="104">
        <f t="shared" si="27"/>
        <v>113820</v>
      </c>
      <c r="W19" s="104">
        <f t="shared" si="27"/>
        <v>119811</v>
      </c>
      <c r="X19" s="104">
        <f t="shared" si="27"/>
        <v>122208</v>
      </c>
      <c r="Y19" s="104">
        <f t="shared" si="27"/>
        <v>124651</v>
      </c>
      <c r="Z19" s="104">
        <f t="shared" si="27"/>
        <v>127146</v>
      </c>
      <c r="AA19" s="104">
        <f t="shared" si="27"/>
        <v>129687</v>
      </c>
      <c r="AB19" s="104">
        <f t="shared" si="27"/>
        <v>132281</v>
      </c>
      <c r="AC19" s="104">
        <f t="shared" si="27"/>
        <v>134927</v>
      </c>
      <c r="AD19" s="109" t="str">
        <f t="shared" si="15"/>
        <v>C00730</v>
      </c>
      <c r="AE19" s="136" t="str">
        <f t="shared" si="16"/>
        <v>32</v>
      </c>
      <c r="AF19" s="108" t="str">
        <f t="shared" si="17"/>
        <v>Assistant Director Emergency Communications &amp; Technology Bureau</v>
      </c>
      <c r="AG19" s="110">
        <f t="shared" si="18"/>
        <v>54.721999999999994</v>
      </c>
      <c r="AH19" s="110">
        <f t="shared" si="19"/>
        <v>57.601999999999997</v>
      </c>
      <c r="AI19" s="110">
        <f t="shared" si="20"/>
        <v>58.753999999999998</v>
      </c>
      <c r="AJ19" s="110">
        <f t="shared" si="21"/>
        <v>59.928999999999995</v>
      </c>
      <c r="AK19" s="110">
        <f t="shared" si="22"/>
        <v>61.128</v>
      </c>
      <c r="AL19" s="110">
        <f t="shared" si="23"/>
        <v>62.349999999999994</v>
      </c>
      <c r="AM19" s="110">
        <f t="shared" si="24"/>
        <v>63.596999999999994</v>
      </c>
      <c r="AN19" s="110">
        <f t="shared" si="25"/>
        <v>64.869</v>
      </c>
    </row>
    <row r="20" spans="1:41">
      <c r="A20" s="85" t="s">
        <v>54</v>
      </c>
      <c r="B20" s="86">
        <v>11</v>
      </c>
      <c r="C20" s="94" t="s">
        <v>55</v>
      </c>
      <c r="D20" s="86">
        <v>535</v>
      </c>
      <c r="E20" s="86" t="s">
        <v>448</v>
      </c>
      <c r="F20" s="113" t="s">
        <v>56</v>
      </c>
      <c r="G20" s="134">
        <f t="shared" si="7"/>
        <v>105160</v>
      </c>
      <c r="H20" s="134">
        <f t="shared" si="8"/>
        <v>110694</v>
      </c>
      <c r="I20" s="134">
        <f t="shared" si="9"/>
        <v>112908</v>
      </c>
      <c r="J20" s="134">
        <f t="shared" si="10"/>
        <v>115167</v>
      </c>
      <c r="K20" s="134">
        <f t="shared" si="11"/>
        <v>117472</v>
      </c>
      <c r="L20" s="134">
        <f t="shared" si="12"/>
        <v>119820</v>
      </c>
      <c r="M20" s="134">
        <f t="shared" si="13"/>
        <v>122217</v>
      </c>
      <c r="N20" s="134">
        <f t="shared" si="14"/>
        <v>124660</v>
      </c>
      <c r="O20" s="87"/>
      <c r="P20" s="87"/>
      <c r="Q20" s="87"/>
      <c r="R20" s="87"/>
      <c r="S20" s="100" t="str">
        <f t="shared" si="2"/>
        <v>C00550</v>
      </c>
      <c r="T20" s="102" t="str">
        <f t="shared" si="3"/>
        <v>141</v>
      </c>
      <c r="U20" s="103" t="str">
        <f t="shared" si="4"/>
        <v>Assistant Director Purchasing</v>
      </c>
      <c r="V20" s="104">
        <f t="shared" si="27"/>
        <v>105160</v>
      </c>
      <c r="W20" s="104">
        <f t="shared" si="27"/>
        <v>110694</v>
      </c>
      <c r="X20" s="104">
        <f t="shared" si="27"/>
        <v>112908</v>
      </c>
      <c r="Y20" s="104">
        <f t="shared" si="27"/>
        <v>115167</v>
      </c>
      <c r="Z20" s="104">
        <f t="shared" si="27"/>
        <v>117472</v>
      </c>
      <c r="AA20" s="104">
        <f t="shared" si="27"/>
        <v>119820</v>
      </c>
      <c r="AB20" s="104">
        <f t="shared" si="27"/>
        <v>122217</v>
      </c>
      <c r="AC20" s="104">
        <f t="shared" si="27"/>
        <v>124660</v>
      </c>
      <c r="AD20" s="109" t="str">
        <f t="shared" si="15"/>
        <v>C00550</v>
      </c>
      <c r="AE20" s="136" t="str">
        <f t="shared" si="16"/>
        <v>141</v>
      </c>
      <c r="AF20" s="108" t="str">
        <f t="shared" si="17"/>
        <v>Assistant Director Purchasing</v>
      </c>
      <c r="AG20" s="110">
        <f t="shared" si="18"/>
        <v>50.558</v>
      </c>
      <c r="AH20" s="110">
        <f t="shared" si="19"/>
        <v>53.219000000000001</v>
      </c>
      <c r="AI20" s="110">
        <f t="shared" si="20"/>
        <v>54.282999999999994</v>
      </c>
      <c r="AJ20" s="110">
        <f t="shared" si="21"/>
        <v>55.369</v>
      </c>
      <c r="AK20" s="110">
        <f t="shared" si="22"/>
        <v>56.476999999999997</v>
      </c>
      <c r="AL20" s="110">
        <f t="shared" si="23"/>
        <v>57.605999999999995</v>
      </c>
      <c r="AM20" s="110">
        <f t="shared" si="24"/>
        <v>58.759</v>
      </c>
      <c r="AN20" s="110">
        <f t="shared" si="25"/>
        <v>59.933</v>
      </c>
    </row>
    <row r="21" spans="1:41">
      <c r="A21" s="85" t="s">
        <v>57</v>
      </c>
      <c r="B21" s="86">
        <v>12</v>
      </c>
      <c r="C21" s="94" t="s">
        <v>58</v>
      </c>
      <c r="D21" s="86">
        <v>553</v>
      </c>
      <c r="E21" s="86" t="s">
        <v>448</v>
      </c>
      <c r="F21" s="114" t="s">
        <v>59</v>
      </c>
      <c r="G21" s="134">
        <f t="shared" si="7"/>
        <v>108786</v>
      </c>
      <c r="H21" s="134">
        <f t="shared" si="8"/>
        <v>114512</v>
      </c>
      <c r="I21" s="134">
        <f t="shared" si="9"/>
        <v>116801</v>
      </c>
      <c r="J21" s="134">
        <f t="shared" si="10"/>
        <v>119139</v>
      </c>
      <c r="K21" s="134">
        <f t="shared" si="11"/>
        <v>121521</v>
      </c>
      <c r="L21" s="134">
        <f t="shared" si="12"/>
        <v>123951</v>
      </c>
      <c r="M21" s="134">
        <f t="shared" si="13"/>
        <v>126430</v>
      </c>
      <c r="N21" s="134">
        <f t="shared" si="14"/>
        <v>128958</v>
      </c>
      <c r="O21" s="87"/>
      <c r="P21" s="87"/>
      <c r="Q21" s="87"/>
      <c r="R21" s="87"/>
      <c r="S21" s="100" t="str">
        <f t="shared" si="2"/>
        <v>C00860</v>
      </c>
      <c r="T21" s="102" t="str">
        <f t="shared" si="3"/>
        <v>82</v>
      </c>
      <c r="U21" s="103" t="str">
        <f t="shared" si="4"/>
        <v xml:space="preserve">Assistant Director Treasury </v>
      </c>
      <c r="V21" s="104">
        <f t="shared" si="27"/>
        <v>108786</v>
      </c>
      <c r="W21" s="104">
        <f t="shared" si="27"/>
        <v>114512</v>
      </c>
      <c r="X21" s="104">
        <f t="shared" si="27"/>
        <v>116801</v>
      </c>
      <c r="Y21" s="104">
        <f t="shared" si="27"/>
        <v>119139</v>
      </c>
      <c r="Z21" s="104">
        <f t="shared" si="27"/>
        <v>121521</v>
      </c>
      <c r="AA21" s="104">
        <f t="shared" si="27"/>
        <v>123951</v>
      </c>
      <c r="AB21" s="104">
        <f t="shared" si="27"/>
        <v>126430</v>
      </c>
      <c r="AC21" s="104">
        <f t="shared" si="27"/>
        <v>128958</v>
      </c>
      <c r="AD21" s="109" t="str">
        <f t="shared" si="15"/>
        <v>C00860</v>
      </c>
      <c r="AE21" s="136" t="str">
        <f t="shared" si="16"/>
        <v>82</v>
      </c>
      <c r="AF21" s="108" t="str">
        <f t="shared" si="17"/>
        <v xml:space="preserve">Assistant Director Treasury </v>
      </c>
      <c r="AG21" s="110">
        <f t="shared" si="18"/>
        <v>52.300999999999995</v>
      </c>
      <c r="AH21" s="110">
        <f t="shared" si="19"/>
        <v>55.053999999999995</v>
      </c>
      <c r="AI21" s="110">
        <f t="shared" si="20"/>
        <v>56.155000000000001</v>
      </c>
      <c r="AJ21" s="110">
        <f t="shared" si="21"/>
        <v>57.278999999999996</v>
      </c>
      <c r="AK21" s="110">
        <f t="shared" si="22"/>
        <v>58.423999999999999</v>
      </c>
      <c r="AL21" s="110">
        <f t="shared" si="23"/>
        <v>59.591999999999999</v>
      </c>
      <c r="AM21" s="110">
        <f t="shared" si="24"/>
        <v>60.783999999999999</v>
      </c>
      <c r="AN21" s="110">
        <f t="shared" si="25"/>
        <v>62</v>
      </c>
    </row>
    <row r="22" spans="1:41">
      <c r="A22" s="85" t="s">
        <v>384</v>
      </c>
      <c r="B22" s="86">
        <v>15</v>
      </c>
      <c r="C22" s="94" t="s">
        <v>219</v>
      </c>
      <c r="D22" s="86">
        <v>683</v>
      </c>
      <c r="E22" s="86" t="s">
        <v>448</v>
      </c>
      <c r="F22" s="114" t="s">
        <v>385</v>
      </c>
      <c r="G22" s="134">
        <f t="shared" si="7"/>
        <v>134970</v>
      </c>
      <c r="H22" s="134">
        <f t="shared" si="8"/>
        <v>142074</v>
      </c>
      <c r="I22" s="134">
        <f t="shared" si="9"/>
        <v>144915</v>
      </c>
      <c r="J22" s="134">
        <f t="shared" si="10"/>
        <v>147813</v>
      </c>
      <c r="K22" s="134">
        <f t="shared" si="11"/>
        <v>150769</v>
      </c>
      <c r="L22" s="134">
        <f t="shared" si="12"/>
        <v>153785</v>
      </c>
      <c r="M22" s="134">
        <f t="shared" si="13"/>
        <v>156861</v>
      </c>
      <c r="N22" s="134">
        <f t="shared" si="14"/>
        <v>159997</v>
      </c>
      <c r="O22" s="87"/>
      <c r="P22" s="87"/>
      <c r="Q22" s="87"/>
      <c r="R22" s="87"/>
      <c r="S22" s="100" t="str">
        <f t="shared" si="2"/>
        <v>C00765</v>
      </c>
      <c r="T22" s="102" t="str">
        <f t="shared" si="3"/>
        <v>151</v>
      </c>
      <c r="U22" s="103" t="str">
        <f t="shared" si="4"/>
        <v>Assistant Director Water Treatment and Distribution</v>
      </c>
      <c r="V22" s="104">
        <f t="shared" si="27"/>
        <v>134970</v>
      </c>
      <c r="W22" s="104">
        <f t="shared" si="27"/>
        <v>142074</v>
      </c>
      <c r="X22" s="104">
        <f t="shared" si="27"/>
        <v>144915</v>
      </c>
      <c r="Y22" s="104">
        <f t="shared" si="27"/>
        <v>147813</v>
      </c>
      <c r="Z22" s="104">
        <f t="shared" si="27"/>
        <v>150769</v>
      </c>
      <c r="AA22" s="104">
        <f t="shared" si="27"/>
        <v>153785</v>
      </c>
      <c r="AB22" s="104">
        <f t="shared" si="27"/>
        <v>156861</v>
      </c>
      <c r="AC22" s="104">
        <f t="shared" si="27"/>
        <v>159997</v>
      </c>
      <c r="AD22" s="109" t="str">
        <f t="shared" si="15"/>
        <v>C00765</v>
      </c>
      <c r="AE22" s="136" t="str">
        <f t="shared" si="16"/>
        <v>151</v>
      </c>
      <c r="AF22" s="108" t="str">
        <f t="shared" si="17"/>
        <v>Assistant Director Water Treatment and Distribution</v>
      </c>
      <c r="AG22" s="110">
        <f t="shared" si="18"/>
        <v>64.89</v>
      </c>
      <c r="AH22" s="110">
        <f t="shared" si="19"/>
        <v>68.305000000000007</v>
      </c>
      <c r="AI22" s="110">
        <f t="shared" si="20"/>
        <v>69.671000000000006</v>
      </c>
      <c r="AJ22" s="110">
        <f t="shared" si="21"/>
        <v>71.064000000000007</v>
      </c>
      <c r="AK22" s="110">
        <f t="shared" si="22"/>
        <v>72.486000000000004</v>
      </c>
      <c r="AL22" s="110">
        <f t="shared" si="23"/>
        <v>73.936000000000007</v>
      </c>
      <c r="AM22" s="110">
        <f t="shared" si="24"/>
        <v>75.414000000000001</v>
      </c>
      <c r="AN22" s="110">
        <f t="shared" si="25"/>
        <v>76.922000000000011</v>
      </c>
    </row>
    <row r="23" spans="1:41">
      <c r="A23" s="85" t="s">
        <v>60</v>
      </c>
      <c r="B23" s="86">
        <v>10</v>
      </c>
      <c r="C23" s="94" t="s">
        <v>61</v>
      </c>
      <c r="D23" s="86">
        <v>468</v>
      </c>
      <c r="E23" s="86" t="s">
        <v>448</v>
      </c>
      <c r="F23" s="113" t="s">
        <v>62</v>
      </c>
      <c r="G23" s="134">
        <f t="shared" si="7"/>
        <v>91666</v>
      </c>
      <c r="H23" s="134">
        <f t="shared" si="8"/>
        <v>96491</v>
      </c>
      <c r="I23" s="134">
        <f t="shared" si="9"/>
        <v>98419</v>
      </c>
      <c r="J23" s="134">
        <f t="shared" si="10"/>
        <v>100389</v>
      </c>
      <c r="K23" s="134">
        <f t="shared" si="11"/>
        <v>102395</v>
      </c>
      <c r="L23" s="134">
        <f t="shared" si="12"/>
        <v>104445</v>
      </c>
      <c r="M23" s="134">
        <f t="shared" si="13"/>
        <v>106532</v>
      </c>
      <c r="N23" s="134">
        <f t="shared" si="14"/>
        <v>108662</v>
      </c>
      <c r="O23" s="87"/>
      <c r="P23" s="87"/>
      <c r="Q23" s="87"/>
      <c r="R23" s="87"/>
      <c r="S23" s="100" t="str">
        <f t="shared" si="2"/>
        <v>C01457</v>
      </c>
      <c r="T23" s="102" t="str">
        <f t="shared" si="3"/>
        <v>19A</v>
      </c>
      <c r="U23" s="103" t="str">
        <f t="shared" si="4"/>
        <v>Business Services Manager</v>
      </c>
      <c r="V23" s="104">
        <f t="shared" si="27"/>
        <v>91666</v>
      </c>
      <c r="W23" s="104">
        <f t="shared" si="27"/>
        <v>96491</v>
      </c>
      <c r="X23" s="104">
        <f t="shared" si="27"/>
        <v>98419</v>
      </c>
      <c r="Y23" s="104">
        <f t="shared" si="27"/>
        <v>100389</v>
      </c>
      <c r="Z23" s="104">
        <f t="shared" si="27"/>
        <v>102395</v>
      </c>
      <c r="AA23" s="104">
        <f t="shared" si="27"/>
        <v>104445</v>
      </c>
      <c r="AB23" s="104">
        <f t="shared" si="27"/>
        <v>106532</v>
      </c>
      <c r="AC23" s="104">
        <f t="shared" si="27"/>
        <v>108662</v>
      </c>
      <c r="AD23" s="109" t="str">
        <f t="shared" si="15"/>
        <v>C01457</v>
      </c>
      <c r="AE23" s="136" t="str">
        <f t="shared" si="16"/>
        <v>19A</v>
      </c>
      <c r="AF23" s="108" t="str">
        <f t="shared" si="17"/>
        <v>Business Services Manager</v>
      </c>
      <c r="AG23" s="110">
        <f t="shared" si="18"/>
        <v>44.070999999999998</v>
      </c>
      <c r="AH23" s="110">
        <f t="shared" si="19"/>
        <v>46.39</v>
      </c>
      <c r="AI23" s="110">
        <f t="shared" si="20"/>
        <v>47.317</v>
      </c>
      <c r="AJ23" s="110">
        <f t="shared" si="21"/>
        <v>48.263999999999996</v>
      </c>
      <c r="AK23" s="110">
        <f t="shared" si="22"/>
        <v>49.228999999999999</v>
      </c>
      <c r="AL23" s="110">
        <f t="shared" si="23"/>
        <v>50.213999999999999</v>
      </c>
      <c r="AM23" s="110">
        <f t="shared" si="24"/>
        <v>51.217999999999996</v>
      </c>
      <c r="AN23" s="110">
        <f t="shared" si="25"/>
        <v>52.241999999999997</v>
      </c>
    </row>
    <row r="24" spans="1:41">
      <c r="A24" s="85" t="s">
        <v>63</v>
      </c>
      <c r="B24" s="86">
        <v>12</v>
      </c>
      <c r="C24" s="94" t="s">
        <v>64</v>
      </c>
      <c r="D24" s="86">
        <v>546</v>
      </c>
      <c r="E24" s="86" t="s">
        <v>448</v>
      </c>
      <c r="F24" s="115" t="s">
        <v>65</v>
      </c>
      <c r="G24" s="134">
        <f t="shared" si="7"/>
        <v>107376</v>
      </c>
      <c r="H24" s="134">
        <f t="shared" si="8"/>
        <v>113026</v>
      </c>
      <c r="I24" s="134">
        <f t="shared" si="9"/>
        <v>115288</v>
      </c>
      <c r="J24" s="134">
        <f t="shared" si="10"/>
        <v>117593</v>
      </c>
      <c r="K24" s="134">
        <f t="shared" si="11"/>
        <v>119945</v>
      </c>
      <c r="L24" s="134">
        <f t="shared" si="12"/>
        <v>122344</v>
      </c>
      <c r="M24" s="134">
        <f t="shared" si="13"/>
        <v>124792</v>
      </c>
      <c r="N24" s="134">
        <f t="shared" si="14"/>
        <v>127286</v>
      </c>
      <c r="O24" s="87"/>
      <c r="P24" s="87"/>
      <c r="Q24" s="87"/>
      <c r="R24" s="87"/>
      <c r="S24" s="100" t="str">
        <f t="shared" si="2"/>
        <v>C01700</v>
      </c>
      <c r="T24" s="102" t="str">
        <f t="shared" si="3"/>
        <v>05</v>
      </c>
      <c r="U24" s="103" t="str">
        <f t="shared" si="4"/>
        <v>Chief Appraiser</v>
      </c>
      <c r="V24" s="104">
        <f t="shared" si="27"/>
        <v>107376</v>
      </c>
      <c r="W24" s="104">
        <f t="shared" si="27"/>
        <v>113026</v>
      </c>
      <c r="X24" s="104">
        <f t="shared" si="27"/>
        <v>115288</v>
      </c>
      <c r="Y24" s="104">
        <f t="shared" si="27"/>
        <v>117593</v>
      </c>
      <c r="Z24" s="104">
        <f t="shared" si="27"/>
        <v>119945</v>
      </c>
      <c r="AA24" s="104">
        <f t="shared" si="27"/>
        <v>122344</v>
      </c>
      <c r="AB24" s="104">
        <f t="shared" si="27"/>
        <v>124792</v>
      </c>
      <c r="AC24" s="104">
        <f t="shared" si="27"/>
        <v>127286</v>
      </c>
      <c r="AD24" s="109" t="str">
        <f t="shared" si="15"/>
        <v>C01700</v>
      </c>
      <c r="AE24" s="136" t="str">
        <f t="shared" si="16"/>
        <v>05</v>
      </c>
      <c r="AF24" s="108" t="str">
        <f t="shared" si="17"/>
        <v>Chief Appraiser</v>
      </c>
      <c r="AG24" s="110">
        <f t="shared" si="18"/>
        <v>51.623999999999995</v>
      </c>
      <c r="AH24" s="110">
        <f t="shared" si="19"/>
        <v>54.339999999999996</v>
      </c>
      <c r="AI24" s="110">
        <f t="shared" si="20"/>
        <v>55.427</v>
      </c>
      <c r="AJ24" s="110">
        <f t="shared" si="21"/>
        <v>56.535999999999994</v>
      </c>
      <c r="AK24" s="110">
        <f t="shared" si="22"/>
        <v>57.665999999999997</v>
      </c>
      <c r="AL24" s="110">
        <f t="shared" si="23"/>
        <v>58.82</v>
      </c>
      <c r="AM24" s="110">
        <f t="shared" si="24"/>
        <v>59.997</v>
      </c>
      <c r="AN24" s="110">
        <f t="shared" si="25"/>
        <v>61.195999999999998</v>
      </c>
    </row>
    <row r="25" spans="1:41">
      <c r="A25" s="85" t="s">
        <v>66</v>
      </c>
      <c r="B25" s="86">
        <v>17</v>
      </c>
      <c r="C25" s="94" t="s">
        <v>67</v>
      </c>
      <c r="D25" s="86">
        <v>768</v>
      </c>
      <c r="E25" s="86" t="s">
        <v>448</v>
      </c>
      <c r="F25" s="113" t="s">
        <v>68</v>
      </c>
      <c r="G25" s="134">
        <f t="shared" si="7"/>
        <v>152090</v>
      </c>
      <c r="H25" s="134">
        <f t="shared" si="8"/>
        <v>160093</v>
      </c>
      <c r="I25" s="134">
        <f t="shared" si="9"/>
        <v>163297</v>
      </c>
      <c r="J25" s="134">
        <f t="shared" si="10"/>
        <v>166562</v>
      </c>
      <c r="K25" s="134">
        <f t="shared" si="11"/>
        <v>169893</v>
      </c>
      <c r="L25" s="134">
        <f t="shared" si="12"/>
        <v>173291</v>
      </c>
      <c r="M25" s="134">
        <f t="shared" si="13"/>
        <v>176756</v>
      </c>
      <c r="N25" s="134">
        <f t="shared" si="14"/>
        <v>180291</v>
      </c>
      <c r="O25" s="87"/>
      <c r="P25" s="87"/>
      <c r="Q25" s="87"/>
      <c r="R25" s="87"/>
      <c r="S25" s="100" t="str">
        <f t="shared" si="2"/>
        <v>C01720</v>
      </c>
      <c r="T25" s="102" t="str">
        <f t="shared" si="3"/>
        <v>109</v>
      </c>
      <c r="U25" s="103" t="str">
        <f t="shared" si="4"/>
        <v>Chief of Fire Department</v>
      </c>
      <c r="V25" s="104">
        <f t="shared" si="27"/>
        <v>152090</v>
      </c>
      <c r="W25" s="104">
        <f t="shared" si="27"/>
        <v>160093</v>
      </c>
      <c r="X25" s="104">
        <f t="shared" si="27"/>
        <v>163297</v>
      </c>
      <c r="Y25" s="104">
        <f t="shared" si="27"/>
        <v>166562</v>
      </c>
      <c r="Z25" s="104">
        <f t="shared" si="27"/>
        <v>169893</v>
      </c>
      <c r="AA25" s="104">
        <f t="shared" si="27"/>
        <v>173291</v>
      </c>
      <c r="AB25" s="104">
        <f t="shared" si="27"/>
        <v>176756</v>
      </c>
      <c r="AC25" s="104">
        <f t="shared" si="27"/>
        <v>180291</v>
      </c>
      <c r="AD25" s="109" t="str">
        <f t="shared" si="15"/>
        <v>C01720</v>
      </c>
      <c r="AE25" s="136" t="str">
        <f t="shared" si="16"/>
        <v>109</v>
      </c>
      <c r="AF25" s="108" t="str">
        <f t="shared" si="17"/>
        <v>Chief of Fire Department</v>
      </c>
      <c r="AG25" s="110">
        <f t="shared" si="18"/>
        <v>73.121000000000009</v>
      </c>
      <c r="AH25" s="110">
        <f t="shared" si="19"/>
        <v>76.968000000000004</v>
      </c>
      <c r="AI25" s="110">
        <f t="shared" si="20"/>
        <v>78.509</v>
      </c>
      <c r="AJ25" s="110">
        <f t="shared" si="21"/>
        <v>80.078000000000003</v>
      </c>
      <c r="AK25" s="110">
        <f t="shared" si="22"/>
        <v>81.680000000000007</v>
      </c>
      <c r="AL25" s="110">
        <f t="shared" si="23"/>
        <v>83.313000000000002</v>
      </c>
      <c r="AM25" s="110">
        <f t="shared" si="24"/>
        <v>84.978999999999999</v>
      </c>
      <c r="AN25" s="110">
        <f t="shared" si="25"/>
        <v>86.679000000000002</v>
      </c>
    </row>
    <row r="26" spans="1:41">
      <c r="A26" s="85" t="s">
        <v>69</v>
      </c>
      <c r="B26" s="86">
        <v>18</v>
      </c>
      <c r="C26" s="94" t="s">
        <v>70</v>
      </c>
      <c r="D26" s="86">
        <v>848</v>
      </c>
      <c r="E26" s="86" t="s">
        <v>448</v>
      </c>
      <c r="F26" s="113" t="s">
        <v>71</v>
      </c>
      <c r="G26" s="134">
        <f t="shared" si="7"/>
        <v>178294</v>
      </c>
      <c r="H26" s="134">
        <f t="shared" si="8"/>
        <v>187679</v>
      </c>
      <c r="I26" s="134">
        <f t="shared" si="9"/>
        <v>191431</v>
      </c>
      <c r="J26" s="134">
        <f t="shared" si="10"/>
        <v>195260</v>
      </c>
      <c r="K26" s="134">
        <f t="shared" si="11"/>
        <v>199164</v>
      </c>
      <c r="L26" s="134">
        <f t="shared" si="12"/>
        <v>203148</v>
      </c>
      <c r="M26" s="134">
        <f t="shared" si="13"/>
        <v>207211</v>
      </c>
      <c r="N26" s="134">
        <f t="shared" si="14"/>
        <v>211355</v>
      </c>
      <c r="O26" s="93">
        <f>ROUND(VLOOKUP($A26,February19,14,0) * (1+IncrCAP20),0)</f>
        <v>212864</v>
      </c>
      <c r="P26" s="87">
        <f>O26*1.012</f>
        <v>215418.36800000002</v>
      </c>
      <c r="Q26" s="87">
        <v>215418.36800000002</v>
      </c>
      <c r="R26" s="87"/>
      <c r="S26" s="100" t="str">
        <f t="shared" si="2"/>
        <v>C01730</v>
      </c>
      <c r="T26" s="102" t="str">
        <f t="shared" si="3"/>
        <v>71</v>
      </c>
      <c r="U26" s="103" t="str">
        <f t="shared" si="4"/>
        <v>Chief of Police</v>
      </c>
      <c r="V26" s="104">
        <f t="shared" si="27"/>
        <v>178294</v>
      </c>
      <c r="W26" s="104">
        <f t="shared" si="27"/>
        <v>187679</v>
      </c>
      <c r="X26" s="104">
        <f t="shared" si="27"/>
        <v>191431</v>
      </c>
      <c r="Y26" s="104">
        <f t="shared" si="27"/>
        <v>195260</v>
      </c>
      <c r="Z26" s="104">
        <f t="shared" si="27"/>
        <v>199164</v>
      </c>
      <c r="AA26" s="104">
        <f t="shared" si="27"/>
        <v>203148</v>
      </c>
      <c r="AB26" s="104">
        <f t="shared" si="27"/>
        <v>207211</v>
      </c>
      <c r="AC26" s="104">
        <f t="shared" si="27"/>
        <v>211355</v>
      </c>
      <c r="AD26" s="109" t="str">
        <f t="shared" si="15"/>
        <v>C01730</v>
      </c>
      <c r="AE26" s="136" t="str">
        <f t="shared" si="16"/>
        <v>71</v>
      </c>
      <c r="AF26" s="108" t="str">
        <f t="shared" si="17"/>
        <v>Chief of Police</v>
      </c>
      <c r="AG26" s="110">
        <f t="shared" si="18"/>
        <v>85.719000000000008</v>
      </c>
      <c r="AH26" s="110">
        <f t="shared" si="19"/>
        <v>90.231000000000009</v>
      </c>
      <c r="AI26" s="110">
        <f t="shared" si="20"/>
        <v>92.035000000000011</v>
      </c>
      <c r="AJ26" s="110">
        <f t="shared" si="21"/>
        <v>93.875</v>
      </c>
      <c r="AK26" s="110">
        <f t="shared" si="22"/>
        <v>95.75200000000001</v>
      </c>
      <c r="AL26" s="110">
        <f t="shared" si="23"/>
        <v>97.668000000000006</v>
      </c>
      <c r="AM26" s="110">
        <f t="shared" si="24"/>
        <v>99.621000000000009</v>
      </c>
      <c r="AN26" s="110">
        <f t="shared" si="25"/>
        <v>101.613</v>
      </c>
      <c r="AO26" s="144">
        <v>103.566</v>
      </c>
    </row>
    <row r="27" spans="1:41">
      <c r="A27" s="85" t="s">
        <v>72</v>
      </c>
      <c r="B27" s="86">
        <v>15</v>
      </c>
      <c r="C27" s="94" t="s">
        <v>73</v>
      </c>
      <c r="D27" s="86">
        <v>705</v>
      </c>
      <c r="E27" s="86" t="s">
        <v>448</v>
      </c>
      <c r="F27" s="113" t="s">
        <v>74</v>
      </c>
      <c r="G27" s="134">
        <f t="shared" si="7"/>
        <v>139400</v>
      </c>
      <c r="H27" s="134">
        <f t="shared" si="8"/>
        <v>146738</v>
      </c>
      <c r="I27" s="134">
        <f t="shared" si="9"/>
        <v>149672</v>
      </c>
      <c r="J27" s="134">
        <f t="shared" si="10"/>
        <v>152665</v>
      </c>
      <c r="K27" s="134">
        <f t="shared" si="11"/>
        <v>155718</v>
      </c>
      <c r="L27" s="134">
        <f t="shared" si="12"/>
        <v>158833</v>
      </c>
      <c r="M27" s="134">
        <f t="shared" si="13"/>
        <v>162009</v>
      </c>
      <c r="N27" s="134">
        <f t="shared" si="14"/>
        <v>165250</v>
      </c>
      <c r="O27" s="87"/>
      <c r="P27" s="87"/>
      <c r="Q27" s="87"/>
      <c r="R27" s="87"/>
      <c r="S27" s="100" t="str">
        <f t="shared" si="2"/>
        <v>52920C</v>
      </c>
      <c r="T27" s="102" t="str">
        <f t="shared" si="3"/>
        <v>182</v>
      </c>
      <c r="U27" s="103" t="str">
        <f t="shared" si="4"/>
        <v>Chief of Staff MPD</v>
      </c>
      <c r="V27" s="104">
        <f t="shared" si="27"/>
        <v>139400</v>
      </c>
      <c r="W27" s="104">
        <f t="shared" si="27"/>
        <v>146738</v>
      </c>
      <c r="X27" s="104">
        <f t="shared" si="27"/>
        <v>149672</v>
      </c>
      <c r="Y27" s="104">
        <f t="shared" si="27"/>
        <v>152665</v>
      </c>
      <c r="Z27" s="104">
        <f t="shared" si="27"/>
        <v>155718</v>
      </c>
      <c r="AA27" s="104">
        <f t="shared" si="27"/>
        <v>158833</v>
      </c>
      <c r="AB27" s="104">
        <f t="shared" si="27"/>
        <v>162009</v>
      </c>
      <c r="AC27" s="104">
        <f t="shared" si="27"/>
        <v>165250</v>
      </c>
      <c r="AD27" s="109" t="str">
        <f t="shared" si="15"/>
        <v>52920C</v>
      </c>
      <c r="AE27" s="136" t="str">
        <f t="shared" si="16"/>
        <v>182</v>
      </c>
      <c r="AF27" s="108" t="str">
        <f t="shared" si="17"/>
        <v>Chief of Staff MPD</v>
      </c>
      <c r="AG27" s="110">
        <f t="shared" si="18"/>
        <v>67.02000000000001</v>
      </c>
      <c r="AH27" s="110">
        <f t="shared" si="19"/>
        <v>70.548000000000002</v>
      </c>
      <c r="AI27" s="110">
        <f t="shared" si="20"/>
        <v>71.957999999999998</v>
      </c>
      <c r="AJ27" s="110">
        <f t="shared" si="21"/>
        <v>73.397000000000006</v>
      </c>
      <c r="AK27" s="110">
        <f t="shared" si="22"/>
        <v>74.865000000000009</v>
      </c>
      <c r="AL27" s="110">
        <f t="shared" si="23"/>
        <v>76.363</v>
      </c>
      <c r="AM27" s="110">
        <f t="shared" si="24"/>
        <v>77.88900000000001</v>
      </c>
      <c r="AN27" s="110">
        <f t="shared" si="25"/>
        <v>79.448000000000008</v>
      </c>
    </row>
    <row r="28" spans="1:41">
      <c r="A28" s="85" t="s">
        <v>75</v>
      </c>
      <c r="B28" s="86">
        <v>13</v>
      </c>
      <c r="C28" s="94" t="s">
        <v>76</v>
      </c>
      <c r="D28" s="86">
        <v>620</v>
      </c>
      <c r="E28" s="86" t="s">
        <v>448</v>
      </c>
      <c r="F28" s="113" t="s">
        <v>77</v>
      </c>
      <c r="G28" s="134">
        <f t="shared" si="7"/>
        <v>122280</v>
      </c>
      <c r="H28" s="134">
        <f t="shared" si="8"/>
        <v>128715</v>
      </c>
      <c r="I28" s="134">
        <f t="shared" si="9"/>
        <v>131290</v>
      </c>
      <c r="J28" s="134">
        <f t="shared" si="10"/>
        <v>133917</v>
      </c>
      <c r="K28" s="134">
        <f t="shared" si="11"/>
        <v>136596</v>
      </c>
      <c r="L28" s="134">
        <f t="shared" si="12"/>
        <v>139326</v>
      </c>
      <c r="M28" s="134">
        <f t="shared" si="13"/>
        <v>142112</v>
      </c>
      <c r="N28" s="134">
        <f t="shared" si="14"/>
        <v>144955</v>
      </c>
      <c r="O28" s="87"/>
      <c r="P28" s="87"/>
      <c r="Q28" s="87"/>
      <c r="R28" s="87"/>
      <c r="S28" s="100" t="str">
        <f t="shared" si="2"/>
        <v>C01740</v>
      </c>
      <c r="T28" s="102" t="str">
        <f t="shared" si="3"/>
        <v>140</v>
      </c>
      <c r="U28" s="103" t="str">
        <f t="shared" si="4"/>
        <v>Chief Resiliency Officer</v>
      </c>
      <c r="V28" s="104">
        <f t="shared" ref="V28:AC37" si="28">ROUND(VLOOKUP($S28,DataFeb2020,V$5,0)*IncrPerc2021,0)</f>
        <v>122280</v>
      </c>
      <c r="W28" s="104">
        <f t="shared" si="28"/>
        <v>128715</v>
      </c>
      <c r="X28" s="104">
        <f t="shared" si="28"/>
        <v>131290</v>
      </c>
      <c r="Y28" s="104">
        <f t="shared" si="28"/>
        <v>133917</v>
      </c>
      <c r="Z28" s="104">
        <f t="shared" si="28"/>
        <v>136596</v>
      </c>
      <c r="AA28" s="104">
        <f t="shared" si="28"/>
        <v>139326</v>
      </c>
      <c r="AB28" s="104">
        <f t="shared" si="28"/>
        <v>142112</v>
      </c>
      <c r="AC28" s="104">
        <f t="shared" si="28"/>
        <v>144955</v>
      </c>
      <c r="AD28" s="109" t="str">
        <f t="shared" si="15"/>
        <v>C01740</v>
      </c>
      <c r="AE28" s="136" t="str">
        <f t="shared" si="16"/>
        <v>140</v>
      </c>
      <c r="AF28" s="108" t="str">
        <f t="shared" si="17"/>
        <v>Chief Resiliency Officer</v>
      </c>
      <c r="AG28" s="110">
        <f t="shared" si="18"/>
        <v>58.788999999999994</v>
      </c>
      <c r="AH28" s="110">
        <f t="shared" si="19"/>
        <v>61.882999999999996</v>
      </c>
      <c r="AI28" s="110">
        <f t="shared" si="20"/>
        <v>63.120999999999995</v>
      </c>
      <c r="AJ28" s="110">
        <f t="shared" si="21"/>
        <v>64.384</v>
      </c>
      <c r="AK28" s="110">
        <f t="shared" si="22"/>
        <v>65.672000000000011</v>
      </c>
      <c r="AL28" s="110">
        <f t="shared" si="23"/>
        <v>66.984000000000009</v>
      </c>
      <c r="AM28" s="110">
        <f t="shared" si="24"/>
        <v>68.323999999999998</v>
      </c>
      <c r="AN28" s="110">
        <f t="shared" si="25"/>
        <v>69.69</v>
      </c>
    </row>
    <row r="29" spans="1:41">
      <c r="A29" s="85" t="s">
        <v>78</v>
      </c>
      <c r="B29" s="86">
        <v>15</v>
      </c>
      <c r="C29" s="94" t="s">
        <v>79</v>
      </c>
      <c r="D29" s="86">
        <v>715</v>
      </c>
      <c r="E29" s="86" t="s">
        <v>448</v>
      </c>
      <c r="F29" s="85" t="s">
        <v>80</v>
      </c>
      <c r="G29" s="134">
        <f t="shared" si="7"/>
        <v>141414</v>
      </c>
      <c r="H29" s="134">
        <f t="shared" si="8"/>
        <v>148858</v>
      </c>
      <c r="I29" s="134">
        <f t="shared" si="9"/>
        <v>151835</v>
      </c>
      <c r="J29" s="134">
        <f t="shared" si="10"/>
        <v>154872</v>
      </c>
      <c r="K29" s="134">
        <f t="shared" si="11"/>
        <v>157967</v>
      </c>
      <c r="L29" s="134">
        <f t="shared" si="12"/>
        <v>161128</v>
      </c>
      <c r="M29" s="134">
        <f t="shared" si="13"/>
        <v>164352</v>
      </c>
      <c r="N29" s="134">
        <f t="shared" si="14"/>
        <v>167637</v>
      </c>
      <c r="O29" s="87"/>
      <c r="P29" s="87"/>
      <c r="Q29" s="87"/>
      <c r="R29" s="87"/>
      <c r="S29" s="100" t="str">
        <f t="shared" si="2"/>
        <v>C01830</v>
      </c>
      <c r="T29" s="102" t="str">
        <f t="shared" si="3"/>
        <v>125</v>
      </c>
      <c r="U29" s="103" t="str">
        <f t="shared" si="4"/>
        <v>City Assessor</v>
      </c>
      <c r="V29" s="104">
        <f t="shared" si="28"/>
        <v>141414</v>
      </c>
      <c r="W29" s="104">
        <f t="shared" si="28"/>
        <v>148858</v>
      </c>
      <c r="X29" s="104">
        <f t="shared" si="28"/>
        <v>151835</v>
      </c>
      <c r="Y29" s="104">
        <f t="shared" si="28"/>
        <v>154872</v>
      </c>
      <c r="Z29" s="104">
        <f t="shared" si="28"/>
        <v>157967</v>
      </c>
      <c r="AA29" s="104">
        <f t="shared" si="28"/>
        <v>161128</v>
      </c>
      <c r="AB29" s="104">
        <f t="shared" si="28"/>
        <v>164352</v>
      </c>
      <c r="AC29" s="104">
        <f t="shared" si="28"/>
        <v>167637</v>
      </c>
      <c r="AD29" s="109" t="str">
        <f t="shared" si="15"/>
        <v>C01830</v>
      </c>
      <c r="AE29" s="136" t="str">
        <f t="shared" si="16"/>
        <v>125</v>
      </c>
      <c r="AF29" s="108" t="str">
        <f t="shared" si="17"/>
        <v>City Assessor</v>
      </c>
      <c r="AG29" s="110">
        <f t="shared" si="18"/>
        <v>67.988</v>
      </c>
      <c r="AH29" s="110">
        <f t="shared" si="19"/>
        <v>71.567000000000007</v>
      </c>
      <c r="AI29" s="110">
        <f t="shared" si="20"/>
        <v>72.998000000000005</v>
      </c>
      <c r="AJ29" s="110">
        <f t="shared" si="21"/>
        <v>74.457999999999998</v>
      </c>
      <c r="AK29" s="110">
        <f t="shared" si="22"/>
        <v>75.945999999999998</v>
      </c>
      <c r="AL29" s="110">
        <f t="shared" si="23"/>
        <v>77.466000000000008</v>
      </c>
      <c r="AM29" s="110">
        <f t="shared" si="24"/>
        <v>79.016000000000005</v>
      </c>
      <c r="AN29" s="110">
        <f t="shared" si="25"/>
        <v>80.594999999999999</v>
      </c>
    </row>
    <row r="30" spans="1:41">
      <c r="A30" s="85" t="s">
        <v>81</v>
      </c>
      <c r="B30" s="86">
        <v>18</v>
      </c>
      <c r="C30" s="94" t="s">
        <v>82</v>
      </c>
      <c r="D30" s="86">
        <v>845</v>
      </c>
      <c r="E30" s="86" t="s">
        <v>448</v>
      </c>
      <c r="F30" s="85" t="s">
        <v>83</v>
      </c>
      <c r="G30" s="134">
        <f t="shared" si="7"/>
        <v>167599</v>
      </c>
      <c r="H30" s="134">
        <f t="shared" si="8"/>
        <v>176419</v>
      </c>
      <c r="I30" s="134">
        <f t="shared" si="9"/>
        <v>179947</v>
      </c>
      <c r="J30" s="134">
        <f t="shared" si="10"/>
        <v>183547</v>
      </c>
      <c r="K30" s="134">
        <f t="shared" si="11"/>
        <v>187218</v>
      </c>
      <c r="L30" s="134">
        <f t="shared" si="12"/>
        <v>190962</v>
      </c>
      <c r="M30" s="134">
        <f t="shared" si="13"/>
        <v>194783</v>
      </c>
      <c r="N30" s="134">
        <f t="shared" si="14"/>
        <v>198676</v>
      </c>
      <c r="O30" s="93">
        <f>ROUND(VLOOKUP($A30,February19,14,0) * (1+IncrCAP20),0)</f>
        <v>202221</v>
      </c>
      <c r="P30" s="87">
        <f>O30*1.012</f>
        <v>204647.652</v>
      </c>
      <c r="Q30" s="87">
        <v>204647.652</v>
      </c>
      <c r="R30" s="87"/>
      <c r="S30" s="100" t="str">
        <f t="shared" si="2"/>
        <v>C01840</v>
      </c>
      <c r="T30" s="102" t="str">
        <f t="shared" si="3"/>
        <v>70</v>
      </c>
      <c r="U30" s="103" t="str">
        <f t="shared" si="4"/>
        <v>City Attorney</v>
      </c>
      <c r="V30" s="104">
        <f t="shared" si="28"/>
        <v>167599</v>
      </c>
      <c r="W30" s="104">
        <f t="shared" si="28"/>
        <v>176419</v>
      </c>
      <c r="X30" s="104">
        <f t="shared" si="28"/>
        <v>179947</v>
      </c>
      <c r="Y30" s="104">
        <f t="shared" si="28"/>
        <v>183547</v>
      </c>
      <c r="Z30" s="104">
        <f t="shared" si="28"/>
        <v>187218</v>
      </c>
      <c r="AA30" s="104">
        <f t="shared" si="28"/>
        <v>190962</v>
      </c>
      <c r="AB30" s="104">
        <f t="shared" si="28"/>
        <v>194783</v>
      </c>
      <c r="AC30" s="104">
        <f t="shared" si="28"/>
        <v>198676</v>
      </c>
      <c r="AD30" s="109" t="str">
        <f t="shared" si="15"/>
        <v>C01840</v>
      </c>
      <c r="AE30" s="136" t="str">
        <f t="shared" si="16"/>
        <v>70</v>
      </c>
      <c r="AF30" s="108" t="str">
        <f t="shared" si="17"/>
        <v>City Attorney</v>
      </c>
      <c r="AG30" s="110">
        <f t="shared" si="18"/>
        <v>80.576999999999998</v>
      </c>
      <c r="AH30" s="110">
        <f t="shared" si="19"/>
        <v>84.817000000000007</v>
      </c>
      <c r="AI30" s="110">
        <f t="shared" si="20"/>
        <v>86.513000000000005</v>
      </c>
      <c r="AJ30" s="110">
        <f t="shared" si="21"/>
        <v>88.244</v>
      </c>
      <c r="AK30" s="110">
        <f t="shared" si="22"/>
        <v>90.009</v>
      </c>
      <c r="AL30" s="110">
        <f t="shared" si="23"/>
        <v>91.809000000000012</v>
      </c>
      <c r="AM30" s="110">
        <f t="shared" si="24"/>
        <v>93.646000000000001</v>
      </c>
      <c r="AN30" s="110">
        <f t="shared" si="25"/>
        <v>95.518000000000001</v>
      </c>
      <c r="AO30" s="144">
        <v>98.388000000000005</v>
      </c>
    </row>
    <row r="31" spans="1:41">
      <c r="A31" s="85" t="s">
        <v>84</v>
      </c>
      <c r="B31" s="86">
        <v>14</v>
      </c>
      <c r="C31" s="94" t="s">
        <v>85</v>
      </c>
      <c r="D31" s="86">
        <v>640</v>
      </c>
      <c r="E31" s="86" t="s">
        <v>448</v>
      </c>
      <c r="F31" s="85" t="s">
        <v>86</v>
      </c>
      <c r="G31" s="134">
        <f t="shared" si="7"/>
        <v>126308</v>
      </c>
      <c r="H31" s="134">
        <f t="shared" si="8"/>
        <v>132955</v>
      </c>
      <c r="I31" s="134">
        <f t="shared" si="9"/>
        <v>135616</v>
      </c>
      <c r="J31" s="134">
        <f t="shared" si="10"/>
        <v>138327</v>
      </c>
      <c r="K31" s="134">
        <f t="shared" si="11"/>
        <v>141094</v>
      </c>
      <c r="L31" s="134">
        <f t="shared" si="12"/>
        <v>143916</v>
      </c>
      <c r="M31" s="134">
        <f t="shared" si="13"/>
        <v>146793</v>
      </c>
      <c r="N31" s="134">
        <f t="shared" si="14"/>
        <v>149731</v>
      </c>
      <c r="O31" s="87"/>
      <c r="P31" s="87"/>
      <c r="Q31" s="87"/>
      <c r="R31" s="87"/>
      <c r="S31" s="100" t="str">
        <f t="shared" si="2"/>
        <v>C01851</v>
      </c>
      <c r="T31" s="102" t="str">
        <f t="shared" si="3"/>
        <v>155</v>
      </c>
      <c r="U31" s="103" t="str">
        <f t="shared" si="4"/>
        <v xml:space="preserve">City Clerk </v>
      </c>
      <c r="V31" s="104">
        <f t="shared" si="28"/>
        <v>126308</v>
      </c>
      <c r="W31" s="104">
        <f t="shared" si="28"/>
        <v>132955</v>
      </c>
      <c r="X31" s="104">
        <f t="shared" si="28"/>
        <v>135616</v>
      </c>
      <c r="Y31" s="104">
        <f t="shared" si="28"/>
        <v>138327</v>
      </c>
      <c r="Z31" s="104">
        <f t="shared" si="28"/>
        <v>141094</v>
      </c>
      <c r="AA31" s="104">
        <f t="shared" si="28"/>
        <v>143916</v>
      </c>
      <c r="AB31" s="104">
        <f t="shared" si="28"/>
        <v>146793</v>
      </c>
      <c r="AC31" s="104">
        <f t="shared" si="28"/>
        <v>149731</v>
      </c>
      <c r="AD31" s="109" t="str">
        <f t="shared" si="15"/>
        <v>C01851</v>
      </c>
      <c r="AE31" s="136" t="str">
        <f t="shared" si="16"/>
        <v>155</v>
      </c>
      <c r="AF31" s="108" t="str">
        <f t="shared" si="17"/>
        <v xml:space="preserve">City Clerk </v>
      </c>
      <c r="AG31" s="110">
        <f t="shared" si="18"/>
        <v>60.725000000000001</v>
      </c>
      <c r="AH31" s="110">
        <f t="shared" si="19"/>
        <v>63.920999999999999</v>
      </c>
      <c r="AI31" s="110">
        <f t="shared" si="20"/>
        <v>65.2</v>
      </c>
      <c r="AJ31" s="110">
        <f t="shared" si="21"/>
        <v>66.504000000000005</v>
      </c>
      <c r="AK31" s="110">
        <f t="shared" si="22"/>
        <v>67.834000000000003</v>
      </c>
      <c r="AL31" s="110">
        <f t="shared" si="23"/>
        <v>69.191000000000003</v>
      </c>
      <c r="AM31" s="110">
        <f t="shared" si="24"/>
        <v>70.573999999999998</v>
      </c>
      <c r="AN31" s="110">
        <f t="shared" si="25"/>
        <v>71.987000000000009</v>
      </c>
    </row>
    <row r="32" spans="1:41">
      <c r="A32" s="85" t="s">
        <v>87</v>
      </c>
      <c r="B32" s="86">
        <v>19</v>
      </c>
      <c r="C32" s="94" t="s">
        <v>88</v>
      </c>
      <c r="D32" s="86">
        <v>895</v>
      </c>
      <c r="E32" s="86" t="s">
        <v>448</v>
      </c>
      <c r="F32" s="85" t="s">
        <v>89</v>
      </c>
      <c r="G32" s="134">
        <f t="shared" si="7"/>
        <v>177669</v>
      </c>
      <c r="H32" s="134">
        <f t="shared" si="8"/>
        <v>187019</v>
      </c>
      <c r="I32" s="134">
        <f t="shared" si="9"/>
        <v>190759</v>
      </c>
      <c r="J32" s="134">
        <f t="shared" si="10"/>
        <v>194574</v>
      </c>
      <c r="K32" s="134">
        <f t="shared" si="11"/>
        <v>198466</v>
      </c>
      <c r="L32" s="134">
        <f t="shared" si="12"/>
        <v>202436</v>
      </c>
      <c r="M32" s="134">
        <f t="shared" si="13"/>
        <v>206484</v>
      </c>
      <c r="N32" s="134">
        <f t="shared" si="14"/>
        <v>210616</v>
      </c>
      <c r="O32" s="93">
        <f>ROUND(VLOOKUP($A32,February19,14,0) * (1+IncrCAP20),0)</f>
        <v>212864</v>
      </c>
      <c r="P32" s="87">
        <f>O32*1.012</f>
        <v>215418.36800000002</v>
      </c>
      <c r="Q32" s="87">
        <v>215418.36800000002</v>
      </c>
      <c r="R32" s="87"/>
      <c r="S32" s="100" t="str">
        <f t="shared" si="2"/>
        <v>C01860</v>
      </c>
      <c r="T32" s="102" t="str">
        <f t="shared" si="3"/>
        <v>73</v>
      </c>
      <c r="U32" s="103" t="str">
        <f t="shared" si="4"/>
        <v>City Coordinator</v>
      </c>
      <c r="V32" s="104">
        <f t="shared" si="28"/>
        <v>177669</v>
      </c>
      <c r="W32" s="104">
        <f t="shared" si="28"/>
        <v>187019</v>
      </c>
      <c r="X32" s="104">
        <f t="shared" si="28"/>
        <v>190759</v>
      </c>
      <c r="Y32" s="104">
        <f t="shared" si="28"/>
        <v>194574</v>
      </c>
      <c r="Z32" s="104">
        <f t="shared" si="28"/>
        <v>198466</v>
      </c>
      <c r="AA32" s="104">
        <f t="shared" si="28"/>
        <v>202436</v>
      </c>
      <c r="AB32" s="104">
        <f t="shared" si="28"/>
        <v>206484</v>
      </c>
      <c r="AC32" s="104">
        <f t="shared" si="28"/>
        <v>210616</v>
      </c>
      <c r="AD32" s="109" t="str">
        <f t="shared" si="15"/>
        <v>C01860</v>
      </c>
      <c r="AE32" s="136" t="str">
        <f t="shared" si="16"/>
        <v>73</v>
      </c>
      <c r="AF32" s="108" t="str">
        <f t="shared" si="17"/>
        <v>City Coordinator</v>
      </c>
      <c r="AG32" s="110">
        <f t="shared" si="18"/>
        <v>85.418000000000006</v>
      </c>
      <c r="AH32" s="110">
        <f t="shared" si="19"/>
        <v>89.913000000000011</v>
      </c>
      <c r="AI32" s="110">
        <f t="shared" si="20"/>
        <v>91.712000000000003</v>
      </c>
      <c r="AJ32" s="110">
        <f t="shared" si="21"/>
        <v>93.546000000000006</v>
      </c>
      <c r="AK32" s="110">
        <f t="shared" si="22"/>
        <v>95.417000000000002</v>
      </c>
      <c r="AL32" s="110">
        <f t="shared" si="23"/>
        <v>97.325000000000003</v>
      </c>
      <c r="AM32" s="110">
        <f t="shared" si="24"/>
        <v>99.272000000000006</v>
      </c>
      <c r="AN32" s="110">
        <f t="shared" si="25"/>
        <v>101.25800000000001</v>
      </c>
      <c r="AO32" s="144">
        <v>103.566</v>
      </c>
    </row>
    <row r="33" spans="1:41">
      <c r="A33" s="85" t="s">
        <v>90</v>
      </c>
      <c r="B33" s="86">
        <v>17</v>
      </c>
      <c r="C33" s="94" t="s">
        <v>91</v>
      </c>
      <c r="D33" s="86">
        <v>770</v>
      </c>
      <c r="E33" s="86" t="s">
        <v>448</v>
      </c>
      <c r="F33" s="85" t="s">
        <v>92</v>
      </c>
      <c r="G33" s="134">
        <f t="shared" si="7"/>
        <v>152492</v>
      </c>
      <c r="H33" s="134">
        <f t="shared" si="8"/>
        <v>160519</v>
      </c>
      <c r="I33" s="134">
        <f t="shared" si="9"/>
        <v>163729</v>
      </c>
      <c r="J33" s="134">
        <f t="shared" si="10"/>
        <v>167004</v>
      </c>
      <c r="K33" s="134">
        <f t="shared" si="11"/>
        <v>170342</v>
      </c>
      <c r="L33" s="134">
        <f t="shared" si="12"/>
        <v>173750</v>
      </c>
      <c r="M33" s="134">
        <f t="shared" si="13"/>
        <v>177223</v>
      </c>
      <c r="N33" s="134">
        <f t="shared" si="14"/>
        <v>180769</v>
      </c>
      <c r="O33" s="87"/>
      <c r="P33" s="87"/>
      <c r="Q33" s="87"/>
      <c r="R33" s="87"/>
      <c r="S33" s="100" t="str">
        <f t="shared" si="2"/>
        <v>C02250</v>
      </c>
      <c r="T33" s="102" t="str">
        <f t="shared" si="3"/>
        <v>67</v>
      </c>
      <c r="U33" s="103" t="str">
        <f t="shared" si="4"/>
        <v>Commissioner of Health</v>
      </c>
      <c r="V33" s="104">
        <f t="shared" si="28"/>
        <v>152492</v>
      </c>
      <c r="W33" s="104">
        <f t="shared" si="28"/>
        <v>160519</v>
      </c>
      <c r="X33" s="104">
        <f t="shared" si="28"/>
        <v>163729</v>
      </c>
      <c r="Y33" s="104">
        <f t="shared" si="28"/>
        <v>167004</v>
      </c>
      <c r="Z33" s="104">
        <f t="shared" si="28"/>
        <v>170342</v>
      </c>
      <c r="AA33" s="104">
        <f t="shared" si="28"/>
        <v>173750</v>
      </c>
      <c r="AB33" s="104">
        <f t="shared" si="28"/>
        <v>177223</v>
      </c>
      <c r="AC33" s="104">
        <f t="shared" si="28"/>
        <v>180769</v>
      </c>
      <c r="AD33" s="109" t="str">
        <f t="shared" si="15"/>
        <v>C02250</v>
      </c>
      <c r="AE33" s="136" t="str">
        <f t="shared" si="16"/>
        <v>67</v>
      </c>
      <c r="AF33" s="108" t="str">
        <f t="shared" si="17"/>
        <v>Commissioner of Health</v>
      </c>
      <c r="AG33" s="110">
        <f t="shared" si="18"/>
        <v>73.314000000000007</v>
      </c>
      <c r="AH33" s="110">
        <f t="shared" si="19"/>
        <v>77.173000000000002</v>
      </c>
      <c r="AI33" s="110">
        <f t="shared" si="20"/>
        <v>78.716000000000008</v>
      </c>
      <c r="AJ33" s="110">
        <f t="shared" si="21"/>
        <v>80.291000000000011</v>
      </c>
      <c r="AK33" s="110">
        <f t="shared" si="22"/>
        <v>81.896000000000001</v>
      </c>
      <c r="AL33" s="110">
        <f t="shared" si="23"/>
        <v>83.534000000000006</v>
      </c>
      <c r="AM33" s="110">
        <f t="shared" si="24"/>
        <v>85.204000000000008</v>
      </c>
      <c r="AN33" s="110">
        <f t="shared" si="25"/>
        <v>86.909000000000006</v>
      </c>
    </row>
    <row r="34" spans="1:41">
      <c r="A34" s="85" t="s">
        <v>93</v>
      </c>
      <c r="B34" s="86">
        <v>14</v>
      </c>
      <c r="C34" s="94" t="s">
        <v>94</v>
      </c>
      <c r="D34" s="86">
        <v>645</v>
      </c>
      <c r="E34" s="86" t="s">
        <v>448</v>
      </c>
      <c r="F34" s="85" t="s">
        <v>95</v>
      </c>
      <c r="G34" s="134">
        <f t="shared" si="7"/>
        <v>127314</v>
      </c>
      <c r="H34" s="134">
        <f t="shared" si="8"/>
        <v>134017</v>
      </c>
      <c r="I34" s="134">
        <f t="shared" si="9"/>
        <v>136697</v>
      </c>
      <c r="J34" s="134">
        <f t="shared" si="10"/>
        <v>139430</v>
      </c>
      <c r="K34" s="134">
        <f t="shared" si="11"/>
        <v>142219</v>
      </c>
      <c r="L34" s="134">
        <f t="shared" si="12"/>
        <v>145064</v>
      </c>
      <c r="M34" s="134">
        <f t="shared" si="13"/>
        <v>147965</v>
      </c>
      <c r="N34" s="134">
        <f t="shared" si="14"/>
        <v>150924</v>
      </c>
      <c r="O34" s="87"/>
      <c r="P34" s="87"/>
      <c r="Q34" s="87"/>
      <c r="R34" s="87"/>
      <c r="S34" s="100" t="str">
        <f t="shared" si="2"/>
        <v>C02600</v>
      </c>
      <c r="T34" s="102" t="str">
        <f t="shared" si="3"/>
        <v>122</v>
      </c>
      <c r="U34" s="103" t="str">
        <f t="shared" si="4"/>
        <v>Controller</v>
      </c>
      <c r="V34" s="104">
        <f t="shared" si="28"/>
        <v>127314</v>
      </c>
      <c r="W34" s="104">
        <f t="shared" si="28"/>
        <v>134017</v>
      </c>
      <c r="X34" s="104">
        <f t="shared" si="28"/>
        <v>136697</v>
      </c>
      <c r="Y34" s="104">
        <f t="shared" si="28"/>
        <v>139430</v>
      </c>
      <c r="Z34" s="104">
        <f t="shared" si="28"/>
        <v>142219</v>
      </c>
      <c r="AA34" s="104">
        <f t="shared" si="28"/>
        <v>145064</v>
      </c>
      <c r="AB34" s="104">
        <f t="shared" si="28"/>
        <v>147965</v>
      </c>
      <c r="AC34" s="104">
        <f t="shared" si="28"/>
        <v>150924</v>
      </c>
      <c r="AD34" s="109" t="str">
        <f t="shared" si="15"/>
        <v>C02600</v>
      </c>
      <c r="AE34" s="136" t="str">
        <f t="shared" si="16"/>
        <v>122</v>
      </c>
      <c r="AF34" s="108" t="str">
        <f t="shared" si="17"/>
        <v>Controller</v>
      </c>
      <c r="AG34" s="110">
        <f t="shared" si="18"/>
        <v>61.208999999999996</v>
      </c>
      <c r="AH34" s="110">
        <f t="shared" si="19"/>
        <v>64.432000000000002</v>
      </c>
      <c r="AI34" s="110">
        <f t="shared" si="20"/>
        <v>65.72</v>
      </c>
      <c r="AJ34" s="110">
        <f t="shared" si="21"/>
        <v>67.034000000000006</v>
      </c>
      <c r="AK34" s="110">
        <f t="shared" si="22"/>
        <v>68.375</v>
      </c>
      <c r="AL34" s="110">
        <f t="shared" si="23"/>
        <v>69.743000000000009</v>
      </c>
      <c r="AM34" s="110">
        <f t="shared" si="24"/>
        <v>71.138000000000005</v>
      </c>
      <c r="AN34" s="110">
        <f t="shared" si="25"/>
        <v>72.56</v>
      </c>
    </row>
    <row r="35" spans="1:41">
      <c r="A35" s="85" t="s">
        <v>96</v>
      </c>
      <c r="B35" s="86">
        <v>15</v>
      </c>
      <c r="C35" s="94" t="s">
        <v>79</v>
      </c>
      <c r="D35" s="86">
        <v>715</v>
      </c>
      <c r="E35" s="86" t="s">
        <v>448</v>
      </c>
      <c r="F35" s="85" t="s">
        <v>97</v>
      </c>
      <c r="G35" s="134">
        <f t="shared" si="7"/>
        <v>141414</v>
      </c>
      <c r="H35" s="134">
        <f t="shared" si="8"/>
        <v>148858</v>
      </c>
      <c r="I35" s="134">
        <f t="shared" si="9"/>
        <v>151835</v>
      </c>
      <c r="J35" s="134">
        <f t="shared" si="10"/>
        <v>154872</v>
      </c>
      <c r="K35" s="134">
        <f t="shared" si="11"/>
        <v>157967</v>
      </c>
      <c r="L35" s="134">
        <f t="shared" si="12"/>
        <v>161128</v>
      </c>
      <c r="M35" s="134">
        <f t="shared" si="13"/>
        <v>164352</v>
      </c>
      <c r="N35" s="134">
        <f t="shared" si="14"/>
        <v>167637</v>
      </c>
      <c r="O35" s="87"/>
      <c r="P35" s="87"/>
      <c r="Q35" s="87"/>
      <c r="R35" s="87"/>
      <c r="S35" s="100" t="str">
        <f t="shared" si="2"/>
        <v>C03045</v>
      </c>
      <c r="T35" s="102" t="str">
        <f t="shared" si="3"/>
        <v>125</v>
      </c>
      <c r="U35" s="103" t="str">
        <f t="shared" si="4"/>
        <v>Deputy Chief Finance Officer</v>
      </c>
      <c r="V35" s="104">
        <f t="shared" si="28"/>
        <v>141414</v>
      </c>
      <c r="W35" s="104">
        <f t="shared" si="28"/>
        <v>148858</v>
      </c>
      <c r="X35" s="104">
        <f t="shared" si="28"/>
        <v>151835</v>
      </c>
      <c r="Y35" s="104">
        <f t="shared" si="28"/>
        <v>154872</v>
      </c>
      <c r="Z35" s="104">
        <f t="shared" si="28"/>
        <v>157967</v>
      </c>
      <c r="AA35" s="104">
        <f t="shared" si="28"/>
        <v>161128</v>
      </c>
      <c r="AB35" s="104">
        <f t="shared" si="28"/>
        <v>164352</v>
      </c>
      <c r="AC35" s="104">
        <f t="shared" si="28"/>
        <v>167637</v>
      </c>
      <c r="AD35" s="109" t="str">
        <f t="shared" si="15"/>
        <v>C03045</v>
      </c>
      <c r="AE35" s="136" t="str">
        <f t="shared" si="16"/>
        <v>125</v>
      </c>
      <c r="AF35" s="108" t="str">
        <f t="shared" si="17"/>
        <v>Deputy Chief Finance Officer</v>
      </c>
      <c r="AG35" s="110">
        <f t="shared" si="18"/>
        <v>67.988</v>
      </c>
      <c r="AH35" s="110">
        <f t="shared" si="19"/>
        <v>71.567000000000007</v>
      </c>
      <c r="AI35" s="110">
        <f t="shared" si="20"/>
        <v>72.998000000000005</v>
      </c>
      <c r="AJ35" s="110">
        <f t="shared" si="21"/>
        <v>74.457999999999998</v>
      </c>
      <c r="AK35" s="110">
        <f t="shared" si="22"/>
        <v>75.945999999999998</v>
      </c>
      <c r="AL35" s="110">
        <f t="shared" si="23"/>
        <v>77.466000000000008</v>
      </c>
      <c r="AM35" s="110">
        <f t="shared" si="24"/>
        <v>79.016000000000005</v>
      </c>
      <c r="AN35" s="110">
        <f t="shared" si="25"/>
        <v>80.594999999999999</v>
      </c>
    </row>
    <row r="36" spans="1:41">
      <c r="A36" s="85" t="s">
        <v>98</v>
      </c>
      <c r="B36" s="86">
        <v>16</v>
      </c>
      <c r="C36" s="94" t="s">
        <v>99</v>
      </c>
      <c r="D36" s="86">
        <v>740</v>
      </c>
      <c r="E36" s="86" t="s">
        <v>448</v>
      </c>
      <c r="F36" s="113" t="s">
        <v>100</v>
      </c>
      <c r="G36" s="134">
        <f t="shared" si="7"/>
        <v>146248</v>
      </c>
      <c r="H36" s="134">
        <f t="shared" si="8"/>
        <v>153947</v>
      </c>
      <c r="I36" s="134">
        <f t="shared" si="9"/>
        <v>157026</v>
      </c>
      <c r="J36" s="134">
        <f t="shared" si="10"/>
        <v>160166</v>
      </c>
      <c r="K36" s="134">
        <f t="shared" si="11"/>
        <v>163368</v>
      </c>
      <c r="L36" s="134">
        <f t="shared" si="12"/>
        <v>166635</v>
      </c>
      <c r="M36" s="134">
        <f t="shared" si="13"/>
        <v>169968</v>
      </c>
      <c r="N36" s="134">
        <f t="shared" si="14"/>
        <v>173367</v>
      </c>
      <c r="O36" s="87"/>
      <c r="P36" s="87"/>
      <c r="Q36" s="87"/>
      <c r="R36" s="87"/>
      <c r="S36" s="100" t="str">
        <f t="shared" si="2"/>
        <v>C03000</v>
      </c>
      <c r="T36" s="102" t="str">
        <f t="shared" si="3"/>
        <v>63</v>
      </c>
      <c r="U36" s="103" t="str">
        <f t="shared" si="4"/>
        <v>Deputy City Attorney Civil Division</v>
      </c>
      <c r="V36" s="104">
        <f t="shared" si="28"/>
        <v>146248</v>
      </c>
      <c r="W36" s="104">
        <f t="shared" si="28"/>
        <v>153947</v>
      </c>
      <c r="X36" s="104">
        <f t="shared" si="28"/>
        <v>157026</v>
      </c>
      <c r="Y36" s="104">
        <f t="shared" si="28"/>
        <v>160166</v>
      </c>
      <c r="Z36" s="104">
        <f t="shared" si="28"/>
        <v>163368</v>
      </c>
      <c r="AA36" s="104">
        <f t="shared" si="28"/>
        <v>166635</v>
      </c>
      <c r="AB36" s="104">
        <f t="shared" si="28"/>
        <v>169968</v>
      </c>
      <c r="AC36" s="104">
        <f t="shared" si="28"/>
        <v>173367</v>
      </c>
      <c r="AD36" s="109" t="str">
        <f t="shared" si="15"/>
        <v>C03000</v>
      </c>
      <c r="AE36" s="136" t="str">
        <f t="shared" si="16"/>
        <v>63</v>
      </c>
      <c r="AF36" s="108" t="str">
        <f t="shared" si="17"/>
        <v>Deputy City Attorney Civil Division</v>
      </c>
      <c r="AG36" s="110">
        <f t="shared" si="18"/>
        <v>70.312000000000012</v>
      </c>
      <c r="AH36" s="110">
        <f t="shared" si="19"/>
        <v>74.013000000000005</v>
      </c>
      <c r="AI36" s="110">
        <f t="shared" si="20"/>
        <v>75.494</v>
      </c>
      <c r="AJ36" s="110">
        <f t="shared" si="21"/>
        <v>77.003</v>
      </c>
      <c r="AK36" s="110">
        <f t="shared" si="22"/>
        <v>78.543000000000006</v>
      </c>
      <c r="AL36" s="110">
        <f t="shared" si="23"/>
        <v>80.113</v>
      </c>
      <c r="AM36" s="110">
        <f t="shared" si="24"/>
        <v>81.716000000000008</v>
      </c>
      <c r="AN36" s="110">
        <f t="shared" si="25"/>
        <v>83.350000000000009</v>
      </c>
    </row>
    <row r="37" spans="1:41">
      <c r="A37" s="85" t="s">
        <v>101</v>
      </c>
      <c r="B37" s="86">
        <v>16</v>
      </c>
      <c r="C37" s="94" t="s">
        <v>99</v>
      </c>
      <c r="D37" s="86">
        <v>740</v>
      </c>
      <c r="E37" s="86" t="s">
        <v>448</v>
      </c>
      <c r="F37" s="113" t="s">
        <v>102</v>
      </c>
      <c r="G37" s="134">
        <f t="shared" si="7"/>
        <v>146248</v>
      </c>
      <c r="H37" s="134">
        <f t="shared" si="8"/>
        <v>153947</v>
      </c>
      <c r="I37" s="134">
        <f t="shared" si="9"/>
        <v>157026</v>
      </c>
      <c r="J37" s="134">
        <f t="shared" si="10"/>
        <v>160166</v>
      </c>
      <c r="K37" s="134">
        <f t="shared" si="11"/>
        <v>163368</v>
      </c>
      <c r="L37" s="134">
        <f t="shared" si="12"/>
        <v>166635</v>
      </c>
      <c r="M37" s="134">
        <f t="shared" si="13"/>
        <v>169968</v>
      </c>
      <c r="N37" s="134">
        <f t="shared" si="14"/>
        <v>173367</v>
      </c>
      <c r="O37" s="87"/>
      <c r="P37" s="87"/>
      <c r="Q37" s="87"/>
      <c r="R37" s="87"/>
      <c r="S37" s="100" t="str">
        <f t="shared" si="2"/>
        <v>C03010</v>
      </c>
      <c r="T37" s="102" t="str">
        <f t="shared" si="3"/>
        <v>63</v>
      </c>
      <c r="U37" s="103" t="str">
        <f t="shared" si="4"/>
        <v>Deputy City Attorney Criminal Division</v>
      </c>
      <c r="V37" s="104">
        <f t="shared" si="28"/>
        <v>146248</v>
      </c>
      <c r="W37" s="104">
        <f t="shared" si="28"/>
        <v>153947</v>
      </c>
      <c r="X37" s="104">
        <f t="shared" si="28"/>
        <v>157026</v>
      </c>
      <c r="Y37" s="104">
        <f t="shared" si="28"/>
        <v>160166</v>
      </c>
      <c r="Z37" s="104">
        <f t="shared" si="28"/>
        <v>163368</v>
      </c>
      <c r="AA37" s="104">
        <f t="shared" si="28"/>
        <v>166635</v>
      </c>
      <c r="AB37" s="104">
        <f t="shared" si="28"/>
        <v>169968</v>
      </c>
      <c r="AC37" s="104">
        <f t="shared" si="28"/>
        <v>173367</v>
      </c>
      <c r="AD37" s="109" t="str">
        <f t="shared" si="15"/>
        <v>C03010</v>
      </c>
      <c r="AE37" s="136" t="str">
        <f t="shared" si="16"/>
        <v>63</v>
      </c>
      <c r="AF37" s="108" t="str">
        <f t="shared" si="17"/>
        <v>Deputy City Attorney Criminal Division</v>
      </c>
      <c r="AG37" s="110">
        <f t="shared" si="18"/>
        <v>70.312000000000012</v>
      </c>
      <c r="AH37" s="110">
        <f t="shared" si="19"/>
        <v>74.013000000000005</v>
      </c>
      <c r="AI37" s="110">
        <f t="shared" si="20"/>
        <v>75.494</v>
      </c>
      <c r="AJ37" s="110">
        <f t="shared" si="21"/>
        <v>77.003</v>
      </c>
      <c r="AK37" s="110">
        <f t="shared" si="22"/>
        <v>78.543000000000006</v>
      </c>
      <c r="AL37" s="110">
        <f t="shared" si="23"/>
        <v>80.113</v>
      </c>
      <c r="AM37" s="110">
        <f t="shared" si="24"/>
        <v>81.716000000000008</v>
      </c>
      <c r="AN37" s="110">
        <f t="shared" si="25"/>
        <v>83.350000000000009</v>
      </c>
    </row>
    <row r="38" spans="1:41">
      <c r="A38" s="85" t="s">
        <v>103</v>
      </c>
      <c r="B38" s="86">
        <v>17</v>
      </c>
      <c r="C38" s="94" t="s">
        <v>91</v>
      </c>
      <c r="D38" s="86">
        <v>770</v>
      </c>
      <c r="E38" s="86" t="s">
        <v>448</v>
      </c>
      <c r="F38" s="113" t="s">
        <v>104</v>
      </c>
      <c r="G38" s="134">
        <f t="shared" si="7"/>
        <v>152492</v>
      </c>
      <c r="H38" s="134">
        <f t="shared" si="8"/>
        <v>160519</v>
      </c>
      <c r="I38" s="134">
        <f t="shared" si="9"/>
        <v>163729</v>
      </c>
      <c r="J38" s="134">
        <f t="shared" si="10"/>
        <v>167004</v>
      </c>
      <c r="K38" s="134">
        <f t="shared" si="11"/>
        <v>170342</v>
      </c>
      <c r="L38" s="134">
        <f t="shared" si="12"/>
        <v>173750</v>
      </c>
      <c r="M38" s="134">
        <f t="shared" si="13"/>
        <v>177223</v>
      </c>
      <c r="N38" s="134">
        <f t="shared" si="14"/>
        <v>180769</v>
      </c>
      <c r="O38" s="87"/>
      <c r="P38" s="87"/>
      <c r="Q38" s="87"/>
      <c r="R38" s="87"/>
      <c r="S38" s="100" t="str">
        <f t="shared" si="2"/>
        <v>C03015</v>
      </c>
      <c r="T38" s="102" t="str">
        <f t="shared" si="3"/>
        <v>67</v>
      </c>
      <c r="U38" s="103" t="str">
        <f t="shared" si="4"/>
        <v xml:space="preserve">Deputy City Coordinator </v>
      </c>
      <c r="V38" s="104">
        <f t="shared" ref="V38:AC47" si="29">ROUND(VLOOKUP($S38,DataFeb2020,V$5,0)*IncrPerc2021,0)</f>
        <v>152492</v>
      </c>
      <c r="W38" s="104">
        <f t="shared" si="29"/>
        <v>160519</v>
      </c>
      <c r="X38" s="104">
        <f t="shared" si="29"/>
        <v>163729</v>
      </c>
      <c r="Y38" s="104">
        <f t="shared" si="29"/>
        <v>167004</v>
      </c>
      <c r="Z38" s="104">
        <f t="shared" si="29"/>
        <v>170342</v>
      </c>
      <c r="AA38" s="104">
        <f t="shared" si="29"/>
        <v>173750</v>
      </c>
      <c r="AB38" s="104">
        <f t="shared" si="29"/>
        <v>177223</v>
      </c>
      <c r="AC38" s="104">
        <f t="shared" si="29"/>
        <v>180769</v>
      </c>
      <c r="AD38" s="109" t="str">
        <f t="shared" si="15"/>
        <v>C03015</v>
      </c>
      <c r="AE38" s="136" t="str">
        <f t="shared" si="16"/>
        <v>67</v>
      </c>
      <c r="AF38" s="108" t="str">
        <f t="shared" si="17"/>
        <v xml:space="preserve">Deputy City Coordinator </v>
      </c>
      <c r="AG38" s="110">
        <f t="shared" si="18"/>
        <v>73.314000000000007</v>
      </c>
      <c r="AH38" s="110">
        <f t="shared" si="19"/>
        <v>77.173000000000002</v>
      </c>
      <c r="AI38" s="110">
        <f t="shared" si="20"/>
        <v>78.716000000000008</v>
      </c>
      <c r="AJ38" s="110">
        <f t="shared" si="21"/>
        <v>80.291000000000011</v>
      </c>
      <c r="AK38" s="110">
        <f t="shared" si="22"/>
        <v>81.896000000000001</v>
      </c>
      <c r="AL38" s="110">
        <f t="shared" si="23"/>
        <v>83.534000000000006</v>
      </c>
      <c r="AM38" s="110">
        <f t="shared" si="24"/>
        <v>85.204000000000008</v>
      </c>
      <c r="AN38" s="110">
        <f t="shared" si="25"/>
        <v>86.909000000000006</v>
      </c>
    </row>
    <row r="39" spans="1:41">
      <c r="A39" s="85" t="s">
        <v>397</v>
      </c>
      <c r="B39" s="86">
        <v>17</v>
      </c>
      <c r="C39" s="94" t="s">
        <v>466</v>
      </c>
      <c r="D39" s="86">
        <v>778</v>
      </c>
      <c r="E39" s="86" t="s">
        <v>448</v>
      </c>
      <c r="F39" s="113" t="s">
        <v>398</v>
      </c>
      <c r="G39" s="134">
        <f t="shared" si="7"/>
        <v>154103</v>
      </c>
      <c r="H39" s="134">
        <f t="shared" si="8"/>
        <v>162214</v>
      </c>
      <c r="I39" s="134">
        <f t="shared" si="9"/>
        <v>165458</v>
      </c>
      <c r="J39" s="134">
        <f t="shared" si="10"/>
        <v>168768</v>
      </c>
      <c r="K39" s="134">
        <f t="shared" si="11"/>
        <v>172143</v>
      </c>
      <c r="L39" s="134">
        <f t="shared" si="12"/>
        <v>175586</v>
      </c>
      <c r="M39" s="134">
        <f t="shared" si="13"/>
        <v>179097</v>
      </c>
      <c r="N39" s="106">
        <f t="shared" si="14"/>
        <v>182679</v>
      </c>
      <c r="O39" s="99">
        <v>178782</v>
      </c>
      <c r="P39" s="87">
        <f>O39*1.012</f>
        <v>180927.38399999999</v>
      </c>
      <c r="Q39" s="87">
        <v>180927.38399999999</v>
      </c>
      <c r="R39" s="87"/>
      <c r="S39" s="100" t="str">
        <f t="shared" si="2"/>
        <v>C03014</v>
      </c>
      <c r="T39" s="102" t="str">
        <f t="shared" si="3"/>
        <v>145</v>
      </c>
      <c r="U39" s="103" t="str">
        <f t="shared" si="4"/>
        <v>Deputy City Coordinator - Engagement</v>
      </c>
      <c r="V39" s="104">
        <f t="shared" si="29"/>
        <v>154103</v>
      </c>
      <c r="W39" s="104">
        <f t="shared" si="29"/>
        <v>162214</v>
      </c>
      <c r="X39" s="104">
        <f t="shared" si="29"/>
        <v>165458</v>
      </c>
      <c r="Y39" s="104">
        <f t="shared" si="29"/>
        <v>168768</v>
      </c>
      <c r="Z39" s="104">
        <f t="shared" si="29"/>
        <v>172143</v>
      </c>
      <c r="AA39" s="104">
        <f t="shared" si="29"/>
        <v>175586</v>
      </c>
      <c r="AB39" s="104">
        <f t="shared" si="29"/>
        <v>179097</v>
      </c>
      <c r="AC39" s="104">
        <f t="shared" si="29"/>
        <v>182679</v>
      </c>
      <c r="AD39" s="109" t="str">
        <f t="shared" si="15"/>
        <v>C03014</v>
      </c>
      <c r="AE39" s="136" t="str">
        <f t="shared" si="16"/>
        <v>145</v>
      </c>
      <c r="AF39" s="108" t="str">
        <f t="shared" si="17"/>
        <v>Deputy City Coordinator - Engagement</v>
      </c>
      <c r="AG39" s="110">
        <f t="shared" si="18"/>
        <v>74.088000000000008</v>
      </c>
      <c r="AH39" s="110">
        <f t="shared" si="19"/>
        <v>77.988</v>
      </c>
      <c r="AI39" s="110">
        <f t="shared" si="20"/>
        <v>79.548000000000002</v>
      </c>
      <c r="AJ39" s="110">
        <f t="shared" si="21"/>
        <v>81.13900000000001</v>
      </c>
      <c r="AK39" s="110">
        <f t="shared" si="22"/>
        <v>82.762</v>
      </c>
      <c r="AL39" s="110">
        <f t="shared" si="23"/>
        <v>84.417000000000002</v>
      </c>
      <c r="AM39" s="110">
        <f t="shared" si="24"/>
        <v>86.105000000000004</v>
      </c>
      <c r="AN39" s="150">
        <v>86.983999999999995</v>
      </c>
      <c r="AO39" s="150">
        <v>86.983999999999995</v>
      </c>
    </row>
    <row r="40" spans="1:41">
      <c r="A40" s="85" t="s">
        <v>105</v>
      </c>
      <c r="B40" s="86">
        <v>13</v>
      </c>
      <c r="C40" s="94" t="s">
        <v>106</v>
      </c>
      <c r="D40" s="86">
        <v>590</v>
      </c>
      <c r="E40" s="86" t="s">
        <v>448</v>
      </c>
      <c r="F40" s="113" t="s">
        <v>107</v>
      </c>
      <c r="G40" s="134">
        <f t="shared" si="7"/>
        <v>116237</v>
      </c>
      <c r="H40" s="134">
        <f t="shared" si="8"/>
        <v>122355</v>
      </c>
      <c r="I40" s="134">
        <f t="shared" si="9"/>
        <v>124802</v>
      </c>
      <c r="J40" s="134">
        <f t="shared" si="10"/>
        <v>127299</v>
      </c>
      <c r="K40" s="134">
        <f t="shared" si="11"/>
        <v>129844</v>
      </c>
      <c r="L40" s="134">
        <f t="shared" si="12"/>
        <v>132442</v>
      </c>
      <c r="M40" s="134">
        <f t="shared" si="13"/>
        <v>135090</v>
      </c>
      <c r="N40" s="134">
        <f t="shared" si="14"/>
        <v>137793</v>
      </c>
      <c r="O40" s="87"/>
      <c r="P40" s="87"/>
      <c r="Q40" s="87"/>
      <c r="R40" s="87"/>
      <c r="S40" s="100" t="str">
        <f t="shared" ref="S40:S71" si="30">A40</f>
        <v>C03016</v>
      </c>
      <c r="T40" s="102" t="str">
        <f t="shared" ref="T40:T71" si="31">C40</f>
        <v>12</v>
      </c>
      <c r="U40" s="103" t="str">
        <f t="shared" ref="U40:U71" si="32">F40</f>
        <v>Deputy Commissioner of Health</v>
      </c>
      <c r="V40" s="104">
        <f t="shared" si="29"/>
        <v>116237</v>
      </c>
      <c r="W40" s="104">
        <f t="shared" si="29"/>
        <v>122355</v>
      </c>
      <c r="X40" s="104">
        <f t="shared" si="29"/>
        <v>124802</v>
      </c>
      <c r="Y40" s="104">
        <f t="shared" si="29"/>
        <v>127299</v>
      </c>
      <c r="Z40" s="104">
        <f t="shared" si="29"/>
        <v>129844</v>
      </c>
      <c r="AA40" s="104">
        <f t="shared" si="29"/>
        <v>132442</v>
      </c>
      <c r="AB40" s="104">
        <f t="shared" si="29"/>
        <v>135090</v>
      </c>
      <c r="AC40" s="104">
        <f t="shared" si="29"/>
        <v>137793</v>
      </c>
      <c r="AD40" s="109" t="str">
        <f t="shared" si="15"/>
        <v>C03016</v>
      </c>
      <c r="AE40" s="136" t="str">
        <f t="shared" si="16"/>
        <v>12</v>
      </c>
      <c r="AF40" s="108" t="str">
        <f t="shared" si="17"/>
        <v>Deputy Commissioner of Health</v>
      </c>
      <c r="AG40" s="110">
        <f t="shared" si="18"/>
        <v>55.884</v>
      </c>
      <c r="AH40" s="110">
        <f t="shared" si="19"/>
        <v>58.824999999999996</v>
      </c>
      <c r="AI40" s="110">
        <f t="shared" si="20"/>
        <v>60.000999999999998</v>
      </c>
      <c r="AJ40" s="110">
        <f t="shared" si="21"/>
        <v>61.201999999999998</v>
      </c>
      <c r="AK40" s="110">
        <f t="shared" si="22"/>
        <v>62.424999999999997</v>
      </c>
      <c r="AL40" s="110">
        <f t="shared" si="23"/>
        <v>63.674999999999997</v>
      </c>
      <c r="AM40" s="110">
        <f t="shared" si="24"/>
        <v>64.948000000000008</v>
      </c>
      <c r="AN40" s="110">
        <f t="shared" si="25"/>
        <v>66.247</v>
      </c>
    </row>
    <row r="41" spans="1:41">
      <c r="A41" s="85" t="s">
        <v>108</v>
      </c>
      <c r="B41" s="86">
        <v>13</v>
      </c>
      <c r="C41" s="94" t="s">
        <v>109</v>
      </c>
      <c r="D41" s="86">
        <v>590</v>
      </c>
      <c r="E41" s="86" t="s">
        <v>448</v>
      </c>
      <c r="F41" s="113" t="s">
        <v>110</v>
      </c>
      <c r="G41" s="134">
        <f t="shared" si="7"/>
        <v>132737</v>
      </c>
      <c r="H41" s="134">
        <f t="shared" si="8"/>
        <v>139724</v>
      </c>
      <c r="I41" s="134">
        <f t="shared" si="9"/>
        <v>142519</v>
      </c>
      <c r="J41" s="134">
        <f t="shared" si="10"/>
        <v>145368</v>
      </c>
      <c r="K41" s="134">
        <f t="shared" si="11"/>
        <v>148276</v>
      </c>
      <c r="L41" s="134">
        <f t="shared" si="12"/>
        <v>151242</v>
      </c>
      <c r="M41" s="134">
        <f t="shared" si="13"/>
        <v>154267</v>
      </c>
      <c r="N41" s="134">
        <f t="shared" si="14"/>
        <v>157351</v>
      </c>
      <c r="O41" s="87"/>
      <c r="P41" s="87"/>
      <c r="Q41" s="87"/>
      <c r="R41" s="87"/>
      <c r="S41" s="100" t="str">
        <f t="shared" si="30"/>
        <v>C03024</v>
      </c>
      <c r="T41" s="102" t="str">
        <f t="shared" si="31"/>
        <v>04</v>
      </c>
      <c r="U41" s="103" t="str">
        <f t="shared" si="32"/>
        <v>Deputy Director Business Information Services Information Security</v>
      </c>
      <c r="V41" s="104">
        <f t="shared" si="29"/>
        <v>132737</v>
      </c>
      <c r="W41" s="104">
        <f t="shared" si="29"/>
        <v>139724</v>
      </c>
      <c r="X41" s="104">
        <f t="shared" si="29"/>
        <v>142519</v>
      </c>
      <c r="Y41" s="104">
        <f t="shared" si="29"/>
        <v>145368</v>
      </c>
      <c r="Z41" s="104">
        <f t="shared" si="29"/>
        <v>148276</v>
      </c>
      <c r="AA41" s="104">
        <f t="shared" si="29"/>
        <v>151242</v>
      </c>
      <c r="AB41" s="104">
        <f t="shared" si="29"/>
        <v>154267</v>
      </c>
      <c r="AC41" s="104">
        <f t="shared" si="29"/>
        <v>157351</v>
      </c>
      <c r="AD41" s="109" t="str">
        <f t="shared" si="15"/>
        <v>C03024</v>
      </c>
      <c r="AE41" s="136" t="str">
        <f t="shared" si="16"/>
        <v>04</v>
      </c>
      <c r="AF41" s="108" t="str">
        <f t="shared" si="17"/>
        <v>Deputy Director Business Information Services Information Security</v>
      </c>
      <c r="AG41" s="110">
        <f t="shared" si="18"/>
        <v>63.815999999999995</v>
      </c>
      <c r="AH41" s="110">
        <f t="shared" si="19"/>
        <v>67.174999999999997</v>
      </c>
      <c r="AI41" s="110">
        <f t="shared" si="20"/>
        <v>68.519000000000005</v>
      </c>
      <c r="AJ41" s="110">
        <f t="shared" si="21"/>
        <v>69.88900000000001</v>
      </c>
      <c r="AK41" s="110">
        <f t="shared" si="22"/>
        <v>71.287000000000006</v>
      </c>
      <c r="AL41" s="110">
        <f t="shared" si="23"/>
        <v>72.713000000000008</v>
      </c>
      <c r="AM41" s="110">
        <f t="shared" si="24"/>
        <v>74.167000000000002</v>
      </c>
      <c r="AN41" s="110">
        <f t="shared" si="25"/>
        <v>75.650000000000006</v>
      </c>
    </row>
    <row r="42" spans="1:41">
      <c r="A42" s="85" t="s">
        <v>111</v>
      </c>
      <c r="B42" s="86">
        <v>12</v>
      </c>
      <c r="C42" s="94" t="s">
        <v>112</v>
      </c>
      <c r="D42" s="86">
        <v>550</v>
      </c>
      <c r="E42" s="86" t="s">
        <v>448</v>
      </c>
      <c r="F42" s="113" t="s">
        <v>113</v>
      </c>
      <c r="G42" s="134">
        <f t="shared" si="7"/>
        <v>108180</v>
      </c>
      <c r="H42" s="134">
        <f t="shared" si="8"/>
        <v>113877</v>
      </c>
      <c r="I42" s="134">
        <f t="shared" si="9"/>
        <v>116153</v>
      </c>
      <c r="J42" s="134">
        <f t="shared" si="10"/>
        <v>118475</v>
      </c>
      <c r="K42" s="134">
        <f t="shared" si="11"/>
        <v>120846</v>
      </c>
      <c r="L42" s="134">
        <f t="shared" si="12"/>
        <v>123262</v>
      </c>
      <c r="M42" s="134">
        <f t="shared" si="13"/>
        <v>125728</v>
      </c>
      <c r="N42" s="134">
        <f t="shared" si="14"/>
        <v>128242</v>
      </c>
      <c r="O42" s="87"/>
      <c r="P42" s="87"/>
      <c r="Q42" s="87"/>
      <c r="R42" s="87"/>
      <c r="S42" s="100" t="str">
        <f t="shared" si="30"/>
        <v>C03023</v>
      </c>
      <c r="T42" s="102" t="str">
        <f t="shared" si="31"/>
        <v>03</v>
      </c>
      <c r="U42" s="103" t="str">
        <f t="shared" si="32"/>
        <v>Deputy Director Communications</v>
      </c>
      <c r="V42" s="104">
        <f t="shared" si="29"/>
        <v>108180</v>
      </c>
      <c r="W42" s="104">
        <f t="shared" si="29"/>
        <v>113877</v>
      </c>
      <c r="X42" s="104">
        <f t="shared" si="29"/>
        <v>116153</v>
      </c>
      <c r="Y42" s="104">
        <f t="shared" si="29"/>
        <v>118475</v>
      </c>
      <c r="Z42" s="104">
        <f t="shared" si="29"/>
        <v>120846</v>
      </c>
      <c r="AA42" s="104">
        <f t="shared" si="29"/>
        <v>123262</v>
      </c>
      <c r="AB42" s="104">
        <f t="shared" si="29"/>
        <v>125728</v>
      </c>
      <c r="AC42" s="104">
        <f t="shared" si="29"/>
        <v>128242</v>
      </c>
      <c r="AD42" s="109" t="str">
        <f t="shared" si="15"/>
        <v>C03023</v>
      </c>
      <c r="AE42" s="136" t="str">
        <f t="shared" si="16"/>
        <v>03</v>
      </c>
      <c r="AF42" s="108" t="str">
        <f t="shared" si="17"/>
        <v>Deputy Director Communications</v>
      </c>
      <c r="AG42" s="110">
        <f t="shared" si="18"/>
        <v>52.01</v>
      </c>
      <c r="AH42" s="110">
        <f t="shared" si="19"/>
        <v>54.748999999999995</v>
      </c>
      <c r="AI42" s="110">
        <f t="shared" si="20"/>
        <v>55.842999999999996</v>
      </c>
      <c r="AJ42" s="110">
        <f t="shared" si="21"/>
        <v>56.96</v>
      </c>
      <c r="AK42" s="110">
        <f t="shared" si="22"/>
        <v>58.099999999999994</v>
      </c>
      <c r="AL42" s="110">
        <f t="shared" si="23"/>
        <v>59.260999999999996</v>
      </c>
      <c r="AM42" s="110">
        <f t="shared" si="24"/>
        <v>60.446999999999996</v>
      </c>
      <c r="AN42" s="110">
        <f t="shared" si="25"/>
        <v>61.655000000000001</v>
      </c>
    </row>
    <row r="43" spans="1:41">
      <c r="A43" s="85" t="s">
        <v>114</v>
      </c>
      <c r="B43" s="86">
        <v>17</v>
      </c>
      <c r="C43" s="94" t="s">
        <v>115</v>
      </c>
      <c r="D43" s="86">
        <v>793</v>
      </c>
      <c r="E43" s="86" t="s">
        <v>448</v>
      </c>
      <c r="F43" s="113" t="s">
        <v>116</v>
      </c>
      <c r="G43" s="134">
        <f t="shared" si="7"/>
        <v>157125</v>
      </c>
      <c r="H43" s="134">
        <f t="shared" si="8"/>
        <v>165394</v>
      </c>
      <c r="I43" s="134">
        <f t="shared" si="9"/>
        <v>168703</v>
      </c>
      <c r="J43" s="134">
        <f t="shared" si="10"/>
        <v>172076</v>
      </c>
      <c r="K43" s="134">
        <f t="shared" si="11"/>
        <v>175518</v>
      </c>
      <c r="L43" s="134">
        <f t="shared" si="12"/>
        <v>179029</v>
      </c>
      <c r="M43" s="106">
        <f t="shared" si="13"/>
        <v>182609</v>
      </c>
      <c r="N43" s="106">
        <f t="shared" si="14"/>
        <v>186261</v>
      </c>
      <c r="O43" s="93">
        <f>ROUND(VLOOKUP($A43,February19,14,0) * (1+IncrCAP20),0)</f>
        <v>178782</v>
      </c>
      <c r="P43" s="87">
        <f>O43*1.012</f>
        <v>180927.38399999999</v>
      </c>
      <c r="Q43" s="87">
        <v>180927.38399999999</v>
      </c>
      <c r="R43" s="87"/>
      <c r="S43" s="100" t="str">
        <f t="shared" si="30"/>
        <v>C52250</v>
      </c>
      <c r="T43" s="102" t="str">
        <f t="shared" si="31"/>
        <v>88</v>
      </c>
      <c r="U43" s="103" t="str">
        <f t="shared" si="32"/>
        <v>Deputy Director Community Planning and Economic Development</v>
      </c>
      <c r="V43" s="104">
        <f t="shared" si="29"/>
        <v>157125</v>
      </c>
      <c r="W43" s="104">
        <f t="shared" si="29"/>
        <v>165394</v>
      </c>
      <c r="X43" s="104">
        <f t="shared" si="29"/>
        <v>168703</v>
      </c>
      <c r="Y43" s="104">
        <f t="shared" si="29"/>
        <v>172076</v>
      </c>
      <c r="Z43" s="104">
        <f t="shared" si="29"/>
        <v>175518</v>
      </c>
      <c r="AA43" s="104">
        <f t="shared" si="29"/>
        <v>179029</v>
      </c>
      <c r="AB43" s="104">
        <f t="shared" si="29"/>
        <v>182609</v>
      </c>
      <c r="AC43" s="104">
        <f t="shared" si="29"/>
        <v>186261</v>
      </c>
      <c r="AD43" s="109" t="str">
        <f t="shared" si="15"/>
        <v>C52250</v>
      </c>
      <c r="AE43" s="136" t="str">
        <f t="shared" si="16"/>
        <v>88</v>
      </c>
      <c r="AF43" s="108" t="str">
        <f t="shared" si="17"/>
        <v>Deputy Director Community Planning and Economic Development</v>
      </c>
      <c r="AG43" s="110">
        <f t="shared" si="18"/>
        <v>75.541000000000011</v>
      </c>
      <c r="AH43" s="110">
        <f t="shared" si="19"/>
        <v>79.51700000000001</v>
      </c>
      <c r="AI43" s="110">
        <f t="shared" si="20"/>
        <v>81.108000000000004</v>
      </c>
      <c r="AJ43" s="110">
        <f t="shared" si="21"/>
        <v>82.728999999999999</v>
      </c>
      <c r="AK43" s="110">
        <f t="shared" si="22"/>
        <v>84.384</v>
      </c>
      <c r="AL43" s="110">
        <f t="shared" si="23"/>
        <v>86.072000000000003</v>
      </c>
      <c r="AM43" s="150">
        <v>86.983999999999995</v>
      </c>
      <c r="AN43" s="135"/>
      <c r="AO43" s="150">
        <v>86.983999999999995</v>
      </c>
    </row>
    <row r="44" spans="1:41">
      <c r="A44" s="85" t="s">
        <v>418</v>
      </c>
      <c r="B44" s="86">
        <v>11</v>
      </c>
      <c r="C44" s="94" t="s">
        <v>419</v>
      </c>
      <c r="D44" s="86">
        <v>533</v>
      </c>
      <c r="E44" s="86" t="s">
        <v>448</v>
      </c>
      <c r="F44" s="113" t="s">
        <v>421</v>
      </c>
      <c r="G44" s="134">
        <f t="shared" si="7"/>
        <v>97372</v>
      </c>
      <c r="H44" s="134">
        <f t="shared" si="8"/>
        <v>102498</v>
      </c>
      <c r="I44" s="134">
        <f t="shared" si="9"/>
        <v>104547</v>
      </c>
      <c r="J44" s="134">
        <f t="shared" si="10"/>
        <v>106638</v>
      </c>
      <c r="K44" s="134">
        <f t="shared" si="11"/>
        <v>108771</v>
      </c>
      <c r="L44" s="134">
        <f t="shared" si="12"/>
        <v>110947</v>
      </c>
      <c r="M44" s="134">
        <f t="shared" si="13"/>
        <v>113165</v>
      </c>
      <c r="N44" s="134">
        <f t="shared" si="14"/>
        <v>115429</v>
      </c>
      <c r="O44" s="93"/>
      <c r="P44" s="87"/>
      <c r="Q44" s="87"/>
      <c r="R44" s="87"/>
      <c r="S44" s="100" t="str">
        <f t="shared" si="30"/>
        <v>C03017</v>
      </c>
      <c r="T44" s="102" t="str">
        <f t="shared" si="31"/>
        <v>08</v>
      </c>
      <c r="U44" s="103" t="str">
        <f t="shared" si="32"/>
        <v>Deputy Director Fire Inspection Services</v>
      </c>
      <c r="V44" s="104">
        <f t="shared" si="29"/>
        <v>97372</v>
      </c>
      <c r="W44" s="104">
        <f t="shared" si="29"/>
        <v>102498</v>
      </c>
      <c r="X44" s="104">
        <f t="shared" si="29"/>
        <v>104547</v>
      </c>
      <c r="Y44" s="104">
        <f t="shared" si="29"/>
        <v>106638</v>
      </c>
      <c r="Z44" s="104">
        <f t="shared" si="29"/>
        <v>108771</v>
      </c>
      <c r="AA44" s="104">
        <f t="shared" si="29"/>
        <v>110947</v>
      </c>
      <c r="AB44" s="104">
        <f t="shared" si="29"/>
        <v>113165</v>
      </c>
      <c r="AC44" s="104">
        <f t="shared" si="29"/>
        <v>115429</v>
      </c>
      <c r="AD44" s="109" t="str">
        <f t="shared" si="15"/>
        <v>C03017</v>
      </c>
      <c r="AE44" s="136" t="str">
        <f t="shared" si="16"/>
        <v>08</v>
      </c>
      <c r="AF44" s="108" t="str">
        <f t="shared" si="17"/>
        <v>Deputy Director Fire Inspection Services</v>
      </c>
      <c r="AG44" s="110">
        <f t="shared" si="18"/>
        <v>46.814</v>
      </c>
      <c r="AH44" s="110">
        <f t="shared" si="19"/>
        <v>49.277999999999999</v>
      </c>
      <c r="AI44" s="110">
        <f t="shared" si="20"/>
        <v>50.262999999999998</v>
      </c>
      <c r="AJ44" s="110">
        <f t="shared" si="21"/>
        <v>51.268999999999998</v>
      </c>
      <c r="AK44" s="110">
        <f t="shared" si="22"/>
        <v>52.293999999999997</v>
      </c>
      <c r="AL44" s="110">
        <f t="shared" si="23"/>
        <v>53.339999999999996</v>
      </c>
      <c r="AM44" s="110">
        <f t="shared" si="24"/>
        <v>54.406999999999996</v>
      </c>
      <c r="AN44" s="110">
        <f t="shared" si="25"/>
        <v>55.494999999999997</v>
      </c>
    </row>
    <row r="45" spans="1:41">
      <c r="A45" s="85" t="s">
        <v>117</v>
      </c>
      <c r="B45" s="86">
        <v>13</v>
      </c>
      <c r="C45" s="94" t="s">
        <v>109</v>
      </c>
      <c r="D45" s="86">
        <v>603</v>
      </c>
      <c r="E45" s="86" t="s">
        <v>448</v>
      </c>
      <c r="F45" s="85" t="s">
        <v>118</v>
      </c>
      <c r="G45" s="134">
        <f t="shared" si="7"/>
        <v>132737</v>
      </c>
      <c r="H45" s="134">
        <f t="shared" si="8"/>
        <v>139724</v>
      </c>
      <c r="I45" s="134">
        <f t="shared" si="9"/>
        <v>142519</v>
      </c>
      <c r="J45" s="134">
        <f t="shared" si="10"/>
        <v>145368</v>
      </c>
      <c r="K45" s="134">
        <f t="shared" si="11"/>
        <v>148276</v>
      </c>
      <c r="L45" s="134">
        <f t="shared" si="12"/>
        <v>151242</v>
      </c>
      <c r="M45" s="134">
        <f t="shared" si="13"/>
        <v>154267</v>
      </c>
      <c r="N45" s="134">
        <f t="shared" si="14"/>
        <v>157351</v>
      </c>
      <c r="O45" s="87"/>
      <c r="P45" s="87"/>
      <c r="Q45" s="87"/>
      <c r="R45" s="87"/>
      <c r="S45" s="100" t="str">
        <f t="shared" si="30"/>
        <v>C03026</v>
      </c>
      <c r="T45" s="102" t="str">
        <f t="shared" si="31"/>
        <v>04</v>
      </c>
      <c r="U45" s="103" t="str">
        <f t="shared" si="32"/>
        <v>Deputy Director Information Technology</v>
      </c>
      <c r="V45" s="104">
        <f t="shared" si="29"/>
        <v>132737</v>
      </c>
      <c r="W45" s="104">
        <f t="shared" si="29"/>
        <v>139724</v>
      </c>
      <c r="X45" s="104">
        <f t="shared" si="29"/>
        <v>142519</v>
      </c>
      <c r="Y45" s="104">
        <f t="shared" si="29"/>
        <v>145368</v>
      </c>
      <c r="Z45" s="104">
        <f t="shared" si="29"/>
        <v>148276</v>
      </c>
      <c r="AA45" s="104">
        <f t="shared" si="29"/>
        <v>151242</v>
      </c>
      <c r="AB45" s="104">
        <f t="shared" si="29"/>
        <v>154267</v>
      </c>
      <c r="AC45" s="104">
        <f t="shared" si="29"/>
        <v>157351</v>
      </c>
      <c r="AD45" s="109" t="str">
        <f t="shared" si="15"/>
        <v>C03026</v>
      </c>
      <c r="AE45" s="136" t="str">
        <f t="shared" si="16"/>
        <v>04</v>
      </c>
      <c r="AF45" s="108" t="str">
        <f t="shared" si="17"/>
        <v>Deputy Director Information Technology</v>
      </c>
      <c r="AG45" s="110">
        <f t="shared" si="18"/>
        <v>63.815999999999995</v>
      </c>
      <c r="AH45" s="110">
        <f t="shared" si="19"/>
        <v>67.174999999999997</v>
      </c>
      <c r="AI45" s="110">
        <f t="shared" si="20"/>
        <v>68.519000000000005</v>
      </c>
      <c r="AJ45" s="110">
        <f t="shared" si="21"/>
        <v>69.88900000000001</v>
      </c>
      <c r="AK45" s="110">
        <f t="shared" si="22"/>
        <v>71.287000000000006</v>
      </c>
      <c r="AL45" s="110">
        <f t="shared" si="23"/>
        <v>72.713000000000008</v>
      </c>
      <c r="AM45" s="110">
        <f t="shared" si="24"/>
        <v>74.167000000000002</v>
      </c>
      <c r="AN45" s="110">
        <f t="shared" si="25"/>
        <v>75.650000000000006</v>
      </c>
    </row>
    <row r="46" spans="1:41">
      <c r="A46" s="85" t="s">
        <v>119</v>
      </c>
      <c r="B46" s="86">
        <v>12</v>
      </c>
      <c r="C46" s="94" t="s">
        <v>120</v>
      </c>
      <c r="D46" s="86">
        <v>583</v>
      </c>
      <c r="E46" s="86" t="s">
        <v>448</v>
      </c>
      <c r="F46" s="113" t="s">
        <v>121</v>
      </c>
      <c r="G46" s="134">
        <f t="shared" si="7"/>
        <v>114828</v>
      </c>
      <c r="H46" s="134">
        <f t="shared" si="8"/>
        <v>120872</v>
      </c>
      <c r="I46" s="134">
        <f t="shared" si="9"/>
        <v>123289</v>
      </c>
      <c r="J46" s="134">
        <f t="shared" si="10"/>
        <v>125753</v>
      </c>
      <c r="K46" s="134">
        <f t="shared" si="11"/>
        <v>128271</v>
      </c>
      <c r="L46" s="134">
        <f t="shared" si="12"/>
        <v>130835</v>
      </c>
      <c r="M46" s="134">
        <f t="shared" si="13"/>
        <v>133452</v>
      </c>
      <c r="N46" s="134">
        <f t="shared" si="14"/>
        <v>136120</v>
      </c>
      <c r="O46" s="87"/>
      <c r="P46" s="87"/>
      <c r="Q46" s="87"/>
      <c r="R46" s="87"/>
      <c r="S46" s="100" t="str">
        <f t="shared" si="30"/>
        <v>C03028</v>
      </c>
      <c r="T46" s="102" t="str">
        <f t="shared" si="31"/>
        <v>43</v>
      </c>
      <c r="U46" s="103" t="str">
        <f t="shared" si="32"/>
        <v>Deputy Director Inter Governmental Relations</v>
      </c>
      <c r="V46" s="104">
        <f t="shared" si="29"/>
        <v>114828</v>
      </c>
      <c r="W46" s="104">
        <f t="shared" si="29"/>
        <v>120872</v>
      </c>
      <c r="X46" s="104">
        <f t="shared" si="29"/>
        <v>123289</v>
      </c>
      <c r="Y46" s="104">
        <f t="shared" si="29"/>
        <v>125753</v>
      </c>
      <c r="Z46" s="104">
        <f t="shared" si="29"/>
        <v>128271</v>
      </c>
      <c r="AA46" s="104">
        <f t="shared" si="29"/>
        <v>130835</v>
      </c>
      <c r="AB46" s="104">
        <f t="shared" si="29"/>
        <v>133452</v>
      </c>
      <c r="AC46" s="104">
        <f t="shared" si="29"/>
        <v>136120</v>
      </c>
      <c r="AD46" s="109" t="str">
        <f t="shared" si="15"/>
        <v>C03028</v>
      </c>
      <c r="AE46" s="136" t="str">
        <f t="shared" si="16"/>
        <v>43</v>
      </c>
      <c r="AF46" s="108" t="str">
        <f t="shared" si="17"/>
        <v>Deputy Director Inter Governmental Relations</v>
      </c>
      <c r="AG46" s="110">
        <f t="shared" si="18"/>
        <v>55.205999999999996</v>
      </c>
      <c r="AH46" s="110">
        <f t="shared" si="19"/>
        <v>58.111999999999995</v>
      </c>
      <c r="AI46" s="110">
        <f t="shared" si="20"/>
        <v>59.274000000000001</v>
      </c>
      <c r="AJ46" s="110">
        <f t="shared" si="21"/>
        <v>60.458999999999996</v>
      </c>
      <c r="AK46" s="110">
        <f t="shared" si="22"/>
        <v>61.668999999999997</v>
      </c>
      <c r="AL46" s="110">
        <f t="shared" si="23"/>
        <v>62.902000000000001</v>
      </c>
      <c r="AM46" s="110">
        <f t="shared" si="24"/>
        <v>64.160000000000011</v>
      </c>
      <c r="AN46" s="110">
        <f t="shared" si="25"/>
        <v>65.442999999999998</v>
      </c>
    </row>
    <row r="47" spans="1:41">
      <c r="A47" s="85" t="s">
        <v>122</v>
      </c>
      <c r="B47" s="86">
        <v>12</v>
      </c>
      <c r="C47" s="94" t="s">
        <v>123</v>
      </c>
      <c r="D47" s="86">
        <v>543</v>
      </c>
      <c r="E47" s="86" t="s">
        <v>448</v>
      </c>
      <c r="F47" s="113" t="s">
        <v>124</v>
      </c>
      <c r="G47" s="134">
        <f t="shared" si="7"/>
        <v>106770</v>
      </c>
      <c r="H47" s="134">
        <f t="shared" si="8"/>
        <v>112391</v>
      </c>
      <c r="I47" s="134">
        <f t="shared" si="9"/>
        <v>114637</v>
      </c>
      <c r="J47" s="134">
        <f t="shared" si="10"/>
        <v>116931</v>
      </c>
      <c r="K47" s="134">
        <f t="shared" si="11"/>
        <v>119271</v>
      </c>
      <c r="L47" s="134">
        <f t="shared" si="12"/>
        <v>121655</v>
      </c>
      <c r="M47" s="134">
        <f t="shared" si="13"/>
        <v>124089</v>
      </c>
      <c r="N47" s="134">
        <f t="shared" si="14"/>
        <v>126571</v>
      </c>
      <c r="O47" s="87"/>
      <c r="P47" s="87"/>
      <c r="Q47" s="87"/>
      <c r="R47" s="87"/>
      <c r="S47" s="100" t="str">
        <f t="shared" si="30"/>
        <v>C03036</v>
      </c>
      <c r="T47" s="102" t="str">
        <f t="shared" si="31"/>
        <v>80</v>
      </c>
      <c r="U47" s="103" t="str">
        <f t="shared" si="32"/>
        <v>Deputy Director Neighborhood and Community Relations</v>
      </c>
      <c r="V47" s="104">
        <f t="shared" si="29"/>
        <v>106770</v>
      </c>
      <c r="W47" s="104">
        <f t="shared" si="29"/>
        <v>112391</v>
      </c>
      <c r="X47" s="104">
        <f t="shared" si="29"/>
        <v>114637</v>
      </c>
      <c r="Y47" s="104">
        <f t="shared" si="29"/>
        <v>116931</v>
      </c>
      <c r="Z47" s="104">
        <f t="shared" si="29"/>
        <v>119271</v>
      </c>
      <c r="AA47" s="104">
        <f t="shared" si="29"/>
        <v>121655</v>
      </c>
      <c r="AB47" s="104">
        <f t="shared" si="29"/>
        <v>124089</v>
      </c>
      <c r="AC47" s="104">
        <f t="shared" si="29"/>
        <v>126571</v>
      </c>
      <c r="AD47" s="109" t="str">
        <f t="shared" si="15"/>
        <v>C03036</v>
      </c>
      <c r="AE47" s="136" t="str">
        <f t="shared" si="16"/>
        <v>80</v>
      </c>
      <c r="AF47" s="108" t="str">
        <f t="shared" si="17"/>
        <v>Deputy Director Neighborhood and Community Relations</v>
      </c>
      <c r="AG47" s="110">
        <f t="shared" si="18"/>
        <v>51.332000000000001</v>
      </c>
      <c r="AH47" s="110">
        <f t="shared" si="19"/>
        <v>54.034999999999997</v>
      </c>
      <c r="AI47" s="110">
        <f t="shared" si="20"/>
        <v>55.113999999999997</v>
      </c>
      <c r="AJ47" s="110">
        <f t="shared" si="21"/>
        <v>56.216999999999999</v>
      </c>
      <c r="AK47" s="110">
        <f t="shared" si="22"/>
        <v>57.341999999999999</v>
      </c>
      <c r="AL47" s="110">
        <f t="shared" si="23"/>
        <v>58.488</v>
      </c>
      <c r="AM47" s="110">
        <f t="shared" si="24"/>
        <v>59.658999999999999</v>
      </c>
      <c r="AN47" s="110">
        <f t="shared" si="25"/>
        <v>60.851999999999997</v>
      </c>
    </row>
    <row r="48" spans="1:41">
      <c r="A48" s="85" t="s">
        <v>125</v>
      </c>
      <c r="B48" s="86">
        <v>18</v>
      </c>
      <c r="C48" s="94" t="s">
        <v>126</v>
      </c>
      <c r="D48" s="86">
        <v>820</v>
      </c>
      <c r="E48" s="86" t="s">
        <v>448</v>
      </c>
      <c r="F48" s="85" t="s">
        <v>127</v>
      </c>
      <c r="G48" s="134">
        <f t="shared" si="7"/>
        <v>162563</v>
      </c>
      <c r="H48" s="134">
        <f t="shared" si="8"/>
        <v>171119</v>
      </c>
      <c r="I48" s="134">
        <f t="shared" si="9"/>
        <v>174540</v>
      </c>
      <c r="J48" s="134">
        <f t="shared" si="10"/>
        <v>178032</v>
      </c>
      <c r="K48" s="106">
        <f t="shared" si="11"/>
        <v>181593</v>
      </c>
      <c r="L48" s="106">
        <f t="shared" si="12"/>
        <v>185224</v>
      </c>
      <c r="M48" s="106">
        <f t="shared" si="13"/>
        <v>188928</v>
      </c>
      <c r="N48" s="106">
        <f t="shared" si="14"/>
        <v>192707</v>
      </c>
      <c r="O48" s="93">
        <f>ROUND(VLOOKUP($A48,February19,14,0) * (1+IncrCAP20),0)</f>
        <v>178782</v>
      </c>
      <c r="P48" s="87">
        <f>O48*1.012</f>
        <v>180927.38399999999</v>
      </c>
      <c r="Q48" s="87">
        <v>180927.38399999999</v>
      </c>
      <c r="R48" s="87"/>
      <c r="S48" s="100" t="str">
        <f t="shared" si="30"/>
        <v>C03040</v>
      </c>
      <c r="T48" s="102" t="str">
        <f t="shared" si="31"/>
        <v>74</v>
      </c>
      <c r="U48" s="103" t="str">
        <f t="shared" si="32"/>
        <v>Deputy Director Public Works</v>
      </c>
      <c r="V48" s="104">
        <f t="shared" ref="V48:AC57" si="33">ROUND(VLOOKUP($S48,DataFeb2020,V$5,0)*IncrPerc2021,0)</f>
        <v>162563</v>
      </c>
      <c r="W48" s="104">
        <f t="shared" si="33"/>
        <v>171119</v>
      </c>
      <c r="X48" s="104">
        <f t="shared" si="33"/>
        <v>174540</v>
      </c>
      <c r="Y48" s="104">
        <f t="shared" si="33"/>
        <v>178032</v>
      </c>
      <c r="Z48" s="104">
        <f t="shared" si="33"/>
        <v>181593</v>
      </c>
      <c r="AA48" s="104">
        <f t="shared" si="33"/>
        <v>185224</v>
      </c>
      <c r="AB48" s="104">
        <f t="shared" si="33"/>
        <v>188928</v>
      </c>
      <c r="AC48" s="104">
        <f t="shared" si="33"/>
        <v>192707</v>
      </c>
      <c r="AD48" s="109" t="str">
        <f t="shared" si="15"/>
        <v>C03040</v>
      </c>
      <c r="AE48" s="136" t="str">
        <f t="shared" si="16"/>
        <v>74</v>
      </c>
      <c r="AF48" s="108" t="str">
        <f t="shared" si="17"/>
        <v>Deputy Director Public Works</v>
      </c>
      <c r="AG48" s="110">
        <f t="shared" si="18"/>
        <v>78.156000000000006</v>
      </c>
      <c r="AH48" s="110">
        <f t="shared" si="19"/>
        <v>82.269000000000005</v>
      </c>
      <c r="AI48" s="110">
        <f t="shared" si="20"/>
        <v>83.914000000000001</v>
      </c>
      <c r="AJ48" s="110">
        <f t="shared" si="21"/>
        <v>85.593000000000004</v>
      </c>
      <c r="AK48" s="150">
        <v>86.983999999999995</v>
      </c>
      <c r="AL48" s="135"/>
      <c r="AM48" s="135"/>
      <c r="AN48" s="135"/>
      <c r="AO48" s="150">
        <v>86.983999999999995</v>
      </c>
    </row>
    <row r="49" spans="1:41">
      <c r="A49" s="85" t="s">
        <v>128</v>
      </c>
      <c r="B49" s="86">
        <v>16</v>
      </c>
      <c r="C49" s="94" t="s">
        <v>129</v>
      </c>
      <c r="D49" s="86">
        <v>723</v>
      </c>
      <c r="E49" s="86" t="s">
        <v>448</v>
      </c>
      <c r="F49" s="85" t="s">
        <v>130</v>
      </c>
      <c r="G49" s="134">
        <f t="shared" si="7"/>
        <v>143025</v>
      </c>
      <c r="H49" s="134">
        <f t="shared" si="8"/>
        <v>150553</v>
      </c>
      <c r="I49" s="134">
        <f t="shared" si="9"/>
        <v>153564</v>
      </c>
      <c r="J49" s="134">
        <f t="shared" si="10"/>
        <v>156636</v>
      </c>
      <c r="K49" s="134">
        <f t="shared" si="11"/>
        <v>159768</v>
      </c>
      <c r="L49" s="134">
        <f t="shared" si="12"/>
        <v>162963</v>
      </c>
      <c r="M49" s="134">
        <f t="shared" si="13"/>
        <v>166224</v>
      </c>
      <c r="N49" s="134">
        <f t="shared" si="14"/>
        <v>169547</v>
      </c>
      <c r="O49" s="87"/>
      <c r="P49" s="87"/>
      <c r="Q49" s="87"/>
      <c r="R49" s="87"/>
      <c r="S49" s="100" t="str">
        <f t="shared" si="30"/>
        <v>59219C</v>
      </c>
      <c r="T49" s="102" t="str">
        <f t="shared" si="31"/>
        <v>142</v>
      </c>
      <c r="U49" s="103" t="str">
        <f t="shared" si="32"/>
        <v>Deputy Director PW Business Administration</v>
      </c>
      <c r="V49" s="104">
        <f t="shared" si="33"/>
        <v>143025</v>
      </c>
      <c r="W49" s="104">
        <f t="shared" si="33"/>
        <v>150553</v>
      </c>
      <c r="X49" s="104">
        <f t="shared" si="33"/>
        <v>153564</v>
      </c>
      <c r="Y49" s="104">
        <f t="shared" si="33"/>
        <v>156636</v>
      </c>
      <c r="Z49" s="104">
        <f t="shared" si="33"/>
        <v>159768</v>
      </c>
      <c r="AA49" s="104">
        <f t="shared" si="33"/>
        <v>162963</v>
      </c>
      <c r="AB49" s="104">
        <f t="shared" si="33"/>
        <v>166224</v>
      </c>
      <c r="AC49" s="104">
        <f t="shared" si="33"/>
        <v>169547</v>
      </c>
      <c r="AD49" s="109" t="str">
        <f t="shared" si="15"/>
        <v>59219C</v>
      </c>
      <c r="AE49" s="136" t="str">
        <f t="shared" si="16"/>
        <v>142</v>
      </c>
      <c r="AF49" s="108" t="str">
        <f t="shared" si="17"/>
        <v>Deputy Director PW Business Administration</v>
      </c>
      <c r="AG49" s="110">
        <f t="shared" si="18"/>
        <v>68.763000000000005</v>
      </c>
      <c r="AH49" s="110">
        <f t="shared" si="19"/>
        <v>72.382000000000005</v>
      </c>
      <c r="AI49" s="110">
        <f t="shared" si="20"/>
        <v>73.829000000000008</v>
      </c>
      <c r="AJ49" s="110">
        <f t="shared" si="21"/>
        <v>75.306000000000012</v>
      </c>
      <c r="AK49" s="110">
        <f t="shared" si="22"/>
        <v>76.812000000000012</v>
      </c>
      <c r="AL49" s="110">
        <f t="shared" si="23"/>
        <v>78.347999999999999</v>
      </c>
      <c r="AM49" s="110">
        <f t="shared" si="24"/>
        <v>79.916000000000011</v>
      </c>
      <c r="AN49" s="110">
        <f t="shared" si="25"/>
        <v>81.513000000000005</v>
      </c>
    </row>
    <row r="50" spans="1:41">
      <c r="A50" s="85" t="s">
        <v>131</v>
      </c>
      <c r="B50" s="86">
        <v>12</v>
      </c>
      <c r="C50" s="94" t="s">
        <v>132</v>
      </c>
      <c r="D50" s="86">
        <v>550</v>
      </c>
      <c r="E50" s="86" t="s">
        <v>448</v>
      </c>
      <c r="F50" s="113" t="s">
        <v>133</v>
      </c>
      <c r="G50" s="134">
        <f t="shared" si="7"/>
        <v>108180</v>
      </c>
      <c r="H50" s="134">
        <f t="shared" si="8"/>
        <v>113877</v>
      </c>
      <c r="I50" s="134">
        <f t="shared" si="9"/>
        <v>116153</v>
      </c>
      <c r="J50" s="134">
        <f t="shared" si="10"/>
        <v>118475</v>
      </c>
      <c r="K50" s="134">
        <f t="shared" si="11"/>
        <v>120846</v>
      </c>
      <c r="L50" s="134">
        <f t="shared" si="12"/>
        <v>123262</v>
      </c>
      <c r="M50" s="134">
        <f t="shared" si="13"/>
        <v>125728</v>
      </c>
      <c r="N50" s="134">
        <f t="shared" si="14"/>
        <v>128242</v>
      </c>
      <c r="O50" s="87"/>
      <c r="P50" s="87"/>
      <c r="Q50" s="87"/>
      <c r="R50" s="87"/>
      <c r="S50" s="100" t="str">
        <f t="shared" si="30"/>
        <v>C03129</v>
      </c>
      <c r="T50" s="102" t="str">
        <f t="shared" si="31"/>
        <v>134</v>
      </c>
      <c r="U50" s="103" t="str">
        <f t="shared" si="32"/>
        <v>Director Accounting and Financial Reporting</v>
      </c>
      <c r="V50" s="104">
        <f t="shared" si="33"/>
        <v>108180</v>
      </c>
      <c r="W50" s="104">
        <f t="shared" si="33"/>
        <v>113877</v>
      </c>
      <c r="X50" s="104">
        <f t="shared" si="33"/>
        <v>116153</v>
      </c>
      <c r="Y50" s="104">
        <f t="shared" si="33"/>
        <v>118475</v>
      </c>
      <c r="Z50" s="104">
        <f t="shared" si="33"/>
        <v>120846</v>
      </c>
      <c r="AA50" s="104">
        <f t="shared" si="33"/>
        <v>123262</v>
      </c>
      <c r="AB50" s="104">
        <f t="shared" si="33"/>
        <v>125728</v>
      </c>
      <c r="AC50" s="104">
        <f t="shared" si="33"/>
        <v>128242</v>
      </c>
      <c r="AD50" s="109" t="str">
        <f t="shared" si="15"/>
        <v>C03129</v>
      </c>
      <c r="AE50" s="136" t="str">
        <f t="shared" si="16"/>
        <v>134</v>
      </c>
      <c r="AF50" s="108" t="str">
        <f t="shared" si="17"/>
        <v>Director Accounting and Financial Reporting</v>
      </c>
      <c r="AG50" s="110">
        <f t="shared" si="18"/>
        <v>52.01</v>
      </c>
      <c r="AH50" s="110">
        <f t="shared" si="19"/>
        <v>54.748999999999995</v>
      </c>
      <c r="AI50" s="110">
        <f t="shared" si="20"/>
        <v>55.842999999999996</v>
      </c>
      <c r="AJ50" s="110">
        <f t="shared" si="21"/>
        <v>56.96</v>
      </c>
      <c r="AK50" s="110">
        <f t="shared" si="22"/>
        <v>58.099999999999994</v>
      </c>
      <c r="AL50" s="110">
        <f t="shared" si="23"/>
        <v>59.260999999999996</v>
      </c>
      <c r="AM50" s="110">
        <f t="shared" si="24"/>
        <v>60.446999999999996</v>
      </c>
      <c r="AN50" s="110">
        <f t="shared" si="25"/>
        <v>61.655000000000001</v>
      </c>
    </row>
    <row r="51" spans="1:41">
      <c r="A51" s="85" t="s">
        <v>134</v>
      </c>
      <c r="B51" s="86">
        <v>13</v>
      </c>
      <c r="C51" s="94" t="s">
        <v>135</v>
      </c>
      <c r="D51" s="86">
        <v>595</v>
      </c>
      <c r="E51" s="86" t="s">
        <v>448</v>
      </c>
      <c r="F51" s="85" t="s">
        <v>136</v>
      </c>
      <c r="G51" s="134">
        <f t="shared" si="7"/>
        <v>117245</v>
      </c>
      <c r="H51" s="134">
        <f t="shared" si="8"/>
        <v>123417</v>
      </c>
      <c r="I51" s="134">
        <f t="shared" si="9"/>
        <v>125883</v>
      </c>
      <c r="J51" s="134">
        <f t="shared" si="10"/>
        <v>128402</v>
      </c>
      <c r="K51" s="134">
        <f t="shared" si="11"/>
        <v>130971</v>
      </c>
      <c r="L51" s="134">
        <f t="shared" si="12"/>
        <v>133588</v>
      </c>
      <c r="M51" s="134">
        <f t="shared" si="13"/>
        <v>136261</v>
      </c>
      <c r="N51" s="134">
        <f t="shared" si="14"/>
        <v>138987</v>
      </c>
      <c r="O51" s="87"/>
      <c r="P51" s="87"/>
      <c r="Q51" s="87"/>
      <c r="R51" s="87"/>
      <c r="S51" s="100" t="str">
        <f t="shared" si="30"/>
        <v>C03046</v>
      </c>
      <c r="T51" s="102" t="str">
        <f t="shared" si="31"/>
        <v>130</v>
      </c>
      <c r="U51" s="103" t="str">
        <f t="shared" si="32"/>
        <v>Director Admininistration Convention Center</v>
      </c>
      <c r="V51" s="104">
        <f t="shared" si="33"/>
        <v>117245</v>
      </c>
      <c r="W51" s="104">
        <f t="shared" si="33"/>
        <v>123417</v>
      </c>
      <c r="X51" s="104">
        <f t="shared" si="33"/>
        <v>125883</v>
      </c>
      <c r="Y51" s="104">
        <f t="shared" si="33"/>
        <v>128402</v>
      </c>
      <c r="Z51" s="104">
        <f t="shared" si="33"/>
        <v>130971</v>
      </c>
      <c r="AA51" s="104">
        <f t="shared" si="33"/>
        <v>133588</v>
      </c>
      <c r="AB51" s="104">
        <f t="shared" si="33"/>
        <v>136261</v>
      </c>
      <c r="AC51" s="104">
        <f t="shared" si="33"/>
        <v>138987</v>
      </c>
      <c r="AD51" s="109" t="str">
        <f t="shared" si="15"/>
        <v>C03046</v>
      </c>
      <c r="AE51" s="136" t="str">
        <f t="shared" si="16"/>
        <v>130</v>
      </c>
      <c r="AF51" s="108" t="str">
        <f t="shared" si="17"/>
        <v>Director Admininistration Convention Center</v>
      </c>
      <c r="AG51" s="110">
        <f t="shared" si="18"/>
        <v>56.367999999999995</v>
      </c>
      <c r="AH51" s="110">
        <f t="shared" si="19"/>
        <v>59.335999999999999</v>
      </c>
      <c r="AI51" s="110">
        <f t="shared" si="20"/>
        <v>60.521000000000001</v>
      </c>
      <c r="AJ51" s="110">
        <f t="shared" si="21"/>
        <v>61.731999999999999</v>
      </c>
      <c r="AK51" s="110">
        <f t="shared" si="22"/>
        <v>62.966999999999999</v>
      </c>
      <c r="AL51" s="110">
        <f t="shared" si="23"/>
        <v>64.224999999999994</v>
      </c>
      <c r="AM51" s="110">
        <f t="shared" si="24"/>
        <v>65.51100000000001</v>
      </c>
      <c r="AN51" s="110">
        <f t="shared" si="25"/>
        <v>66.820999999999998</v>
      </c>
    </row>
    <row r="52" spans="1:41">
      <c r="A52" s="85" t="s">
        <v>137</v>
      </c>
      <c r="B52" s="86">
        <v>11</v>
      </c>
      <c r="C52" s="94" t="s">
        <v>138</v>
      </c>
      <c r="D52" s="86">
        <v>518</v>
      </c>
      <c r="E52" s="86" t="s">
        <v>448</v>
      </c>
      <c r="F52" s="113" t="s">
        <v>139</v>
      </c>
      <c r="G52" s="134">
        <f t="shared" si="7"/>
        <v>101735</v>
      </c>
      <c r="H52" s="134">
        <f t="shared" si="8"/>
        <v>107091</v>
      </c>
      <c r="I52" s="134">
        <f t="shared" si="9"/>
        <v>109232</v>
      </c>
      <c r="J52" s="134">
        <f t="shared" si="10"/>
        <v>111419</v>
      </c>
      <c r="K52" s="134">
        <f t="shared" si="11"/>
        <v>113645</v>
      </c>
      <c r="L52" s="134">
        <f t="shared" si="12"/>
        <v>115917</v>
      </c>
      <c r="M52" s="134">
        <f t="shared" si="13"/>
        <v>118237</v>
      </c>
      <c r="N52" s="134">
        <f t="shared" si="14"/>
        <v>120602</v>
      </c>
      <c r="O52" s="87"/>
      <c r="P52" s="87"/>
      <c r="Q52" s="87"/>
      <c r="R52" s="87"/>
      <c r="S52" s="100" t="str">
        <f t="shared" si="30"/>
        <v>C03018</v>
      </c>
      <c r="T52" s="102" t="str">
        <f t="shared" si="31"/>
        <v>115</v>
      </c>
      <c r="U52" s="103" t="str">
        <f t="shared" si="32"/>
        <v>Director Administrative &amp; Community Engagement</v>
      </c>
      <c r="V52" s="104">
        <f t="shared" si="33"/>
        <v>101735</v>
      </c>
      <c r="W52" s="104">
        <f t="shared" si="33"/>
        <v>107091</v>
      </c>
      <c r="X52" s="104">
        <f t="shared" si="33"/>
        <v>109232</v>
      </c>
      <c r="Y52" s="104">
        <f t="shared" si="33"/>
        <v>111419</v>
      </c>
      <c r="Z52" s="104">
        <f t="shared" si="33"/>
        <v>113645</v>
      </c>
      <c r="AA52" s="104">
        <f t="shared" si="33"/>
        <v>115917</v>
      </c>
      <c r="AB52" s="104">
        <f t="shared" si="33"/>
        <v>118237</v>
      </c>
      <c r="AC52" s="104">
        <f t="shared" si="33"/>
        <v>120602</v>
      </c>
      <c r="AD52" s="109" t="str">
        <f t="shared" si="15"/>
        <v>C03018</v>
      </c>
      <c r="AE52" s="136" t="str">
        <f t="shared" si="16"/>
        <v>115</v>
      </c>
      <c r="AF52" s="108" t="str">
        <f t="shared" si="17"/>
        <v>Director Administrative &amp; Community Engagement</v>
      </c>
      <c r="AG52" s="110">
        <f t="shared" si="18"/>
        <v>48.911999999999999</v>
      </c>
      <c r="AH52" s="110">
        <f t="shared" si="19"/>
        <v>51.486999999999995</v>
      </c>
      <c r="AI52" s="110">
        <f t="shared" si="20"/>
        <v>52.515999999999998</v>
      </c>
      <c r="AJ52" s="110">
        <f t="shared" si="21"/>
        <v>53.567</v>
      </c>
      <c r="AK52" s="110">
        <f t="shared" si="22"/>
        <v>54.637999999999998</v>
      </c>
      <c r="AL52" s="110">
        <f t="shared" si="23"/>
        <v>55.73</v>
      </c>
      <c r="AM52" s="110">
        <f t="shared" si="24"/>
        <v>56.844999999999999</v>
      </c>
      <c r="AN52" s="110">
        <f t="shared" si="25"/>
        <v>57.981999999999999</v>
      </c>
    </row>
    <row r="53" spans="1:41">
      <c r="A53" s="85" t="s">
        <v>142</v>
      </c>
      <c r="B53" s="86">
        <v>14</v>
      </c>
      <c r="C53" s="94" t="s">
        <v>143</v>
      </c>
      <c r="D53" s="86">
        <v>650</v>
      </c>
      <c r="E53" s="86" t="s">
        <v>448</v>
      </c>
      <c r="F53" s="85" t="s">
        <v>144</v>
      </c>
      <c r="G53" s="134">
        <f t="shared" si="7"/>
        <v>128322</v>
      </c>
      <c r="H53" s="134">
        <f t="shared" si="8"/>
        <v>135076</v>
      </c>
      <c r="I53" s="134">
        <f t="shared" si="9"/>
        <v>137778</v>
      </c>
      <c r="J53" s="134">
        <f t="shared" si="10"/>
        <v>140532</v>
      </c>
      <c r="K53" s="134">
        <f t="shared" si="11"/>
        <v>143344</v>
      </c>
      <c r="L53" s="134">
        <f t="shared" si="12"/>
        <v>146212</v>
      </c>
      <c r="M53" s="134">
        <f t="shared" si="13"/>
        <v>149137</v>
      </c>
      <c r="N53" s="134">
        <f t="shared" si="14"/>
        <v>152118</v>
      </c>
      <c r="O53" s="87"/>
      <c r="P53" s="87"/>
      <c r="Q53" s="87"/>
      <c r="R53" s="87"/>
      <c r="S53" s="100" t="str">
        <f t="shared" si="30"/>
        <v>C03170</v>
      </c>
      <c r="T53" s="102" t="str">
        <f t="shared" si="31"/>
        <v>55</v>
      </c>
      <c r="U53" s="103" t="str">
        <f t="shared" si="32"/>
        <v>Director Assessments</v>
      </c>
      <c r="V53" s="104">
        <f t="shared" si="33"/>
        <v>128322</v>
      </c>
      <c r="W53" s="104">
        <f t="shared" si="33"/>
        <v>135076</v>
      </c>
      <c r="X53" s="104">
        <f t="shared" si="33"/>
        <v>137778</v>
      </c>
      <c r="Y53" s="104">
        <f t="shared" si="33"/>
        <v>140532</v>
      </c>
      <c r="Z53" s="104">
        <f t="shared" si="33"/>
        <v>143344</v>
      </c>
      <c r="AA53" s="104">
        <f t="shared" si="33"/>
        <v>146212</v>
      </c>
      <c r="AB53" s="104">
        <f t="shared" si="33"/>
        <v>149137</v>
      </c>
      <c r="AC53" s="104">
        <f t="shared" si="33"/>
        <v>152118</v>
      </c>
      <c r="AD53" s="109" t="str">
        <f t="shared" si="15"/>
        <v>C03170</v>
      </c>
      <c r="AE53" s="136" t="str">
        <f t="shared" si="16"/>
        <v>55</v>
      </c>
      <c r="AF53" s="108" t="str">
        <f t="shared" si="17"/>
        <v>Director Assessments</v>
      </c>
      <c r="AG53" s="110">
        <f t="shared" si="18"/>
        <v>61.693999999999996</v>
      </c>
      <c r="AH53" s="110">
        <f t="shared" si="19"/>
        <v>64.941000000000003</v>
      </c>
      <c r="AI53" s="110">
        <f t="shared" si="20"/>
        <v>66.240000000000009</v>
      </c>
      <c r="AJ53" s="110">
        <f t="shared" si="21"/>
        <v>67.564000000000007</v>
      </c>
      <c r="AK53" s="110">
        <f t="shared" si="22"/>
        <v>68.916000000000011</v>
      </c>
      <c r="AL53" s="110">
        <f t="shared" si="23"/>
        <v>70.295000000000002</v>
      </c>
      <c r="AM53" s="110">
        <f t="shared" si="24"/>
        <v>71.701000000000008</v>
      </c>
      <c r="AN53" s="110">
        <f t="shared" si="25"/>
        <v>73.134</v>
      </c>
    </row>
    <row r="54" spans="1:41">
      <c r="A54" s="85" t="s">
        <v>145</v>
      </c>
      <c r="B54" s="86">
        <v>15</v>
      </c>
      <c r="C54" s="94" t="s">
        <v>467</v>
      </c>
      <c r="D54" s="86">
        <v>710</v>
      </c>
      <c r="E54" s="86" t="s">
        <v>448</v>
      </c>
      <c r="F54" s="113" t="s">
        <v>147</v>
      </c>
      <c r="G54" s="134">
        <f t="shared" si="7"/>
        <v>157208</v>
      </c>
      <c r="H54" s="134">
        <f t="shared" si="8"/>
        <v>165482</v>
      </c>
      <c r="I54" s="134">
        <f t="shared" si="9"/>
        <v>168793</v>
      </c>
      <c r="J54" s="134">
        <f t="shared" si="10"/>
        <v>172168</v>
      </c>
      <c r="K54" s="134">
        <f t="shared" si="11"/>
        <v>175612</v>
      </c>
      <c r="L54" s="134">
        <f t="shared" si="12"/>
        <v>179123</v>
      </c>
      <c r="M54" s="106">
        <f t="shared" si="13"/>
        <v>182705</v>
      </c>
      <c r="N54" s="106">
        <f t="shared" si="14"/>
        <v>186358</v>
      </c>
      <c r="O54" s="93">
        <f>ROUND(VLOOKUP($A54,February19,14,0) * (1+IncrCAP20),0)</f>
        <v>178782</v>
      </c>
      <c r="P54" s="87">
        <f>O54*1.012</f>
        <v>180927.38399999999</v>
      </c>
      <c r="Q54" s="87">
        <v>180927.38399999999</v>
      </c>
      <c r="R54" s="87"/>
      <c r="S54" s="100" t="str">
        <f t="shared" si="30"/>
        <v>C03300</v>
      </c>
      <c r="T54" s="102" t="str">
        <f t="shared" si="31"/>
        <v>152</v>
      </c>
      <c r="U54" s="103" t="str">
        <f t="shared" si="32"/>
        <v>Director BIS Business Development/ Deputy Chief Information Officer</v>
      </c>
      <c r="V54" s="104">
        <f t="shared" si="33"/>
        <v>157208</v>
      </c>
      <c r="W54" s="104">
        <f t="shared" si="33"/>
        <v>165482</v>
      </c>
      <c r="X54" s="104">
        <f t="shared" si="33"/>
        <v>168793</v>
      </c>
      <c r="Y54" s="104">
        <f t="shared" si="33"/>
        <v>172168</v>
      </c>
      <c r="Z54" s="104">
        <f t="shared" si="33"/>
        <v>175612</v>
      </c>
      <c r="AA54" s="104">
        <f t="shared" si="33"/>
        <v>179123</v>
      </c>
      <c r="AB54" s="104">
        <f t="shared" si="33"/>
        <v>182705</v>
      </c>
      <c r="AC54" s="104">
        <f t="shared" si="33"/>
        <v>186358</v>
      </c>
      <c r="AD54" s="109" t="str">
        <f t="shared" si="15"/>
        <v>C03300</v>
      </c>
      <c r="AE54" s="136" t="str">
        <f t="shared" si="16"/>
        <v>152</v>
      </c>
      <c r="AF54" s="108" t="str">
        <f t="shared" si="17"/>
        <v>Director BIS Business Development/ Deputy Chief Information Officer</v>
      </c>
      <c r="AG54" s="110">
        <f t="shared" si="18"/>
        <v>75.581000000000003</v>
      </c>
      <c r="AH54" s="110">
        <f t="shared" si="19"/>
        <v>79.559000000000012</v>
      </c>
      <c r="AI54" s="110">
        <f t="shared" si="20"/>
        <v>81.15100000000001</v>
      </c>
      <c r="AJ54" s="110">
        <f t="shared" si="21"/>
        <v>82.774000000000001</v>
      </c>
      <c r="AK54" s="110">
        <f t="shared" si="22"/>
        <v>84.429000000000002</v>
      </c>
      <c r="AL54" s="110">
        <f t="shared" si="23"/>
        <v>86.117000000000004</v>
      </c>
      <c r="AM54" s="150">
        <v>86.983999999999995</v>
      </c>
      <c r="AN54" s="135"/>
      <c r="AO54" s="150">
        <v>86.983999999999995</v>
      </c>
    </row>
    <row r="55" spans="1:41">
      <c r="A55" s="85" t="s">
        <v>148</v>
      </c>
      <c r="B55" s="86">
        <v>13</v>
      </c>
      <c r="C55" s="94" t="s">
        <v>149</v>
      </c>
      <c r="D55" s="86">
        <v>588</v>
      </c>
      <c r="E55" s="86" t="s">
        <v>448</v>
      </c>
      <c r="F55" s="85" t="s">
        <v>150</v>
      </c>
      <c r="G55" s="134">
        <f t="shared" si="7"/>
        <v>115835</v>
      </c>
      <c r="H55" s="134">
        <f t="shared" si="8"/>
        <v>121932</v>
      </c>
      <c r="I55" s="134">
        <f t="shared" si="9"/>
        <v>124370</v>
      </c>
      <c r="J55" s="134">
        <f t="shared" si="10"/>
        <v>126857</v>
      </c>
      <c r="K55" s="134">
        <f t="shared" si="11"/>
        <v>129394</v>
      </c>
      <c r="L55" s="134">
        <f t="shared" si="12"/>
        <v>131982</v>
      </c>
      <c r="M55" s="134">
        <f t="shared" si="13"/>
        <v>134621</v>
      </c>
      <c r="N55" s="134">
        <f t="shared" si="14"/>
        <v>137315</v>
      </c>
      <c r="O55" s="87"/>
      <c r="P55" s="87"/>
      <c r="Q55" s="87"/>
      <c r="R55" s="87"/>
      <c r="S55" s="100" t="str">
        <f t="shared" si="30"/>
        <v>C03180</v>
      </c>
      <c r="T55" s="102" t="str">
        <f t="shared" si="31"/>
        <v>108</v>
      </c>
      <c r="U55" s="103" t="str">
        <f t="shared" si="32"/>
        <v>Director Budget</v>
      </c>
      <c r="V55" s="104">
        <f t="shared" si="33"/>
        <v>115835</v>
      </c>
      <c r="W55" s="104">
        <f t="shared" si="33"/>
        <v>121932</v>
      </c>
      <c r="X55" s="104">
        <f t="shared" si="33"/>
        <v>124370</v>
      </c>
      <c r="Y55" s="104">
        <f t="shared" si="33"/>
        <v>126857</v>
      </c>
      <c r="Z55" s="104">
        <f t="shared" si="33"/>
        <v>129394</v>
      </c>
      <c r="AA55" s="104">
        <f t="shared" si="33"/>
        <v>131982</v>
      </c>
      <c r="AB55" s="104">
        <f t="shared" si="33"/>
        <v>134621</v>
      </c>
      <c r="AC55" s="104">
        <f t="shared" si="33"/>
        <v>137315</v>
      </c>
      <c r="AD55" s="109" t="str">
        <f t="shared" si="15"/>
        <v>C03180</v>
      </c>
      <c r="AE55" s="136" t="str">
        <f t="shared" si="16"/>
        <v>108</v>
      </c>
      <c r="AF55" s="108" t="str">
        <f t="shared" si="17"/>
        <v>Director Budget</v>
      </c>
      <c r="AG55" s="110">
        <f t="shared" si="18"/>
        <v>55.69</v>
      </c>
      <c r="AH55" s="110">
        <f t="shared" si="19"/>
        <v>58.622</v>
      </c>
      <c r="AI55" s="110">
        <f t="shared" si="20"/>
        <v>59.793999999999997</v>
      </c>
      <c r="AJ55" s="110">
        <f t="shared" si="21"/>
        <v>60.988999999999997</v>
      </c>
      <c r="AK55" s="110">
        <f t="shared" si="22"/>
        <v>62.208999999999996</v>
      </c>
      <c r="AL55" s="110">
        <f t="shared" si="23"/>
        <v>63.452999999999996</v>
      </c>
      <c r="AM55" s="110">
        <f t="shared" si="24"/>
        <v>64.722000000000008</v>
      </c>
      <c r="AN55" s="110">
        <f t="shared" si="25"/>
        <v>66.01700000000001</v>
      </c>
    </row>
    <row r="56" spans="1:41">
      <c r="A56" s="85" t="s">
        <v>151</v>
      </c>
      <c r="B56" s="86">
        <v>15</v>
      </c>
      <c r="C56" s="94" t="s">
        <v>152</v>
      </c>
      <c r="D56" s="86">
        <v>678</v>
      </c>
      <c r="E56" s="86" t="s">
        <v>448</v>
      </c>
      <c r="F56" s="85" t="s">
        <v>153</v>
      </c>
      <c r="G56" s="134">
        <f t="shared" si="7"/>
        <v>133963</v>
      </c>
      <c r="H56" s="134">
        <f t="shared" si="8"/>
        <v>141012</v>
      </c>
      <c r="I56" s="134">
        <f t="shared" si="9"/>
        <v>143834</v>
      </c>
      <c r="J56" s="134">
        <f t="shared" si="10"/>
        <v>146711</v>
      </c>
      <c r="K56" s="134">
        <f t="shared" si="11"/>
        <v>149644</v>
      </c>
      <c r="L56" s="134">
        <f t="shared" si="12"/>
        <v>152637</v>
      </c>
      <c r="M56" s="134">
        <f t="shared" si="13"/>
        <v>155689</v>
      </c>
      <c r="N56" s="134">
        <f t="shared" si="14"/>
        <v>158802</v>
      </c>
      <c r="O56" s="87"/>
      <c r="P56" s="87"/>
      <c r="Q56" s="87"/>
      <c r="R56" s="87"/>
      <c r="S56" s="100" t="str">
        <f t="shared" si="30"/>
        <v>C03051</v>
      </c>
      <c r="T56" s="102" t="str">
        <f t="shared" si="31"/>
        <v>99</v>
      </c>
      <c r="U56" s="103" t="str">
        <f t="shared" si="32"/>
        <v>Director Business Admininstration PW</v>
      </c>
      <c r="V56" s="104">
        <f t="shared" si="33"/>
        <v>133963</v>
      </c>
      <c r="W56" s="104">
        <f t="shared" si="33"/>
        <v>141012</v>
      </c>
      <c r="X56" s="104">
        <f t="shared" si="33"/>
        <v>143834</v>
      </c>
      <c r="Y56" s="104">
        <f t="shared" si="33"/>
        <v>146711</v>
      </c>
      <c r="Z56" s="104">
        <f t="shared" si="33"/>
        <v>149644</v>
      </c>
      <c r="AA56" s="104">
        <f t="shared" si="33"/>
        <v>152637</v>
      </c>
      <c r="AB56" s="104">
        <f t="shared" si="33"/>
        <v>155689</v>
      </c>
      <c r="AC56" s="104">
        <f t="shared" si="33"/>
        <v>158802</v>
      </c>
      <c r="AD56" s="109" t="str">
        <f t="shared" si="15"/>
        <v>C03051</v>
      </c>
      <c r="AE56" s="136" t="str">
        <f t="shared" si="16"/>
        <v>99</v>
      </c>
      <c r="AF56" s="108" t="str">
        <f t="shared" si="17"/>
        <v>Director Business Admininstration PW</v>
      </c>
      <c r="AG56" s="110">
        <f t="shared" si="18"/>
        <v>64.406000000000006</v>
      </c>
      <c r="AH56" s="110">
        <f t="shared" si="19"/>
        <v>67.795000000000002</v>
      </c>
      <c r="AI56" s="110">
        <f t="shared" si="20"/>
        <v>69.15100000000001</v>
      </c>
      <c r="AJ56" s="110">
        <f t="shared" si="21"/>
        <v>70.535000000000011</v>
      </c>
      <c r="AK56" s="110">
        <f t="shared" si="22"/>
        <v>71.945000000000007</v>
      </c>
      <c r="AL56" s="110">
        <f t="shared" si="23"/>
        <v>73.384</v>
      </c>
      <c r="AM56" s="110">
        <f t="shared" si="24"/>
        <v>74.850999999999999</v>
      </c>
      <c r="AN56" s="110">
        <f t="shared" si="25"/>
        <v>76.347999999999999</v>
      </c>
    </row>
    <row r="57" spans="1:41">
      <c r="A57" s="85" t="s">
        <v>154</v>
      </c>
      <c r="B57" s="86">
        <v>12</v>
      </c>
      <c r="C57" s="94" t="s">
        <v>155</v>
      </c>
      <c r="D57" s="86">
        <v>570</v>
      </c>
      <c r="E57" s="86" t="s">
        <v>448</v>
      </c>
      <c r="F57" s="113" t="s">
        <v>156</v>
      </c>
      <c r="G57" s="134">
        <f t="shared" si="7"/>
        <v>112209</v>
      </c>
      <c r="H57" s="134">
        <f t="shared" si="8"/>
        <v>118116</v>
      </c>
      <c r="I57" s="134">
        <f t="shared" si="9"/>
        <v>120476</v>
      </c>
      <c r="J57" s="134">
        <f t="shared" si="10"/>
        <v>122887</v>
      </c>
      <c r="K57" s="134">
        <f t="shared" si="11"/>
        <v>125345</v>
      </c>
      <c r="L57" s="134">
        <f t="shared" si="12"/>
        <v>127850</v>
      </c>
      <c r="M57" s="134">
        <f t="shared" si="13"/>
        <v>130408</v>
      </c>
      <c r="N57" s="134">
        <f t="shared" si="14"/>
        <v>133018</v>
      </c>
      <c r="O57" s="87"/>
      <c r="P57" s="87"/>
      <c r="Q57" s="87"/>
      <c r="R57" s="87"/>
      <c r="S57" s="100" t="str">
        <f t="shared" si="30"/>
        <v>C03185</v>
      </c>
      <c r="T57" s="102" t="str">
        <f t="shared" si="31"/>
        <v>39</v>
      </c>
      <c r="U57" s="103" t="str">
        <f t="shared" si="32"/>
        <v>Director Capital &amp; Debt Management</v>
      </c>
      <c r="V57" s="104">
        <f t="shared" si="33"/>
        <v>112209</v>
      </c>
      <c r="W57" s="104">
        <f t="shared" si="33"/>
        <v>118116</v>
      </c>
      <c r="X57" s="104">
        <f t="shared" si="33"/>
        <v>120476</v>
      </c>
      <c r="Y57" s="104">
        <f t="shared" si="33"/>
        <v>122887</v>
      </c>
      <c r="Z57" s="104">
        <f t="shared" si="33"/>
        <v>125345</v>
      </c>
      <c r="AA57" s="104">
        <f t="shared" si="33"/>
        <v>127850</v>
      </c>
      <c r="AB57" s="104">
        <f t="shared" si="33"/>
        <v>130408</v>
      </c>
      <c r="AC57" s="104">
        <f t="shared" si="33"/>
        <v>133018</v>
      </c>
      <c r="AD57" s="109" t="str">
        <f t="shared" si="15"/>
        <v>C03185</v>
      </c>
      <c r="AE57" s="136" t="str">
        <f t="shared" si="16"/>
        <v>39</v>
      </c>
      <c r="AF57" s="108" t="str">
        <f t="shared" si="17"/>
        <v>Director Capital &amp; Debt Management</v>
      </c>
      <c r="AG57" s="110">
        <f t="shared" si="18"/>
        <v>53.946999999999996</v>
      </c>
      <c r="AH57" s="110">
        <f t="shared" si="19"/>
        <v>56.786999999999999</v>
      </c>
      <c r="AI57" s="110">
        <f t="shared" si="20"/>
        <v>57.921999999999997</v>
      </c>
      <c r="AJ57" s="110">
        <f t="shared" si="21"/>
        <v>59.080999999999996</v>
      </c>
      <c r="AK57" s="110">
        <f t="shared" si="22"/>
        <v>60.262999999999998</v>
      </c>
      <c r="AL57" s="110">
        <f t="shared" si="23"/>
        <v>61.466999999999999</v>
      </c>
      <c r="AM57" s="110">
        <f t="shared" si="24"/>
        <v>62.696999999999996</v>
      </c>
      <c r="AN57" s="110">
        <f t="shared" si="25"/>
        <v>63.951000000000001</v>
      </c>
    </row>
    <row r="58" spans="1:41">
      <c r="A58" s="85" t="s">
        <v>157</v>
      </c>
      <c r="B58" s="86">
        <v>15</v>
      </c>
      <c r="C58" s="94" t="s">
        <v>158</v>
      </c>
      <c r="D58" s="86">
        <v>703</v>
      </c>
      <c r="E58" s="86" t="s">
        <v>448</v>
      </c>
      <c r="F58" s="85" t="s">
        <v>159</v>
      </c>
      <c r="G58" s="134">
        <f t="shared" si="7"/>
        <v>138997</v>
      </c>
      <c r="H58" s="134">
        <f t="shared" si="8"/>
        <v>146313</v>
      </c>
      <c r="I58" s="134">
        <f t="shared" si="9"/>
        <v>149241</v>
      </c>
      <c r="J58" s="134">
        <f t="shared" si="10"/>
        <v>152224</v>
      </c>
      <c r="K58" s="134">
        <f t="shared" si="11"/>
        <v>155270</v>
      </c>
      <c r="L58" s="134">
        <f t="shared" si="12"/>
        <v>158375</v>
      </c>
      <c r="M58" s="134">
        <f t="shared" si="13"/>
        <v>161541</v>
      </c>
      <c r="N58" s="134">
        <f t="shared" si="14"/>
        <v>164771</v>
      </c>
      <c r="O58" s="87"/>
      <c r="P58" s="87"/>
      <c r="Q58" s="87"/>
      <c r="R58" s="87"/>
      <c r="S58" s="100" t="str">
        <f t="shared" si="30"/>
        <v>C03200</v>
      </c>
      <c r="T58" s="102" t="str">
        <f t="shared" si="31"/>
        <v>104</v>
      </c>
      <c r="U58" s="103" t="str">
        <f t="shared" si="32"/>
        <v>Director Civil Rights</v>
      </c>
      <c r="V58" s="104">
        <f t="shared" ref="V58:AC67" si="34">ROUND(VLOOKUP($S58,DataFeb2020,V$5,0)*IncrPerc2021,0)</f>
        <v>138997</v>
      </c>
      <c r="W58" s="104">
        <f t="shared" si="34"/>
        <v>146313</v>
      </c>
      <c r="X58" s="104">
        <f t="shared" si="34"/>
        <v>149241</v>
      </c>
      <c r="Y58" s="104">
        <f t="shared" si="34"/>
        <v>152224</v>
      </c>
      <c r="Z58" s="104">
        <f t="shared" si="34"/>
        <v>155270</v>
      </c>
      <c r="AA58" s="104">
        <f t="shared" si="34"/>
        <v>158375</v>
      </c>
      <c r="AB58" s="104">
        <f t="shared" si="34"/>
        <v>161541</v>
      </c>
      <c r="AC58" s="104">
        <f t="shared" si="34"/>
        <v>164771</v>
      </c>
      <c r="AD58" s="109" t="str">
        <f t="shared" si="15"/>
        <v>C03200</v>
      </c>
      <c r="AE58" s="136" t="str">
        <f t="shared" si="16"/>
        <v>104</v>
      </c>
      <c r="AF58" s="108" t="str">
        <f t="shared" si="17"/>
        <v>Director Civil Rights</v>
      </c>
      <c r="AG58" s="110">
        <f t="shared" si="18"/>
        <v>66.826000000000008</v>
      </c>
      <c r="AH58" s="110">
        <f t="shared" si="19"/>
        <v>70.343000000000004</v>
      </c>
      <c r="AI58" s="110">
        <f t="shared" si="20"/>
        <v>71.751000000000005</v>
      </c>
      <c r="AJ58" s="110">
        <f t="shared" si="21"/>
        <v>73.185000000000002</v>
      </c>
      <c r="AK58" s="110">
        <f t="shared" si="22"/>
        <v>74.650000000000006</v>
      </c>
      <c r="AL58" s="110">
        <f t="shared" si="23"/>
        <v>76.14200000000001</v>
      </c>
      <c r="AM58" s="110">
        <f t="shared" si="24"/>
        <v>77.664000000000001</v>
      </c>
      <c r="AN58" s="110">
        <f t="shared" si="25"/>
        <v>79.216999999999999</v>
      </c>
    </row>
    <row r="59" spans="1:41">
      <c r="A59" s="85" t="s">
        <v>48</v>
      </c>
      <c r="B59" s="86">
        <v>10</v>
      </c>
      <c r="C59" s="94" t="s">
        <v>49</v>
      </c>
      <c r="D59" s="86">
        <v>483</v>
      </c>
      <c r="E59" s="86" t="s">
        <v>448</v>
      </c>
      <c r="F59" s="113" t="s">
        <v>399</v>
      </c>
      <c r="G59" s="134">
        <f t="shared" si="7"/>
        <v>94687</v>
      </c>
      <c r="H59" s="134">
        <f t="shared" si="8"/>
        <v>99671</v>
      </c>
      <c r="I59" s="134">
        <f t="shared" si="9"/>
        <v>101661</v>
      </c>
      <c r="J59" s="134">
        <f t="shared" si="10"/>
        <v>103696</v>
      </c>
      <c r="K59" s="134">
        <f t="shared" si="11"/>
        <v>105769</v>
      </c>
      <c r="L59" s="134">
        <f t="shared" si="12"/>
        <v>107886</v>
      </c>
      <c r="M59" s="134">
        <f t="shared" si="13"/>
        <v>110043</v>
      </c>
      <c r="N59" s="134">
        <f t="shared" si="14"/>
        <v>112244</v>
      </c>
      <c r="O59" s="87"/>
      <c r="P59" s="87"/>
      <c r="Q59" s="87"/>
      <c r="R59" s="87"/>
      <c r="S59" s="100" t="str">
        <f t="shared" si="30"/>
        <v>C00713</v>
      </c>
      <c r="T59" s="102" t="str">
        <f t="shared" si="31"/>
        <v>135</v>
      </c>
      <c r="U59" s="103" t="str">
        <f t="shared" si="32"/>
        <v>Director Civil Rights Equity</v>
      </c>
      <c r="V59" s="104">
        <f t="shared" si="34"/>
        <v>94687</v>
      </c>
      <c r="W59" s="104">
        <f t="shared" si="34"/>
        <v>99671</v>
      </c>
      <c r="X59" s="104">
        <f t="shared" si="34"/>
        <v>101661</v>
      </c>
      <c r="Y59" s="104">
        <f t="shared" si="34"/>
        <v>103696</v>
      </c>
      <c r="Z59" s="104">
        <f t="shared" si="34"/>
        <v>105769</v>
      </c>
      <c r="AA59" s="104">
        <f t="shared" si="34"/>
        <v>107886</v>
      </c>
      <c r="AB59" s="104">
        <f t="shared" si="34"/>
        <v>110043</v>
      </c>
      <c r="AC59" s="104">
        <f t="shared" si="34"/>
        <v>112244</v>
      </c>
      <c r="AD59" s="109" t="str">
        <f t="shared" si="15"/>
        <v>C00713</v>
      </c>
      <c r="AE59" s="136" t="str">
        <f t="shared" si="16"/>
        <v>135</v>
      </c>
      <c r="AF59" s="108" t="str">
        <f t="shared" si="17"/>
        <v>Director Civil Rights Equity</v>
      </c>
      <c r="AG59" s="110">
        <f t="shared" si="18"/>
        <v>45.522999999999996</v>
      </c>
      <c r="AH59" s="110">
        <f t="shared" si="19"/>
        <v>47.918999999999997</v>
      </c>
      <c r="AI59" s="110">
        <f t="shared" si="20"/>
        <v>48.875999999999998</v>
      </c>
      <c r="AJ59" s="110">
        <f t="shared" si="21"/>
        <v>49.853999999999999</v>
      </c>
      <c r="AK59" s="110">
        <f t="shared" si="22"/>
        <v>50.850999999999999</v>
      </c>
      <c r="AL59" s="110">
        <f t="shared" si="23"/>
        <v>51.869</v>
      </c>
      <c r="AM59" s="110">
        <f t="shared" si="24"/>
        <v>52.905999999999999</v>
      </c>
      <c r="AN59" s="110">
        <f t="shared" si="25"/>
        <v>53.963999999999999</v>
      </c>
    </row>
    <row r="60" spans="1:41">
      <c r="A60" s="85" t="s">
        <v>160</v>
      </c>
      <c r="B60" s="86">
        <v>11</v>
      </c>
      <c r="C60" s="94" t="s">
        <v>161</v>
      </c>
      <c r="D60" s="86">
        <v>538</v>
      </c>
      <c r="E60" s="86" t="s">
        <v>448</v>
      </c>
      <c r="F60" s="113" t="s">
        <v>162</v>
      </c>
      <c r="G60" s="134">
        <f t="shared" si="7"/>
        <v>105765</v>
      </c>
      <c r="H60" s="134">
        <f t="shared" si="8"/>
        <v>111332</v>
      </c>
      <c r="I60" s="134">
        <f t="shared" si="9"/>
        <v>113556</v>
      </c>
      <c r="J60" s="134">
        <f t="shared" si="10"/>
        <v>115829</v>
      </c>
      <c r="K60" s="134">
        <f t="shared" si="11"/>
        <v>118146</v>
      </c>
      <c r="L60" s="134">
        <f t="shared" si="12"/>
        <v>120507</v>
      </c>
      <c r="M60" s="134">
        <f t="shared" si="13"/>
        <v>122918</v>
      </c>
      <c r="N60" s="134">
        <f t="shared" si="14"/>
        <v>125378</v>
      </c>
      <c r="O60" s="87"/>
      <c r="P60" s="87"/>
      <c r="Q60" s="87"/>
      <c r="R60" s="87"/>
      <c r="S60" s="100" t="str">
        <f t="shared" si="30"/>
        <v>C03194</v>
      </c>
      <c r="T60" s="102" t="str">
        <f t="shared" si="31"/>
        <v>24</v>
      </c>
      <c r="U60" s="103" t="str">
        <f t="shared" si="32"/>
        <v xml:space="preserve">Director Complaint Investigation (Civil Rights) </v>
      </c>
      <c r="V60" s="104">
        <f t="shared" si="34"/>
        <v>105765</v>
      </c>
      <c r="W60" s="104">
        <f t="shared" si="34"/>
        <v>111332</v>
      </c>
      <c r="X60" s="104">
        <f t="shared" si="34"/>
        <v>113556</v>
      </c>
      <c r="Y60" s="104">
        <f t="shared" si="34"/>
        <v>115829</v>
      </c>
      <c r="Z60" s="104">
        <f t="shared" si="34"/>
        <v>118146</v>
      </c>
      <c r="AA60" s="104">
        <f t="shared" si="34"/>
        <v>120507</v>
      </c>
      <c r="AB60" s="104">
        <f t="shared" si="34"/>
        <v>122918</v>
      </c>
      <c r="AC60" s="104">
        <f t="shared" si="34"/>
        <v>125378</v>
      </c>
      <c r="AD60" s="109" t="str">
        <f t="shared" si="15"/>
        <v>C03194</v>
      </c>
      <c r="AE60" s="136" t="str">
        <f t="shared" si="16"/>
        <v>24</v>
      </c>
      <c r="AF60" s="108" t="str">
        <f t="shared" si="17"/>
        <v xml:space="preserve">Director Complaint Investigation (Civil Rights) </v>
      </c>
      <c r="AG60" s="110">
        <f t="shared" si="18"/>
        <v>50.848999999999997</v>
      </c>
      <c r="AH60" s="110">
        <f t="shared" si="19"/>
        <v>53.524999999999999</v>
      </c>
      <c r="AI60" s="110">
        <f t="shared" si="20"/>
        <v>54.594999999999999</v>
      </c>
      <c r="AJ60" s="110">
        <f t="shared" si="21"/>
        <v>55.687999999999995</v>
      </c>
      <c r="AK60" s="110">
        <f t="shared" si="22"/>
        <v>56.800999999999995</v>
      </c>
      <c r="AL60" s="110">
        <f t="shared" si="23"/>
        <v>57.936999999999998</v>
      </c>
      <c r="AM60" s="110">
        <f t="shared" si="24"/>
        <v>59.095999999999997</v>
      </c>
      <c r="AN60" s="110">
        <f t="shared" si="25"/>
        <v>60.277999999999999</v>
      </c>
    </row>
    <row r="61" spans="1:41">
      <c r="A61" s="85" t="s">
        <v>163</v>
      </c>
      <c r="B61" s="86">
        <v>11</v>
      </c>
      <c r="C61" s="94" t="s">
        <v>164</v>
      </c>
      <c r="D61" s="86">
        <v>510</v>
      </c>
      <c r="E61" s="86" t="s">
        <v>448</v>
      </c>
      <c r="F61" s="85" t="s">
        <v>165</v>
      </c>
      <c r="G61" s="134">
        <f t="shared" si="7"/>
        <v>100125</v>
      </c>
      <c r="H61" s="134">
        <f t="shared" si="8"/>
        <v>105394</v>
      </c>
      <c r="I61" s="134">
        <f t="shared" si="9"/>
        <v>107501</v>
      </c>
      <c r="J61" s="134">
        <f t="shared" si="10"/>
        <v>109652</v>
      </c>
      <c r="K61" s="134">
        <f t="shared" si="11"/>
        <v>111847</v>
      </c>
      <c r="L61" s="134">
        <f t="shared" si="12"/>
        <v>114082</v>
      </c>
      <c r="M61" s="134">
        <f t="shared" si="13"/>
        <v>116363</v>
      </c>
      <c r="N61" s="134">
        <f t="shared" si="14"/>
        <v>118691</v>
      </c>
      <c r="O61" s="87"/>
      <c r="P61" s="87"/>
      <c r="Q61" s="87"/>
      <c r="R61" s="87"/>
      <c r="S61" s="100" t="str">
        <f t="shared" si="30"/>
        <v>C03572</v>
      </c>
      <c r="T61" s="102" t="str">
        <f t="shared" si="31"/>
        <v>38</v>
      </c>
      <c r="U61" s="103" t="str">
        <f t="shared" si="32"/>
        <v>Director Contract Compliance</v>
      </c>
      <c r="V61" s="104">
        <f t="shared" si="34"/>
        <v>100125</v>
      </c>
      <c r="W61" s="104">
        <f t="shared" si="34"/>
        <v>105394</v>
      </c>
      <c r="X61" s="104">
        <f t="shared" si="34"/>
        <v>107501</v>
      </c>
      <c r="Y61" s="104">
        <f t="shared" si="34"/>
        <v>109652</v>
      </c>
      <c r="Z61" s="104">
        <f t="shared" si="34"/>
        <v>111847</v>
      </c>
      <c r="AA61" s="104">
        <f t="shared" si="34"/>
        <v>114082</v>
      </c>
      <c r="AB61" s="104">
        <f t="shared" si="34"/>
        <v>116363</v>
      </c>
      <c r="AC61" s="104">
        <f t="shared" si="34"/>
        <v>118691</v>
      </c>
      <c r="AD61" s="109" t="str">
        <f t="shared" si="15"/>
        <v>C03572</v>
      </c>
      <c r="AE61" s="136" t="str">
        <f t="shared" si="16"/>
        <v>38</v>
      </c>
      <c r="AF61" s="108" t="str">
        <f t="shared" si="17"/>
        <v>Director Contract Compliance</v>
      </c>
      <c r="AG61" s="110">
        <f t="shared" si="18"/>
        <v>48.137999999999998</v>
      </c>
      <c r="AH61" s="110">
        <f t="shared" si="19"/>
        <v>50.670999999999999</v>
      </c>
      <c r="AI61" s="110">
        <f t="shared" si="20"/>
        <v>51.683999999999997</v>
      </c>
      <c r="AJ61" s="110">
        <f t="shared" si="21"/>
        <v>52.717999999999996</v>
      </c>
      <c r="AK61" s="110">
        <f t="shared" si="22"/>
        <v>53.772999999999996</v>
      </c>
      <c r="AL61" s="110">
        <f t="shared" si="23"/>
        <v>54.847999999999999</v>
      </c>
      <c r="AM61" s="110">
        <f t="shared" si="24"/>
        <v>55.943999999999996</v>
      </c>
      <c r="AN61" s="110">
        <f t="shared" si="25"/>
        <v>57.062999999999995</v>
      </c>
    </row>
    <row r="62" spans="1:41">
      <c r="A62" s="85" t="s">
        <v>166</v>
      </c>
      <c r="B62" s="86">
        <v>15</v>
      </c>
      <c r="C62" s="94" t="s">
        <v>167</v>
      </c>
      <c r="D62" s="86">
        <v>688</v>
      </c>
      <c r="E62" s="86" t="s">
        <v>448</v>
      </c>
      <c r="F62" s="113" t="s">
        <v>168</v>
      </c>
      <c r="G62" s="134">
        <f t="shared" si="7"/>
        <v>135978</v>
      </c>
      <c r="H62" s="134">
        <f t="shared" si="8"/>
        <v>143135</v>
      </c>
      <c r="I62" s="134">
        <f t="shared" si="9"/>
        <v>145996</v>
      </c>
      <c r="J62" s="134">
        <f t="shared" si="10"/>
        <v>148918</v>
      </c>
      <c r="K62" s="134">
        <f t="shared" si="11"/>
        <v>151897</v>
      </c>
      <c r="L62" s="134">
        <f t="shared" si="12"/>
        <v>154933</v>
      </c>
      <c r="M62" s="134">
        <f t="shared" si="13"/>
        <v>158032</v>
      </c>
      <c r="N62" s="134">
        <f t="shared" si="14"/>
        <v>161192</v>
      </c>
      <c r="O62" s="87"/>
      <c r="P62" s="87"/>
      <c r="Q62" s="87"/>
      <c r="R62" s="87"/>
      <c r="S62" s="100" t="str">
        <f t="shared" si="30"/>
        <v>C03196</v>
      </c>
      <c r="T62" s="102" t="str">
        <f t="shared" si="31"/>
        <v>147</v>
      </c>
      <c r="U62" s="103" t="str">
        <f t="shared" si="32"/>
        <v>Director CPED Operations &amp; Innovation</v>
      </c>
      <c r="V62" s="104">
        <f t="shared" si="34"/>
        <v>135978</v>
      </c>
      <c r="W62" s="104">
        <f t="shared" si="34"/>
        <v>143135</v>
      </c>
      <c r="X62" s="104">
        <f t="shared" si="34"/>
        <v>145996</v>
      </c>
      <c r="Y62" s="104">
        <f t="shared" si="34"/>
        <v>148918</v>
      </c>
      <c r="Z62" s="104">
        <f t="shared" si="34"/>
        <v>151897</v>
      </c>
      <c r="AA62" s="104">
        <f t="shared" si="34"/>
        <v>154933</v>
      </c>
      <c r="AB62" s="104">
        <f t="shared" si="34"/>
        <v>158032</v>
      </c>
      <c r="AC62" s="104">
        <f t="shared" si="34"/>
        <v>161192</v>
      </c>
      <c r="AD62" s="109" t="str">
        <f t="shared" si="15"/>
        <v>C03196</v>
      </c>
      <c r="AE62" s="136" t="str">
        <f t="shared" si="16"/>
        <v>147</v>
      </c>
      <c r="AF62" s="108" t="str">
        <f t="shared" si="17"/>
        <v>Director CPED Operations &amp; Innovation</v>
      </c>
      <c r="AG62" s="110">
        <f t="shared" si="18"/>
        <v>65.375</v>
      </c>
      <c r="AH62" s="110">
        <f t="shared" si="19"/>
        <v>68.814999999999998</v>
      </c>
      <c r="AI62" s="110">
        <f t="shared" si="20"/>
        <v>70.191000000000003</v>
      </c>
      <c r="AJ62" s="110">
        <f t="shared" si="21"/>
        <v>71.596000000000004</v>
      </c>
      <c r="AK62" s="110">
        <f t="shared" si="22"/>
        <v>73.028000000000006</v>
      </c>
      <c r="AL62" s="110">
        <f t="shared" si="23"/>
        <v>74.488</v>
      </c>
      <c r="AM62" s="110">
        <f t="shared" si="24"/>
        <v>75.977000000000004</v>
      </c>
      <c r="AN62" s="110">
        <f t="shared" si="25"/>
        <v>77.497</v>
      </c>
    </row>
    <row r="63" spans="1:41">
      <c r="A63" s="85" t="s">
        <v>169</v>
      </c>
      <c r="B63" s="86">
        <v>13</v>
      </c>
      <c r="C63" s="94" t="s">
        <v>170</v>
      </c>
      <c r="D63" s="86">
        <v>603</v>
      </c>
      <c r="E63" s="86" t="s">
        <v>448</v>
      </c>
      <c r="F63" s="85" t="s">
        <v>171</v>
      </c>
      <c r="G63" s="134">
        <f t="shared" si="7"/>
        <v>118855</v>
      </c>
      <c r="H63" s="134">
        <f t="shared" si="8"/>
        <v>125112</v>
      </c>
      <c r="I63" s="134">
        <f t="shared" si="9"/>
        <v>127613</v>
      </c>
      <c r="J63" s="134">
        <f t="shared" si="10"/>
        <v>130166</v>
      </c>
      <c r="K63" s="134">
        <f t="shared" si="11"/>
        <v>132769</v>
      </c>
      <c r="L63" s="134">
        <f t="shared" si="12"/>
        <v>135423</v>
      </c>
      <c r="M63" s="134">
        <f t="shared" si="13"/>
        <v>138132</v>
      </c>
      <c r="N63" s="134">
        <f t="shared" si="14"/>
        <v>140895</v>
      </c>
      <c r="O63" s="87"/>
      <c r="P63" s="87"/>
      <c r="Q63" s="87"/>
      <c r="R63" s="87"/>
      <c r="S63" s="100" t="str">
        <f t="shared" si="30"/>
        <v>C03217</v>
      </c>
      <c r="T63" s="102" t="str">
        <f t="shared" si="31"/>
        <v>112</v>
      </c>
      <c r="U63" s="103" t="str">
        <f t="shared" si="32"/>
        <v>Director Development Finance</v>
      </c>
      <c r="V63" s="104">
        <f t="shared" si="34"/>
        <v>118855</v>
      </c>
      <c r="W63" s="104">
        <f t="shared" si="34"/>
        <v>125112</v>
      </c>
      <c r="X63" s="104">
        <f t="shared" si="34"/>
        <v>127613</v>
      </c>
      <c r="Y63" s="104">
        <f t="shared" si="34"/>
        <v>130166</v>
      </c>
      <c r="Z63" s="104">
        <f t="shared" si="34"/>
        <v>132769</v>
      </c>
      <c r="AA63" s="104">
        <f t="shared" si="34"/>
        <v>135423</v>
      </c>
      <c r="AB63" s="104">
        <f t="shared" si="34"/>
        <v>138132</v>
      </c>
      <c r="AC63" s="104">
        <f t="shared" si="34"/>
        <v>140895</v>
      </c>
      <c r="AD63" s="109" t="str">
        <f t="shared" si="15"/>
        <v>C03217</v>
      </c>
      <c r="AE63" s="136" t="str">
        <f t="shared" si="16"/>
        <v>112</v>
      </c>
      <c r="AF63" s="108" t="str">
        <f t="shared" si="17"/>
        <v>Director Development Finance</v>
      </c>
      <c r="AG63" s="110">
        <f t="shared" si="18"/>
        <v>57.141999999999996</v>
      </c>
      <c r="AH63" s="110">
        <f t="shared" si="19"/>
        <v>60.15</v>
      </c>
      <c r="AI63" s="110">
        <f t="shared" si="20"/>
        <v>61.352999999999994</v>
      </c>
      <c r="AJ63" s="110">
        <f t="shared" si="21"/>
        <v>62.58</v>
      </c>
      <c r="AK63" s="110">
        <f t="shared" si="22"/>
        <v>63.832000000000001</v>
      </c>
      <c r="AL63" s="110">
        <f t="shared" si="23"/>
        <v>65.108000000000004</v>
      </c>
      <c r="AM63" s="110">
        <f t="shared" si="24"/>
        <v>66.410000000000011</v>
      </c>
      <c r="AN63" s="110">
        <f t="shared" si="25"/>
        <v>67.738</v>
      </c>
    </row>
    <row r="64" spans="1:41">
      <c r="A64" s="85" t="s">
        <v>172</v>
      </c>
      <c r="B64" s="86">
        <v>16</v>
      </c>
      <c r="C64" s="94" t="s">
        <v>173</v>
      </c>
      <c r="D64" s="86">
        <v>745</v>
      </c>
      <c r="E64" s="86" t="s">
        <v>448</v>
      </c>
      <c r="F64" s="113" t="s">
        <v>174</v>
      </c>
      <c r="G64" s="134">
        <f t="shared" si="7"/>
        <v>147457</v>
      </c>
      <c r="H64" s="134">
        <f t="shared" si="8"/>
        <v>155218</v>
      </c>
      <c r="I64" s="134">
        <f t="shared" si="9"/>
        <v>158323</v>
      </c>
      <c r="J64" s="134">
        <f t="shared" si="10"/>
        <v>161490</v>
      </c>
      <c r="K64" s="134">
        <f t="shared" si="11"/>
        <v>164717</v>
      </c>
      <c r="L64" s="134">
        <f t="shared" si="12"/>
        <v>168012</v>
      </c>
      <c r="M64" s="134">
        <f t="shared" si="13"/>
        <v>171374</v>
      </c>
      <c r="N64" s="134">
        <f t="shared" si="14"/>
        <v>174800</v>
      </c>
      <c r="O64" s="87"/>
      <c r="P64" s="87"/>
      <c r="Q64" s="87"/>
      <c r="R64" s="87"/>
      <c r="S64" s="100" t="str">
        <f t="shared" si="30"/>
        <v>C03216</v>
      </c>
      <c r="T64" s="102" t="str">
        <f t="shared" si="31"/>
        <v>103</v>
      </c>
      <c r="U64" s="103" t="str">
        <f t="shared" si="32"/>
        <v>Director Development Services</v>
      </c>
      <c r="V64" s="104">
        <f t="shared" si="34"/>
        <v>147457</v>
      </c>
      <c r="W64" s="104">
        <f t="shared" si="34"/>
        <v>155218</v>
      </c>
      <c r="X64" s="104">
        <f t="shared" si="34"/>
        <v>158323</v>
      </c>
      <c r="Y64" s="104">
        <f t="shared" si="34"/>
        <v>161490</v>
      </c>
      <c r="Z64" s="104">
        <f t="shared" si="34"/>
        <v>164717</v>
      </c>
      <c r="AA64" s="104">
        <f t="shared" si="34"/>
        <v>168012</v>
      </c>
      <c r="AB64" s="104">
        <f t="shared" si="34"/>
        <v>171374</v>
      </c>
      <c r="AC64" s="104">
        <f t="shared" si="34"/>
        <v>174800</v>
      </c>
      <c r="AD64" s="109" t="str">
        <f t="shared" si="15"/>
        <v>C03216</v>
      </c>
      <c r="AE64" s="136" t="str">
        <f t="shared" si="16"/>
        <v>103</v>
      </c>
      <c r="AF64" s="108" t="str">
        <f t="shared" si="17"/>
        <v>Director Development Services</v>
      </c>
      <c r="AG64" s="110">
        <f t="shared" si="18"/>
        <v>70.893000000000001</v>
      </c>
      <c r="AH64" s="110">
        <f t="shared" si="19"/>
        <v>74.625</v>
      </c>
      <c r="AI64" s="110">
        <f t="shared" si="20"/>
        <v>76.117000000000004</v>
      </c>
      <c r="AJ64" s="110">
        <f t="shared" si="21"/>
        <v>77.64</v>
      </c>
      <c r="AK64" s="110">
        <f t="shared" si="22"/>
        <v>79.191000000000003</v>
      </c>
      <c r="AL64" s="110">
        <f t="shared" si="23"/>
        <v>80.775000000000006</v>
      </c>
      <c r="AM64" s="110">
        <f t="shared" si="24"/>
        <v>82.39200000000001</v>
      </c>
      <c r="AN64" s="110">
        <f t="shared" si="25"/>
        <v>84.039000000000001</v>
      </c>
    </row>
    <row r="65" spans="1:40">
      <c r="A65" s="85" t="s">
        <v>175</v>
      </c>
      <c r="B65" s="86">
        <v>16</v>
      </c>
      <c r="C65" s="94" t="s">
        <v>176</v>
      </c>
      <c r="D65" s="86">
        <v>753</v>
      </c>
      <c r="E65" s="86" t="s">
        <v>448</v>
      </c>
      <c r="F65" s="113" t="s">
        <v>177</v>
      </c>
      <c r="G65" s="134">
        <f t="shared" si="7"/>
        <v>149067</v>
      </c>
      <c r="H65" s="134">
        <f t="shared" si="8"/>
        <v>156915</v>
      </c>
      <c r="I65" s="134">
        <f t="shared" si="9"/>
        <v>160051</v>
      </c>
      <c r="J65" s="134">
        <f t="shared" si="10"/>
        <v>163254</v>
      </c>
      <c r="K65" s="134">
        <f t="shared" si="11"/>
        <v>166518</v>
      </c>
      <c r="L65" s="134">
        <f t="shared" si="12"/>
        <v>169847</v>
      </c>
      <c r="M65" s="134">
        <f t="shared" si="13"/>
        <v>173245</v>
      </c>
      <c r="N65" s="134">
        <f t="shared" si="14"/>
        <v>176709</v>
      </c>
      <c r="O65" s="87"/>
      <c r="P65" s="87"/>
      <c r="Q65" s="87"/>
      <c r="R65" s="87"/>
      <c r="S65" s="100" t="str">
        <f t="shared" si="30"/>
        <v>C52270</v>
      </c>
      <c r="T65" s="102" t="str">
        <f t="shared" si="31"/>
        <v>113</v>
      </c>
      <c r="U65" s="103" t="str">
        <f t="shared" si="32"/>
        <v>Director Economic Policy &amp; Development</v>
      </c>
      <c r="V65" s="104">
        <f t="shared" si="34"/>
        <v>149067</v>
      </c>
      <c r="W65" s="104">
        <f t="shared" si="34"/>
        <v>156915</v>
      </c>
      <c r="X65" s="104">
        <f t="shared" si="34"/>
        <v>160051</v>
      </c>
      <c r="Y65" s="104">
        <f t="shared" si="34"/>
        <v>163254</v>
      </c>
      <c r="Z65" s="104">
        <f t="shared" si="34"/>
        <v>166518</v>
      </c>
      <c r="AA65" s="104">
        <f t="shared" si="34"/>
        <v>169847</v>
      </c>
      <c r="AB65" s="104">
        <f t="shared" si="34"/>
        <v>173245</v>
      </c>
      <c r="AC65" s="104">
        <f t="shared" si="34"/>
        <v>176709</v>
      </c>
      <c r="AD65" s="109" t="str">
        <f t="shared" si="15"/>
        <v>C52270</v>
      </c>
      <c r="AE65" s="136" t="str">
        <f t="shared" si="16"/>
        <v>113</v>
      </c>
      <c r="AF65" s="108" t="str">
        <f t="shared" si="17"/>
        <v>Director Economic Policy &amp; Development</v>
      </c>
      <c r="AG65" s="110">
        <f t="shared" si="18"/>
        <v>71.667000000000002</v>
      </c>
      <c r="AH65" s="110">
        <f t="shared" si="19"/>
        <v>75.44</v>
      </c>
      <c r="AI65" s="110">
        <f t="shared" si="20"/>
        <v>76.948000000000008</v>
      </c>
      <c r="AJ65" s="110">
        <f t="shared" si="21"/>
        <v>78.488</v>
      </c>
      <c r="AK65" s="110">
        <f t="shared" si="22"/>
        <v>80.057000000000002</v>
      </c>
      <c r="AL65" s="110">
        <f t="shared" si="23"/>
        <v>81.658000000000001</v>
      </c>
      <c r="AM65" s="110">
        <f t="shared" si="24"/>
        <v>83.291000000000011</v>
      </c>
      <c r="AN65" s="110">
        <f t="shared" si="25"/>
        <v>84.957000000000008</v>
      </c>
    </row>
    <row r="66" spans="1:40">
      <c r="A66" s="85" t="s">
        <v>178</v>
      </c>
      <c r="B66" s="86">
        <v>14</v>
      </c>
      <c r="C66" s="94" t="s">
        <v>179</v>
      </c>
      <c r="D66" s="86">
        <v>675</v>
      </c>
      <c r="E66" s="86" t="s">
        <v>448</v>
      </c>
      <c r="F66" s="113" t="s">
        <v>180</v>
      </c>
      <c r="G66" s="134">
        <f t="shared" si="7"/>
        <v>133359</v>
      </c>
      <c r="H66" s="134">
        <f t="shared" si="8"/>
        <v>140377</v>
      </c>
      <c r="I66" s="134">
        <f t="shared" si="9"/>
        <v>143185</v>
      </c>
      <c r="J66" s="134">
        <f t="shared" si="10"/>
        <v>146047</v>
      </c>
      <c r="K66" s="134">
        <f t="shared" si="11"/>
        <v>148967</v>
      </c>
      <c r="L66" s="134">
        <f t="shared" si="12"/>
        <v>151950</v>
      </c>
      <c r="M66" s="134">
        <f t="shared" si="13"/>
        <v>154986</v>
      </c>
      <c r="N66" s="134">
        <f t="shared" si="14"/>
        <v>158086</v>
      </c>
      <c r="O66" s="87"/>
      <c r="P66" s="87"/>
      <c r="Q66" s="87"/>
      <c r="R66" s="87"/>
      <c r="S66" s="100" t="str">
        <f t="shared" si="30"/>
        <v>C03225</v>
      </c>
      <c r="T66" s="102" t="str">
        <f t="shared" si="31"/>
        <v>41</v>
      </c>
      <c r="U66" s="103" t="str">
        <f t="shared" si="32"/>
        <v>Director Emergency Management</v>
      </c>
      <c r="V66" s="104">
        <f t="shared" si="34"/>
        <v>133359</v>
      </c>
      <c r="W66" s="104">
        <f t="shared" si="34"/>
        <v>140377</v>
      </c>
      <c r="X66" s="104">
        <f t="shared" si="34"/>
        <v>143185</v>
      </c>
      <c r="Y66" s="104">
        <f t="shared" si="34"/>
        <v>146047</v>
      </c>
      <c r="Z66" s="104">
        <f t="shared" si="34"/>
        <v>148967</v>
      </c>
      <c r="AA66" s="104">
        <f t="shared" si="34"/>
        <v>151950</v>
      </c>
      <c r="AB66" s="104">
        <f t="shared" si="34"/>
        <v>154986</v>
      </c>
      <c r="AC66" s="104">
        <f t="shared" si="34"/>
        <v>158086</v>
      </c>
      <c r="AD66" s="109" t="str">
        <f t="shared" si="15"/>
        <v>C03225</v>
      </c>
      <c r="AE66" s="136" t="str">
        <f t="shared" si="16"/>
        <v>41</v>
      </c>
      <c r="AF66" s="108" t="str">
        <f t="shared" si="17"/>
        <v>Director Emergency Management</v>
      </c>
      <c r="AG66" s="110">
        <f t="shared" si="18"/>
        <v>64.115000000000009</v>
      </c>
      <c r="AH66" s="110">
        <f t="shared" si="19"/>
        <v>67.489000000000004</v>
      </c>
      <c r="AI66" s="110">
        <f t="shared" si="20"/>
        <v>68.838999999999999</v>
      </c>
      <c r="AJ66" s="110">
        <f t="shared" si="21"/>
        <v>70.215000000000003</v>
      </c>
      <c r="AK66" s="110">
        <f t="shared" si="22"/>
        <v>71.619</v>
      </c>
      <c r="AL66" s="110">
        <f t="shared" si="23"/>
        <v>73.053000000000011</v>
      </c>
      <c r="AM66" s="110">
        <f t="shared" si="24"/>
        <v>74.513000000000005</v>
      </c>
      <c r="AN66" s="110">
        <f t="shared" si="25"/>
        <v>76.003</v>
      </c>
    </row>
    <row r="67" spans="1:40">
      <c r="A67" s="85" t="s">
        <v>181</v>
      </c>
      <c r="B67" s="86">
        <v>12</v>
      </c>
      <c r="C67" s="94" t="s">
        <v>182</v>
      </c>
      <c r="D67" s="86">
        <v>558</v>
      </c>
      <c r="E67" s="86" t="s">
        <v>448</v>
      </c>
      <c r="F67" s="85" t="s">
        <v>183</v>
      </c>
      <c r="G67" s="134">
        <f t="shared" si="7"/>
        <v>109793</v>
      </c>
      <c r="H67" s="134">
        <f t="shared" si="8"/>
        <v>115571</v>
      </c>
      <c r="I67" s="134">
        <f t="shared" si="9"/>
        <v>117882</v>
      </c>
      <c r="J67" s="134">
        <f t="shared" si="10"/>
        <v>120241</v>
      </c>
      <c r="K67" s="134">
        <f t="shared" si="11"/>
        <v>122644</v>
      </c>
      <c r="L67" s="134">
        <f t="shared" si="12"/>
        <v>125097</v>
      </c>
      <c r="M67" s="134">
        <f t="shared" si="13"/>
        <v>127600</v>
      </c>
      <c r="N67" s="134">
        <f t="shared" si="14"/>
        <v>130151</v>
      </c>
      <c r="O67" s="87"/>
      <c r="P67" s="87"/>
      <c r="Q67" s="87"/>
      <c r="R67" s="87"/>
      <c r="S67" s="100" t="str">
        <f t="shared" si="30"/>
        <v>C03250</v>
      </c>
      <c r="T67" s="102" t="str">
        <f t="shared" si="31"/>
        <v>75</v>
      </c>
      <c r="U67" s="103" t="str">
        <f t="shared" si="32"/>
        <v>Director Environmental Health</v>
      </c>
      <c r="V67" s="104">
        <f t="shared" si="34"/>
        <v>109793</v>
      </c>
      <c r="W67" s="104">
        <f t="shared" si="34"/>
        <v>115571</v>
      </c>
      <c r="X67" s="104">
        <f t="shared" si="34"/>
        <v>117882</v>
      </c>
      <c r="Y67" s="104">
        <f t="shared" si="34"/>
        <v>120241</v>
      </c>
      <c r="Z67" s="104">
        <f t="shared" si="34"/>
        <v>122644</v>
      </c>
      <c r="AA67" s="104">
        <f t="shared" si="34"/>
        <v>125097</v>
      </c>
      <c r="AB67" s="104">
        <f t="shared" si="34"/>
        <v>127600</v>
      </c>
      <c r="AC67" s="104">
        <f t="shared" si="34"/>
        <v>130151</v>
      </c>
      <c r="AD67" s="109" t="str">
        <f t="shared" si="15"/>
        <v>C03250</v>
      </c>
      <c r="AE67" s="136" t="str">
        <f t="shared" si="16"/>
        <v>75</v>
      </c>
      <c r="AF67" s="108" t="str">
        <f t="shared" si="17"/>
        <v>Director Environmental Health</v>
      </c>
      <c r="AG67" s="110">
        <f t="shared" si="18"/>
        <v>52.785999999999994</v>
      </c>
      <c r="AH67" s="110">
        <f t="shared" si="19"/>
        <v>55.562999999999995</v>
      </c>
      <c r="AI67" s="110">
        <f t="shared" si="20"/>
        <v>56.674999999999997</v>
      </c>
      <c r="AJ67" s="110">
        <f t="shared" si="21"/>
        <v>57.808999999999997</v>
      </c>
      <c r="AK67" s="110">
        <f t="shared" si="22"/>
        <v>58.963999999999999</v>
      </c>
      <c r="AL67" s="110">
        <f t="shared" si="23"/>
        <v>60.143000000000001</v>
      </c>
      <c r="AM67" s="110">
        <f t="shared" si="24"/>
        <v>61.346999999999994</v>
      </c>
      <c r="AN67" s="110">
        <f t="shared" si="25"/>
        <v>62.573</v>
      </c>
    </row>
    <row r="68" spans="1:40">
      <c r="A68" s="85" t="s">
        <v>184</v>
      </c>
      <c r="B68" s="86">
        <v>12</v>
      </c>
      <c r="C68" s="94" t="s">
        <v>58</v>
      </c>
      <c r="D68" s="86">
        <v>553</v>
      </c>
      <c r="E68" s="86" t="s">
        <v>448</v>
      </c>
      <c r="F68" s="113" t="s">
        <v>185</v>
      </c>
      <c r="G68" s="134">
        <f t="shared" si="7"/>
        <v>108786</v>
      </c>
      <c r="H68" s="134">
        <f t="shared" si="8"/>
        <v>114512</v>
      </c>
      <c r="I68" s="134">
        <f t="shared" si="9"/>
        <v>116801</v>
      </c>
      <c r="J68" s="134">
        <f t="shared" si="10"/>
        <v>119139</v>
      </c>
      <c r="K68" s="134">
        <f t="shared" si="11"/>
        <v>121521</v>
      </c>
      <c r="L68" s="134">
        <f t="shared" si="12"/>
        <v>123951</v>
      </c>
      <c r="M68" s="134">
        <f t="shared" si="13"/>
        <v>126430</v>
      </c>
      <c r="N68" s="134">
        <f t="shared" si="14"/>
        <v>128958</v>
      </c>
      <c r="O68" s="87"/>
      <c r="P68" s="87"/>
      <c r="Q68" s="87"/>
      <c r="R68" s="87"/>
      <c r="S68" s="100" t="str">
        <f t="shared" si="30"/>
        <v>C03255</v>
      </c>
      <c r="T68" s="102" t="str">
        <f t="shared" si="31"/>
        <v>82</v>
      </c>
      <c r="U68" s="103" t="str">
        <f t="shared" si="32"/>
        <v>Director Environmental Programs</v>
      </c>
      <c r="V68" s="104">
        <f t="shared" ref="V68:AC78" si="35">ROUND(VLOOKUP($S68,DataFeb2020,V$5,0)*IncrPerc2021,0)</f>
        <v>108786</v>
      </c>
      <c r="W68" s="104">
        <f t="shared" si="35"/>
        <v>114512</v>
      </c>
      <c r="X68" s="104">
        <f t="shared" si="35"/>
        <v>116801</v>
      </c>
      <c r="Y68" s="104">
        <f t="shared" si="35"/>
        <v>119139</v>
      </c>
      <c r="Z68" s="104">
        <f t="shared" si="35"/>
        <v>121521</v>
      </c>
      <c r="AA68" s="104">
        <f t="shared" si="35"/>
        <v>123951</v>
      </c>
      <c r="AB68" s="104">
        <f t="shared" si="35"/>
        <v>126430</v>
      </c>
      <c r="AC68" s="104">
        <f t="shared" si="35"/>
        <v>128958</v>
      </c>
      <c r="AD68" s="109" t="str">
        <f t="shared" si="15"/>
        <v>C03255</v>
      </c>
      <c r="AE68" s="136" t="str">
        <f t="shared" si="16"/>
        <v>82</v>
      </c>
      <c r="AF68" s="108" t="str">
        <f t="shared" si="17"/>
        <v>Director Environmental Programs</v>
      </c>
      <c r="AG68" s="110">
        <f t="shared" si="18"/>
        <v>52.300999999999995</v>
      </c>
      <c r="AH68" s="110">
        <f t="shared" si="19"/>
        <v>55.053999999999995</v>
      </c>
      <c r="AI68" s="110">
        <f t="shared" si="20"/>
        <v>56.155000000000001</v>
      </c>
      <c r="AJ68" s="110">
        <f t="shared" si="21"/>
        <v>57.278999999999996</v>
      </c>
      <c r="AK68" s="110">
        <f t="shared" si="22"/>
        <v>58.423999999999999</v>
      </c>
      <c r="AL68" s="110">
        <f t="shared" si="23"/>
        <v>59.591999999999999</v>
      </c>
      <c r="AM68" s="110">
        <f t="shared" si="24"/>
        <v>60.783999999999999</v>
      </c>
      <c r="AN68" s="110">
        <f t="shared" si="25"/>
        <v>62</v>
      </c>
    </row>
    <row r="69" spans="1:40">
      <c r="A69" s="85" t="s">
        <v>186</v>
      </c>
      <c r="B69" s="86">
        <v>13</v>
      </c>
      <c r="C69" s="94" t="s">
        <v>187</v>
      </c>
      <c r="D69" s="86">
        <v>625</v>
      </c>
      <c r="E69" s="86" t="s">
        <v>448</v>
      </c>
      <c r="F69" s="85" t="s">
        <v>188</v>
      </c>
      <c r="G69" s="134">
        <f t="shared" si="7"/>
        <v>123287</v>
      </c>
      <c r="H69" s="134">
        <f t="shared" si="8"/>
        <v>129775</v>
      </c>
      <c r="I69" s="134">
        <f t="shared" si="9"/>
        <v>132372</v>
      </c>
      <c r="J69" s="134">
        <f t="shared" si="10"/>
        <v>135019</v>
      </c>
      <c r="K69" s="134">
        <f t="shared" si="11"/>
        <v>137719</v>
      </c>
      <c r="L69" s="134">
        <f t="shared" si="12"/>
        <v>140475</v>
      </c>
      <c r="M69" s="134">
        <f t="shared" si="13"/>
        <v>143282</v>
      </c>
      <c r="N69" s="134">
        <f t="shared" si="14"/>
        <v>146150</v>
      </c>
      <c r="O69" s="87"/>
      <c r="P69" s="87"/>
      <c r="Q69" s="87"/>
      <c r="R69" s="87"/>
      <c r="S69" s="100" t="str">
        <f t="shared" si="30"/>
        <v>C03265</v>
      </c>
      <c r="T69" s="102" t="str">
        <f t="shared" si="31"/>
        <v>49</v>
      </c>
      <c r="U69" s="103" t="str">
        <f t="shared" si="32"/>
        <v>Director Event Services</v>
      </c>
      <c r="V69" s="104">
        <f t="shared" si="35"/>
        <v>123287</v>
      </c>
      <c r="W69" s="104">
        <f t="shared" si="35"/>
        <v>129775</v>
      </c>
      <c r="X69" s="104">
        <f t="shared" si="35"/>
        <v>132372</v>
      </c>
      <c r="Y69" s="104">
        <f t="shared" si="35"/>
        <v>135019</v>
      </c>
      <c r="Z69" s="104">
        <f t="shared" si="35"/>
        <v>137719</v>
      </c>
      <c r="AA69" s="104">
        <f t="shared" si="35"/>
        <v>140475</v>
      </c>
      <c r="AB69" s="104">
        <f t="shared" si="35"/>
        <v>143282</v>
      </c>
      <c r="AC69" s="104">
        <f t="shared" si="35"/>
        <v>146150</v>
      </c>
      <c r="AD69" s="109" t="str">
        <f t="shared" si="15"/>
        <v>C03265</v>
      </c>
      <c r="AE69" s="136" t="str">
        <f t="shared" si="16"/>
        <v>49</v>
      </c>
      <c r="AF69" s="108" t="str">
        <f t="shared" si="17"/>
        <v>Director Event Services</v>
      </c>
      <c r="AG69" s="110">
        <f t="shared" si="18"/>
        <v>59.272999999999996</v>
      </c>
      <c r="AH69" s="110">
        <f t="shared" si="19"/>
        <v>62.391999999999996</v>
      </c>
      <c r="AI69" s="110">
        <f t="shared" si="20"/>
        <v>63.640999999999998</v>
      </c>
      <c r="AJ69" s="110">
        <f t="shared" si="21"/>
        <v>64.913000000000011</v>
      </c>
      <c r="AK69" s="110">
        <f t="shared" si="22"/>
        <v>66.212000000000003</v>
      </c>
      <c r="AL69" s="110">
        <f t="shared" si="23"/>
        <v>67.537000000000006</v>
      </c>
      <c r="AM69" s="110">
        <f t="shared" si="24"/>
        <v>68.88600000000001</v>
      </c>
      <c r="AN69" s="110">
        <f t="shared" si="25"/>
        <v>70.265000000000001</v>
      </c>
    </row>
    <row r="70" spans="1:40">
      <c r="A70" s="85" t="s">
        <v>189</v>
      </c>
      <c r="B70" s="86">
        <v>13</v>
      </c>
      <c r="C70" s="94" t="s">
        <v>187</v>
      </c>
      <c r="D70" s="86">
        <v>625</v>
      </c>
      <c r="E70" s="86" t="s">
        <v>448</v>
      </c>
      <c r="F70" s="85" t="s">
        <v>190</v>
      </c>
      <c r="G70" s="134">
        <f t="shared" si="7"/>
        <v>123287</v>
      </c>
      <c r="H70" s="134">
        <f t="shared" si="8"/>
        <v>129775</v>
      </c>
      <c r="I70" s="134">
        <f t="shared" si="9"/>
        <v>132372</v>
      </c>
      <c r="J70" s="134">
        <f t="shared" si="10"/>
        <v>135019</v>
      </c>
      <c r="K70" s="134">
        <f t="shared" si="11"/>
        <v>137719</v>
      </c>
      <c r="L70" s="134">
        <f t="shared" si="12"/>
        <v>140475</v>
      </c>
      <c r="M70" s="134">
        <f t="shared" si="13"/>
        <v>143282</v>
      </c>
      <c r="N70" s="134">
        <f t="shared" si="14"/>
        <v>146150</v>
      </c>
      <c r="O70" s="87"/>
      <c r="P70" s="87"/>
      <c r="Q70" s="87"/>
      <c r="R70" s="87"/>
      <c r="S70" s="100" t="str">
        <f t="shared" si="30"/>
        <v>C03267</v>
      </c>
      <c r="T70" s="102" t="str">
        <f t="shared" si="31"/>
        <v>49</v>
      </c>
      <c r="U70" s="103" t="str">
        <f t="shared" si="32"/>
        <v>Director Facility Services</v>
      </c>
      <c r="V70" s="104">
        <f t="shared" si="35"/>
        <v>123287</v>
      </c>
      <c r="W70" s="104">
        <f t="shared" si="35"/>
        <v>129775</v>
      </c>
      <c r="X70" s="104">
        <f t="shared" si="35"/>
        <v>132372</v>
      </c>
      <c r="Y70" s="104">
        <f t="shared" si="35"/>
        <v>135019</v>
      </c>
      <c r="Z70" s="104">
        <f t="shared" si="35"/>
        <v>137719</v>
      </c>
      <c r="AA70" s="104">
        <f t="shared" si="35"/>
        <v>140475</v>
      </c>
      <c r="AB70" s="104">
        <f t="shared" si="35"/>
        <v>143282</v>
      </c>
      <c r="AC70" s="104">
        <f t="shared" si="35"/>
        <v>146150</v>
      </c>
      <c r="AD70" s="109" t="str">
        <f t="shared" si="15"/>
        <v>C03267</v>
      </c>
      <c r="AE70" s="136" t="str">
        <f t="shared" si="16"/>
        <v>49</v>
      </c>
      <c r="AF70" s="108" t="str">
        <f t="shared" si="17"/>
        <v>Director Facility Services</v>
      </c>
      <c r="AG70" s="110">
        <f t="shared" si="18"/>
        <v>59.272999999999996</v>
      </c>
      <c r="AH70" s="110">
        <f t="shared" si="19"/>
        <v>62.391999999999996</v>
      </c>
      <c r="AI70" s="110">
        <f t="shared" si="20"/>
        <v>63.640999999999998</v>
      </c>
      <c r="AJ70" s="110">
        <f t="shared" si="21"/>
        <v>64.913000000000011</v>
      </c>
      <c r="AK70" s="110">
        <f t="shared" si="22"/>
        <v>66.212000000000003</v>
      </c>
      <c r="AL70" s="110">
        <f t="shared" si="23"/>
        <v>67.537000000000006</v>
      </c>
      <c r="AM70" s="110">
        <f t="shared" si="24"/>
        <v>68.88600000000001</v>
      </c>
      <c r="AN70" s="110">
        <f t="shared" si="25"/>
        <v>70.265000000000001</v>
      </c>
    </row>
    <row r="71" spans="1:40">
      <c r="A71" s="85" t="s">
        <v>191</v>
      </c>
      <c r="B71" s="86">
        <v>13</v>
      </c>
      <c r="C71" s="94" t="s">
        <v>192</v>
      </c>
      <c r="D71" s="86">
        <v>623</v>
      </c>
      <c r="E71" s="86" t="s">
        <v>448</v>
      </c>
      <c r="F71" s="85" t="s">
        <v>193</v>
      </c>
      <c r="G71" s="134">
        <f t="shared" si="7"/>
        <v>122885</v>
      </c>
      <c r="H71" s="134">
        <f t="shared" si="8"/>
        <v>129352</v>
      </c>
      <c r="I71" s="134">
        <f t="shared" si="9"/>
        <v>131939</v>
      </c>
      <c r="J71" s="134">
        <f t="shared" si="10"/>
        <v>134577</v>
      </c>
      <c r="K71" s="134">
        <f t="shared" si="11"/>
        <v>137270</v>
      </c>
      <c r="L71" s="134">
        <f t="shared" si="12"/>
        <v>140013</v>
      </c>
      <c r="M71" s="134">
        <f t="shared" si="13"/>
        <v>142816</v>
      </c>
      <c r="N71" s="134">
        <f t="shared" si="14"/>
        <v>145671</v>
      </c>
      <c r="O71" s="87"/>
      <c r="P71" s="87"/>
      <c r="Q71" s="87"/>
      <c r="R71" s="87"/>
      <c r="S71" s="100" t="str">
        <f t="shared" si="30"/>
        <v>C09890</v>
      </c>
      <c r="T71" s="102" t="str">
        <f t="shared" si="31"/>
        <v>92</v>
      </c>
      <c r="U71" s="103" t="str">
        <f t="shared" si="32"/>
        <v>Director Fleet Services</v>
      </c>
      <c r="V71" s="104">
        <f t="shared" si="35"/>
        <v>122885</v>
      </c>
      <c r="W71" s="104">
        <f t="shared" si="35"/>
        <v>129352</v>
      </c>
      <c r="X71" s="104">
        <f t="shared" si="35"/>
        <v>131939</v>
      </c>
      <c r="Y71" s="104">
        <f t="shared" si="35"/>
        <v>134577</v>
      </c>
      <c r="Z71" s="104">
        <f t="shared" si="35"/>
        <v>137270</v>
      </c>
      <c r="AA71" s="104">
        <f t="shared" si="35"/>
        <v>140013</v>
      </c>
      <c r="AB71" s="104">
        <f t="shared" si="35"/>
        <v>142816</v>
      </c>
      <c r="AC71" s="104">
        <f t="shared" si="35"/>
        <v>145671</v>
      </c>
      <c r="AD71" s="109" t="str">
        <f t="shared" si="15"/>
        <v>C09890</v>
      </c>
      <c r="AE71" s="136" t="str">
        <f t="shared" si="16"/>
        <v>92</v>
      </c>
      <c r="AF71" s="108" t="str">
        <f t="shared" si="17"/>
        <v>Director Fleet Services</v>
      </c>
      <c r="AG71" s="110">
        <f t="shared" si="18"/>
        <v>59.08</v>
      </c>
      <c r="AH71" s="110">
        <f t="shared" si="19"/>
        <v>62.189</v>
      </c>
      <c r="AI71" s="110">
        <f t="shared" si="20"/>
        <v>63.433</v>
      </c>
      <c r="AJ71" s="110">
        <f t="shared" si="21"/>
        <v>64.701000000000008</v>
      </c>
      <c r="AK71" s="110">
        <f t="shared" si="22"/>
        <v>65.996000000000009</v>
      </c>
      <c r="AL71" s="110">
        <f t="shared" si="23"/>
        <v>67.314000000000007</v>
      </c>
      <c r="AM71" s="110">
        <f t="shared" si="24"/>
        <v>68.662000000000006</v>
      </c>
      <c r="AN71" s="110">
        <f t="shared" si="25"/>
        <v>70.035000000000011</v>
      </c>
    </row>
    <row r="72" spans="1:40">
      <c r="A72" s="85" t="s">
        <v>194</v>
      </c>
      <c r="B72" s="86">
        <v>16</v>
      </c>
      <c r="C72" s="94" t="s">
        <v>176</v>
      </c>
      <c r="D72" s="86">
        <v>753</v>
      </c>
      <c r="E72" s="86" t="s">
        <v>448</v>
      </c>
      <c r="F72" s="85" t="s">
        <v>195</v>
      </c>
      <c r="G72" s="134">
        <f t="shared" si="7"/>
        <v>149067</v>
      </c>
      <c r="H72" s="134">
        <f t="shared" si="8"/>
        <v>156915</v>
      </c>
      <c r="I72" s="134">
        <f t="shared" si="9"/>
        <v>160051</v>
      </c>
      <c r="J72" s="134">
        <f t="shared" si="10"/>
        <v>163254</v>
      </c>
      <c r="K72" s="134">
        <f t="shared" si="11"/>
        <v>166518</v>
      </c>
      <c r="L72" s="134">
        <f t="shared" si="12"/>
        <v>169847</v>
      </c>
      <c r="M72" s="134">
        <f t="shared" si="13"/>
        <v>173245</v>
      </c>
      <c r="N72" s="134">
        <f t="shared" si="14"/>
        <v>176709</v>
      </c>
      <c r="O72" s="87"/>
      <c r="P72" s="87"/>
      <c r="Q72" s="87"/>
      <c r="R72" s="87"/>
      <c r="S72" s="100" t="str">
        <f t="shared" ref="S72:S104" si="36">A72</f>
        <v>C52280</v>
      </c>
      <c r="T72" s="102" t="str">
        <f t="shared" ref="T72:T104" si="37">C72</f>
        <v>113</v>
      </c>
      <c r="U72" s="103" t="str">
        <f t="shared" ref="U72:U104" si="38">F72</f>
        <v>Director Housing &amp; Policy Development</v>
      </c>
      <c r="V72" s="104">
        <f t="shared" si="35"/>
        <v>149067</v>
      </c>
      <c r="W72" s="104">
        <f t="shared" si="35"/>
        <v>156915</v>
      </c>
      <c r="X72" s="104">
        <f t="shared" si="35"/>
        <v>160051</v>
      </c>
      <c r="Y72" s="104">
        <f t="shared" si="35"/>
        <v>163254</v>
      </c>
      <c r="Z72" s="104">
        <f t="shared" si="35"/>
        <v>166518</v>
      </c>
      <c r="AA72" s="104">
        <f t="shared" si="35"/>
        <v>169847</v>
      </c>
      <c r="AB72" s="104">
        <f t="shared" si="35"/>
        <v>173245</v>
      </c>
      <c r="AC72" s="104">
        <f t="shared" si="35"/>
        <v>176709</v>
      </c>
      <c r="AD72" s="109" t="str">
        <f t="shared" si="15"/>
        <v>C52280</v>
      </c>
      <c r="AE72" s="136" t="str">
        <f t="shared" si="16"/>
        <v>113</v>
      </c>
      <c r="AF72" s="108" t="str">
        <f t="shared" si="17"/>
        <v>Director Housing &amp; Policy Development</v>
      </c>
      <c r="AG72" s="110">
        <f t="shared" si="18"/>
        <v>71.667000000000002</v>
      </c>
      <c r="AH72" s="110">
        <f t="shared" si="19"/>
        <v>75.44</v>
      </c>
      <c r="AI72" s="110">
        <f t="shared" si="20"/>
        <v>76.948000000000008</v>
      </c>
      <c r="AJ72" s="110">
        <f t="shared" si="21"/>
        <v>78.488</v>
      </c>
      <c r="AK72" s="110">
        <f t="shared" si="22"/>
        <v>80.057000000000002</v>
      </c>
      <c r="AL72" s="110">
        <f t="shared" si="23"/>
        <v>81.658000000000001</v>
      </c>
      <c r="AM72" s="110">
        <f t="shared" si="24"/>
        <v>83.291000000000011</v>
      </c>
      <c r="AN72" s="110">
        <f t="shared" si="25"/>
        <v>84.957000000000008</v>
      </c>
    </row>
    <row r="73" spans="1:40">
      <c r="A73" s="85" t="s">
        <v>196</v>
      </c>
      <c r="B73" s="86">
        <v>13</v>
      </c>
      <c r="C73" s="94" t="s">
        <v>197</v>
      </c>
      <c r="D73" s="86">
        <v>593</v>
      </c>
      <c r="E73" s="86" t="s">
        <v>448</v>
      </c>
      <c r="F73" s="85" t="s">
        <v>198</v>
      </c>
      <c r="G73" s="134">
        <f t="shared" ref="G73:N73" si="39">V73</f>
        <v>116843</v>
      </c>
      <c r="H73" s="134">
        <f t="shared" si="39"/>
        <v>122991</v>
      </c>
      <c r="I73" s="134">
        <f t="shared" si="39"/>
        <v>125451</v>
      </c>
      <c r="J73" s="134">
        <f t="shared" si="39"/>
        <v>127961</v>
      </c>
      <c r="K73" s="134">
        <f t="shared" si="39"/>
        <v>130521</v>
      </c>
      <c r="L73" s="134">
        <f t="shared" si="39"/>
        <v>133130</v>
      </c>
      <c r="M73" s="134">
        <f t="shared" si="39"/>
        <v>135794</v>
      </c>
      <c r="N73" s="134">
        <f t="shared" si="39"/>
        <v>138509</v>
      </c>
      <c r="O73" s="87"/>
      <c r="P73" s="87"/>
      <c r="Q73" s="87"/>
      <c r="R73" s="87"/>
      <c r="S73" s="100" t="str">
        <f t="shared" si="36"/>
        <v>C03030</v>
      </c>
      <c r="T73" s="102" t="str">
        <f t="shared" si="37"/>
        <v>105</v>
      </c>
      <c r="U73" s="103" t="str">
        <f t="shared" si="38"/>
        <v>Director Housing Inspection Services</v>
      </c>
      <c r="V73" s="104">
        <v>116843</v>
      </c>
      <c r="W73" s="104">
        <v>122991</v>
      </c>
      <c r="X73" s="104">
        <v>125451</v>
      </c>
      <c r="Y73" s="104">
        <v>127961</v>
      </c>
      <c r="Z73" s="104">
        <v>130521</v>
      </c>
      <c r="AA73" s="104">
        <v>133130</v>
      </c>
      <c r="AB73" s="104">
        <v>135794</v>
      </c>
      <c r="AC73" s="104">
        <v>138509</v>
      </c>
      <c r="AD73" s="109" t="str">
        <f t="shared" si="15"/>
        <v>C03030</v>
      </c>
      <c r="AE73" s="136" t="str">
        <f t="shared" si="16"/>
        <v>105</v>
      </c>
      <c r="AF73" s="108" t="str">
        <f t="shared" si="17"/>
        <v>Director Housing Inspection Services</v>
      </c>
      <c r="AG73" s="110">
        <f t="shared" ref="AG73:AN73" si="40">ROUNDUP(V73/2080,3)</f>
        <v>56.174999999999997</v>
      </c>
      <c r="AH73" s="110">
        <f t="shared" si="40"/>
        <v>59.131</v>
      </c>
      <c r="AI73" s="110">
        <f t="shared" si="40"/>
        <v>60.312999999999995</v>
      </c>
      <c r="AJ73" s="110">
        <f t="shared" si="40"/>
        <v>61.519999999999996</v>
      </c>
      <c r="AK73" s="110">
        <f t="shared" si="40"/>
        <v>62.750999999999998</v>
      </c>
      <c r="AL73" s="110">
        <f t="shared" si="40"/>
        <v>64.00500000000001</v>
      </c>
      <c r="AM73" s="110">
        <f t="shared" si="40"/>
        <v>65.286000000000001</v>
      </c>
      <c r="AN73" s="110">
        <f t="shared" si="40"/>
        <v>66.591000000000008</v>
      </c>
    </row>
    <row r="74" spans="1:40">
      <c r="A74" s="85" t="s">
        <v>199</v>
      </c>
      <c r="B74" s="86">
        <v>12</v>
      </c>
      <c r="C74" s="94" t="s">
        <v>200</v>
      </c>
      <c r="D74" s="86">
        <v>543</v>
      </c>
      <c r="E74" s="86" t="s">
        <v>448</v>
      </c>
      <c r="F74" s="116" t="s">
        <v>404</v>
      </c>
      <c r="G74" s="134">
        <f t="shared" ref="G74:G137" si="41">V74</f>
        <v>107778</v>
      </c>
      <c r="H74" s="134">
        <f t="shared" ref="H74:H137" si="42">W74</f>
        <v>113451</v>
      </c>
      <c r="I74" s="134">
        <f t="shared" ref="I74:I137" si="43">X74</f>
        <v>115720</v>
      </c>
      <c r="J74" s="134">
        <f t="shared" ref="J74:J137" si="44">Y74</f>
        <v>118033</v>
      </c>
      <c r="K74" s="134">
        <f t="shared" ref="K74:K137" si="45">Z74</f>
        <v>120394</v>
      </c>
      <c r="L74" s="134">
        <f t="shared" ref="L74:L137" si="46">AA74</f>
        <v>122803</v>
      </c>
      <c r="M74" s="134">
        <f t="shared" ref="M74:M137" si="47">AB74</f>
        <v>125259</v>
      </c>
      <c r="N74" s="134">
        <f t="shared" ref="N74:N137" si="48">AC74</f>
        <v>127764</v>
      </c>
      <c r="O74" s="86"/>
      <c r="P74" s="86"/>
      <c r="Q74" s="87"/>
      <c r="R74" s="86"/>
      <c r="S74" s="100" t="str">
        <f t="shared" si="36"/>
        <v>C03341</v>
      </c>
      <c r="T74" s="102" t="str">
        <f t="shared" si="37"/>
        <v>11</v>
      </c>
      <c r="U74" s="103" t="str">
        <f t="shared" si="38"/>
        <v>Director HR Business Operations</v>
      </c>
      <c r="V74" s="104">
        <f t="shared" si="35"/>
        <v>107778</v>
      </c>
      <c r="W74" s="104">
        <f t="shared" si="35"/>
        <v>113451</v>
      </c>
      <c r="X74" s="104">
        <f t="shared" si="35"/>
        <v>115720</v>
      </c>
      <c r="Y74" s="104">
        <f t="shared" si="35"/>
        <v>118033</v>
      </c>
      <c r="Z74" s="104">
        <f t="shared" si="35"/>
        <v>120394</v>
      </c>
      <c r="AA74" s="104">
        <f t="shared" si="35"/>
        <v>122803</v>
      </c>
      <c r="AB74" s="104">
        <f t="shared" si="35"/>
        <v>125259</v>
      </c>
      <c r="AC74" s="104">
        <f t="shared" si="35"/>
        <v>127764</v>
      </c>
      <c r="AD74" s="109" t="str">
        <f t="shared" ref="AD74:AD137" si="49">A74</f>
        <v>C03341</v>
      </c>
      <c r="AE74" s="136" t="str">
        <f t="shared" ref="AE74:AE137" si="50">C74</f>
        <v>11</v>
      </c>
      <c r="AF74" s="108" t="str">
        <f t="shared" ref="AF74:AF137" si="51">F74</f>
        <v>Director HR Business Operations</v>
      </c>
      <c r="AG74" s="110">
        <f t="shared" ref="AG74:AG137" si="52">ROUNDUP(V74/2080,3)</f>
        <v>51.817</v>
      </c>
      <c r="AH74" s="110">
        <f t="shared" ref="AH74:AH137" si="53">ROUNDUP(W74/2080,3)</f>
        <v>54.543999999999997</v>
      </c>
      <c r="AI74" s="110">
        <f t="shared" ref="AI74:AI137" si="54">ROUNDUP(X74/2080,3)</f>
        <v>55.634999999999998</v>
      </c>
      <c r="AJ74" s="110">
        <f t="shared" ref="AJ74:AJ137" si="55">ROUNDUP(Y74/2080,3)</f>
        <v>56.747</v>
      </c>
      <c r="AK74" s="110">
        <f t="shared" ref="AK74:AK137" si="56">ROUNDUP(Z74/2080,3)</f>
        <v>57.881999999999998</v>
      </c>
      <c r="AL74" s="110">
        <f t="shared" ref="AL74:AL137" si="57">ROUNDUP(AA74/2080,3)</f>
        <v>59.04</v>
      </c>
      <c r="AM74" s="110">
        <f t="shared" ref="AM74:AM137" si="58">ROUNDUP(AB74/2080,3)</f>
        <v>60.220999999999997</v>
      </c>
      <c r="AN74" s="110">
        <f t="shared" ref="AN74:AN137" si="59">ROUNDUP(AC74/2080,3)</f>
        <v>61.424999999999997</v>
      </c>
    </row>
    <row r="75" spans="1:40">
      <c r="A75" s="85" t="s">
        <v>202</v>
      </c>
      <c r="B75" s="86">
        <v>13</v>
      </c>
      <c r="C75" s="94" t="s">
        <v>187</v>
      </c>
      <c r="D75" s="86">
        <v>625</v>
      </c>
      <c r="E75" s="86" t="s">
        <v>448</v>
      </c>
      <c r="F75" s="116" t="s">
        <v>405</v>
      </c>
      <c r="G75" s="134">
        <f t="shared" si="41"/>
        <v>123287</v>
      </c>
      <c r="H75" s="134">
        <f t="shared" si="42"/>
        <v>129775</v>
      </c>
      <c r="I75" s="134">
        <f t="shared" si="43"/>
        <v>132372</v>
      </c>
      <c r="J75" s="134">
        <f t="shared" si="44"/>
        <v>135019</v>
      </c>
      <c r="K75" s="134">
        <f t="shared" si="45"/>
        <v>137719</v>
      </c>
      <c r="L75" s="134">
        <f t="shared" si="46"/>
        <v>140475</v>
      </c>
      <c r="M75" s="134">
        <f t="shared" si="47"/>
        <v>143282</v>
      </c>
      <c r="N75" s="134">
        <f t="shared" si="48"/>
        <v>146150</v>
      </c>
      <c r="O75" s="86"/>
      <c r="P75" s="86"/>
      <c r="Q75" s="87"/>
      <c r="R75" s="86"/>
      <c r="S75" s="100" t="str">
        <f t="shared" si="36"/>
        <v>C03342</v>
      </c>
      <c r="T75" s="102" t="str">
        <f t="shared" si="37"/>
        <v>49</v>
      </c>
      <c r="U75" s="103" t="str">
        <f t="shared" si="38"/>
        <v>Director HR Business Partnerships</v>
      </c>
      <c r="V75" s="104">
        <f t="shared" si="35"/>
        <v>123287</v>
      </c>
      <c r="W75" s="104">
        <f t="shared" si="35"/>
        <v>129775</v>
      </c>
      <c r="X75" s="104">
        <f t="shared" si="35"/>
        <v>132372</v>
      </c>
      <c r="Y75" s="104">
        <f t="shared" si="35"/>
        <v>135019</v>
      </c>
      <c r="Z75" s="104">
        <f t="shared" si="35"/>
        <v>137719</v>
      </c>
      <c r="AA75" s="104">
        <f t="shared" si="35"/>
        <v>140475</v>
      </c>
      <c r="AB75" s="104">
        <f t="shared" si="35"/>
        <v>143282</v>
      </c>
      <c r="AC75" s="104">
        <f t="shared" si="35"/>
        <v>146150</v>
      </c>
      <c r="AD75" s="109" t="str">
        <f t="shared" si="49"/>
        <v>C03342</v>
      </c>
      <c r="AE75" s="136" t="str">
        <f t="shared" si="50"/>
        <v>49</v>
      </c>
      <c r="AF75" s="108" t="str">
        <f t="shared" si="51"/>
        <v>Director HR Business Partnerships</v>
      </c>
      <c r="AG75" s="110">
        <f t="shared" si="52"/>
        <v>59.272999999999996</v>
      </c>
      <c r="AH75" s="110">
        <f t="shared" si="53"/>
        <v>62.391999999999996</v>
      </c>
      <c r="AI75" s="110">
        <f t="shared" si="54"/>
        <v>63.640999999999998</v>
      </c>
      <c r="AJ75" s="110">
        <f t="shared" si="55"/>
        <v>64.913000000000011</v>
      </c>
      <c r="AK75" s="110">
        <f t="shared" si="56"/>
        <v>66.212000000000003</v>
      </c>
      <c r="AL75" s="110">
        <f t="shared" si="57"/>
        <v>67.537000000000006</v>
      </c>
      <c r="AM75" s="110">
        <f t="shared" si="58"/>
        <v>68.88600000000001</v>
      </c>
      <c r="AN75" s="110">
        <f t="shared" si="59"/>
        <v>70.265000000000001</v>
      </c>
    </row>
    <row r="76" spans="1:40">
      <c r="A76" s="85" t="s">
        <v>432</v>
      </c>
      <c r="B76" s="86">
        <v>12</v>
      </c>
      <c r="C76" s="94" t="s">
        <v>123</v>
      </c>
      <c r="D76" s="86">
        <v>543</v>
      </c>
      <c r="E76" s="86" t="s">
        <v>448</v>
      </c>
      <c r="F76" s="116" t="s">
        <v>431</v>
      </c>
      <c r="G76" s="134">
        <f t="shared" si="41"/>
        <v>106770</v>
      </c>
      <c r="H76" s="134">
        <f t="shared" si="42"/>
        <v>112391</v>
      </c>
      <c r="I76" s="134">
        <f t="shared" si="43"/>
        <v>114637</v>
      </c>
      <c r="J76" s="134">
        <f t="shared" si="44"/>
        <v>116931</v>
      </c>
      <c r="K76" s="134">
        <f t="shared" si="45"/>
        <v>119271</v>
      </c>
      <c r="L76" s="134">
        <f t="shared" si="46"/>
        <v>121655</v>
      </c>
      <c r="M76" s="134">
        <f t="shared" si="47"/>
        <v>124089</v>
      </c>
      <c r="N76" s="134">
        <f t="shared" si="48"/>
        <v>126571</v>
      </c>
      <c r="O76" s="86"/>
      <c r="P76" s="86"/>
      <c r="Q76" s="87"/>
      <c r="R76" s="86"/>
      <c r="S76" s="100" t="str">
        <f t="shared" si="36"/>
        <v>C06712</v>
      </c>
      <c r="T76" s="102" t="str">
        <f t="shared" si="37"/>
        <v>80</v>
      </c>
      <c r="U76" s="103" t="str">
        <f t="shared" si="38"/>
        <v>Director HR Internal Workforce Investigations</v>
      </c>
      <c r="V76" s="104">
        <f t="shared" si="35"/>
        <v>106770</v>
      </c>
      <c r="W76" s="104">
        <f t="shared" si="35"/>
        <v>112391</v>
      </c>
      <c r="X76" s="104">
        <f t="shared" si="35"/>
        <v>114637</v>
      </c>
      <c r="Y76" s="104">
        <f t="shared" si="35"/>
        <v>116931</v>
      </c>
      <c r="Z76" s="104">
        <f t="shared" si="35"/>
        <v>119271</v>
      </c>
      <c r="AA76" s="104">
        <f t="shared" si="35"/>
        <v>121655</v>
      </c>
      <c r="AB76" s="104">
        <f t="shared" si="35"/>
        <v>124089</v>
      </c>
      <c r="AC76" s="104">
        <f t="shared" si="35"/>
        <v>126571</v>
      </c>
      <c r="AD76" s="109" t="str">
        <f t="shared" si="49"/>
        <v>C06712</v>
      </c>
      <c r="AE76" s="136" t="str">
        <f t="shared" si="50"/>
        <v>80</v>
      </c>
      <c r="AF76" s="108" t="str">
        <f t="shared" si="51"/>
        <v>Director HR Internal Workforce Investigations</v>
      </c>
      <c r="AG76" s="110">
        <f t="shared" si="52"/>
        <v>51.332000000000001</v>
      </c>
      <c r="AH76" s="110">
        <f t="shared" si="53"/>
        <v>54.034999999999997</v>
      </c>
      <c r="AI76" s="110">
        <f t="shared" si="54"/>
        <v>55.113999999999997</v>
      </c>
      <c r="AJ76" s="110">
        <f t="shared" si="55"/>
        <v>56.216999999999999</v>
      </c>
      <c r="AK76" s="110">
        <f t="shared" si="56"/>
        <v>57.341999999999999</v>
      </c>
      <c r="AL76" s="110">
        <f t="shared" si="57"/>
        <v>58.488</v>
      </c>
      <c r="AM76" s="110">
        <f t="shared" si="58"/>
        <v>59.658999999999999</v>
      </c>
      <c r="AN76" s="110">
        <f t="shared" si="59"/>
        <v>60.851999999999997</v>
      </c>
    </row>
    <row r="77" spans="1:40">
      <c r="A77" s="85" t="s">
        <v>213</v>
      </c>
      <c r="B77" s="86">
        <v>15</v>
      </c>
      <c r="C77" s="94" t="s">
        <v>152</v>
      </c>
      <c r="D77" s="86">
        <v>678</v>
      </c>
      <c r="E77" s="86" t="s">
        <v>448</v>
      </c>
      <c r="F77" s="116" t="s">
        <v>411</v>
      </c>
      <c r="G77" s="134">
        <f t="shared" si="41"/>
        <v>133963</v>
      </c>
      <c r="H77" s="134">
        <f t="shared" si="42"/>
        <v>141012</v>
      </c>
      <c r="I77" s="134">
        <f t="shared" si="43"/>
        <v>143834</v>
      </c>
      <c r="J77" s="134">
        <f t="shared" si="44"/>
        <v>146711</v>
      </c>
      <c r="K77" s="134">
        <f t="shared" si="45"/>
        <v>149644</v>
      </c>
      <c r="L77" s="134">
        <f t="shared" si="46"/>
        <v>152637</v>
      </c>
      <c r="M77" s="134">
        <f t="shared" si="47"/>
        <v>155689</v>
      </c>
      <c r="N77" s="134">
        <f t="shared" si="48"/>
        <v>158802</v>
      </c>
      <c r="O77" s="86"/>
      <c r="P77" s="86"/>
      <c r="Q77" s="87"/>
      <c r="R77" s="86"/>
      <c r="S77" s="100" t="str">
        <f t="shared" si="36"/>
        <v>C03360</v>
      </c>
      <c r="T77" s="102" t="str">
        <f t="shared" si="37"/>
        <v>99</v>
      </c>
      <c r="U77" s="103" t="str">
        <f t="shared" si="38"/>
        <v>Director HR Labor Relations</v>
      </c>
      <c r="V77" s="104">
        <f t="shared" si="35"/>
        <v>133963</v>
      </c>
      <c r="W77" s="104">
        <f t="shared" si="35"/>
        <v>141012</v>
      </c>
      <c r="X77" s="104">
        <f t="shared" si="35"/>
        <v>143834</v>
      </c>
      <c r="Y77" s="104">
        <f t="shared" si="35"/>
        <v>146711</v>
      </c>
      <c r="Z77" s="104">
        <f t="shared" si="35"/>
        <v>149644</v>
      </c>
      <c r="AA77" s="104">
        <f t="shared" si="35"/>
        <v>152637</v>
      </c>
      <c r="AB77" s="104">
        <f t="shared" si="35"/>
        <v>155689</v>
      </c>
      <c r="AC77" s="104">
        <f t="shared" si="35"/>
        <v>158802</v>
      </c>
      <c r="AD77" s="109" t="str">
        <f t="shared" si="49"/>
        <v>C03360</v>
      </c>
      <c r="AE77" s="136" t="str">
        <f t="shared" si="50"/>
        <v>99</v>
      </c>
      <c r="AF77" s="108" t="str">
        <f t="shared" si="51"/>
        <v>Director HR Labor Relations</v>
      </c>
      <c r="AG77" s="110">
        <f t="shared" si="52"/>
        <v>64.406000000000006</v>
      </c>
      <c r="AH77" s="110">
        <f t="shared" si="53"/>
        <v>67.795000000000002</v>
      </c>
      <c r="AI77" s="110">
        <f t="shared" si="54"/>
        <v>69.15100000000001</v>
      </c>
      <c r="AJ77" s="110">
        <f t="shared" si="55"/>
        <v>70.535000000000011</v>
      </c>
      <c r="AK77" s="110">
        <f t="shared" si="56"/>
        <v>71.945000000000007</v>
      </c>
      <c r="AL77" s="110">
        <f t="shared" si="57"/>
        <v>73.384</v>
      </c>
      <c r="AM77" s="110">
        <f t="shared" si="58"/>
        <v>74.850999999999999</v>
      </c>
      <c r="AN77" s="110">
        <f t="shared" si="59"/>
        <v>76.347999999999999</v>
      </c>
    </row>
    <row r="78" spans="1:40">
      <c r="A78" s="85" t="s">
        <v>215</v>
      </c>
      <c r="B78" s="86">
        <v>12</v>
      </c>
      <c r="C78" s="94" t="s">
        <v>216</v>
      </c>
      <c r="D78" s="86">
        <v>568</v>
      </c>
      <c r="E78" s="86" t="s">
        <v>448</v>
      </c>
      <c r="F78" s="116" t="s">
        <v>412</v>
      </c>
      <c r="G78" s="134">
        <f t="shared" si="41"/>
        <v>111807</v>
      </c>
      <c r="H78" s="134">
        <f t="shared" si="42"/>
        <v>117690</v>
      </c>
      <c r="I78" s="134">
        <f t="shared" si="43"/>
        <v>120044</v>
      </c>
      <c r="J78" s="134">
        <f t="shared" si="44"/>
        <v>122447</v>
      </c>
      <c r="K78" s="134">
        <f t="shared" si="45"/>
        <v>124896</v>
      </c>
      <c r="L78" s="134">
        <f t="shared" si="46"/>
        <v>127393</v>
      </c>
      <c r="M78" s="134">
        <f t="shared" si="47"/>
        <v>129941</v>
      </c>
      <c r="N78" s="134">
        <f t="shared" si="48"/>
        <v>132540</v>
      </c>
      <c r="O78" s="86"/>
      <c r="P78" s="86"/>
      <c r="Q78" s="87"/>
      <c r="R78" s="86"/>
      <c r="S78" s="100" t="str">
        <f t="shared" si="36"/>
        <v>C03343</v>
      </c>
      <c r="T78" s="102" t="str">
        <f t="shared" si="37"/>
        <v>77</v>
      </c>
      <c r="U78" s="103" t="str">
        <f t="shared" si="38"/>
        <v>Director HR Learning &amp; Development Sol</v>
      </c>
      <c r="V78" s="104">
        <f t="shared" si="35"/>
        <v>111807</v>
      </c>
      <c r="W78" s="104">
        <f t="shared" si="35"/>
        <v>117690</v>
      </c>
      <c r="X78" s="104">
        <f t="shared" si="35"/>
        <v>120044</v>
      </c>
      <c r="Y78" s="104">
        <f t="shared" si="35"/>
        <v>122447</v>
      </c>
      <c r="Z78" s="104">
        <f t="shared" si="35"/>
        <v>124896</v>
      </c>
      <c r="AA78" s="104">
        <f t="shared" si="35"/>
        <v>127393</v>
      </c>
      <c r="AB78" s="104">
        <f t="shared" si="35"/>
        <v>129941</v>
      </c>
      <c r="AC78" s="104">
        <f t="shared" si="35"/>
        <v>132540</v>
      </c>
      <c r="AD78" s="109" t="str">
        <f t="shared" si="49"/>
        <v>C03343</v>
      </c>
      <c r="AE78" s="136" t="str">
        <f t="shared" si="50"/>
        <v>77</v>
      </c>
      <c r="AF78" s="108" t="str">
        <f t="shared" si="51"/>
        <v>Director HR Learning &amp; Development Sol</v>
      </c>
      <c r="AG78" s="110">
        <f t="shared" si="52"/>
        <v>53.753999999999998</v>
      </c>
      <c r="AH78" s="110">
        <f t="shared" si="53"/>
        <v>56.582000000000001</v>
      </c>
      <c r="AI78" s="110">
        <f t="shared" si="54"/>
        <v>57.713999999999999</v>
      </c>
      <c r="AJ78" s="110">
        <f t="shared" si="55"/>
        <v>58.869</v>
      </c>
      <c r="AK78" s="110">
        <f t="shared" si="56"/>
        <v>60.046999999999997</v>
      </c>
      <c r="AL78" s="110">
        <f t="shared" si="57"/>
        <v>61.247</v>
      </c>
      <c r="AM78" s="110">
        <f t="shared" si="58"/>
        <v>62.471999999999994</v>
      </c>
      <c r="AN78" s="110">
        <f t="shared" si="59"/>
        <v>63.721999999999994</v>
      </c>
    </row>
    <row r="79" spans="1:40">
      <c r="A79" s="85" t="s">
        <v>281</v>
      </c>
      <c r="B79" s="86">
        <v>13</v>
      </c>
      <c r="C79" s="94" t="s">
        <v>208</v>
      </c>
      <c r="D79" s="86">
        <v>630</v>
      </c>
      <c r="E79" s="86" t="s">
        <v>448</v>
      </c>
      <c r="F79" s="116" t="s">
        <v>413</v>
      </c>
      <c r="G79" s="134">
        <f t="shared" si="41"/>
        <v>124295</v>
      </c>
      <c r="H79" s="134">
        <f t="shared" si="42"/>
        <v>130837</v>
      </c>
      <c r="I79" s="134">
        <f t="shared" si="43"/>
        <v>133452</v>
      </c>
      <c r="J79" s="134">
        <f t="shared" si="44"/>
        <v>136122</v>
      </c>
      <c r="K79" s="134">
        <f t="shared" si="45"/>
        <v>138844</v>
      </c>
      <c r="L79" s="134">
        <f t="shared" si="46"/>
        <v>141622</v>
      </c>
      <c r="M79" s="134">
        <f t="shared" si="47"/>
        <v>144454</v>
      </c>
      <c r="N79" s="134">
        <f t="shared" si="48"/>
        <v>147342</v>
      </c>
      <c r="O79" s="86"/>
      <c r="P79" s="86"/>
      <c r="Q79" s="87"/>
      <c r="R79" s="86"/>
      <c r="S79" s="100" t="str">
        <f t="shared" si="36"/>
        <v>C03532</v>
      </c>
      <c r="T79" s="102" t="str">
        <f t="shared" si="37"/>
        <v>51</v>
      </c>
      <c r="U79" s="103" t="str">
        <f t="shared" si="38"/>
        <v>Director HR Total Compensation</v>
      </c>
      <c r="V79" s="104">
        <f t="shared" ref="V79:AC88" si="60">ROUND(VLOOKUP($S79,DataFeb2020,V$5,0)*IncrPerc2021,0)</f>
        <v>124295</v>
      </c>
      <c r="W79" s="104">
        <f t="shared" si="60"/>
        <v>130837</v>
      </c>
      <c r="X79" s="104">
        <f t="shared" si="60"/>
        <v>133452</v>
      </c>
      <c r="Y79" s="104">
        <f t="shared" si="60"/>
        <v>136122</v>
      </c>
      <c r="Z79" s="104">
        <f t="shared" si="60"/>
        <v>138844</v>
      </c>
      <c r="AA79" s="104">
        <f t="shared" si="60"/>
        <v>141622</v>
      </c>
      <c r="AB79" s="104">
        <f t="shared" si="60"/>
        <v>144454</v>
      </c>
      <c r="AC79" s="104">
        <f t="shared" si="60"/>
        <v>147342</v>
      </c>
      <c r="AD79" s="109" t="str">
        <f t="shared" si="49"/>
        <v>C03532</v>
      </c>
      <c r="AE79" s="136" t="str">
        <f t="shared" si="50"/>
        <v>51</v>
      </c>
      <c r="AF79" s="108" t="str">
        <f t="shared" si="51"/>
        <v>Director HR Total Compensation</v>
      </c>
      <c r="AG79" s="110">
        <f t="shared" si="52"/>
        <v>59.757999999999996</v>
      </c>
      <c r="AH79" s="110">
        <f t="shared" si="53"/>
        <v>62.902999999999999</v>
      </c>
      <c r="AI79" s="110">
        <f t="shared" si="54"/>
        <v>64.160000000000011</v>
      </c>
      <c r="AJ79" s="110">
        <f t="shared" si="55"/>
        <v>65.444000000000003</v>
      </c>
      <c r="AK79" s="110">
        <f t="shared" si="56"/>
        <v>66.75200000000001</v>
      </c>
      <c r="AL79" s="110">
        <f t="shared" si="57"/>
        <v>68.088000000000008</v>
      </c>
      <c r="AM79" s="110">
        <f t="shared" si="58"/>
        <v>69.45</v>
      </c>
      <c r="AN79" s="110">
        <f t="shared" si="59"/>
        <v>70.838000000000008</v>
      </c>
    </row>
    <row r="80" spans="1:40">
      <c r="A80" s="85" t="s">
        <v>204</v>
      </c>
      <c r="B80" s="86">
        <v>14</v>
      </c>
      <c r="C80" s="94" t="s">
        <v>205</v>
      </c>
      <c r="D80" s="86">
        <v>638</v>
      </c>
      <c r="E80" s="86" t="s">
        <v>448</v>
      </c>
      <c r="F80" s="85" t="s">
        <v>206</v>
      </c>
      <c r="G80" s="134">
        <f t="shared" si="41"/>
        <v>146683</v>
      </c>
      <c r="H80" s="134">
        <f t="shared" si="42"/>
        <v>154403</v>
      </c>
      <c r="I80" s="134">
        <f t="shared" si="43"/>
        <v>157492</v>
      </c>
      <c r="J80" s="134">
        <f t="shared" si="44"/>
        <v>160640</v>
      </c>
      <c r="K80" s="134">
        <f t="shared" si="45"/>
        <v>163852</v>
      </c>
      <c r="L80" s="134">
        <f t="shared" si="46"/>
        <v>167130</v>
      </c>
      <c r="M80" s="134">
        <f t="shared" si="47"/>
        <v>170472</v>
      </c>
      <c r="N80" s="134">
        <f t="shared" si="48"/>
        <v>173884</v>
      </c>
      <c r="O80" s="87"/>
      <c r="P80" s="87"/>
      <c r="Q80" s="87"/>
      <c r="R80" s="87"/>
      <c r="S80" s="100" t="str">
        <f t="shared" si="36"/>
        <v>C03345</v>
      </c>
      <c r="T80" s="102" t="str">
        <f t="shared" si="37"/>
        <v>79</v>
      </c>
      <c r="U80" s="103" t="str">
        <f t="shared" si="38"/>
        <v>Director Information Technology</v>
      </c>
      <c r="V80" s="104">
        <f t="shared" si="60"/>
        <v>146683</v>
      </c>
      <c r="W80" s="104">
        <f t="shared" si="60"/>
        <v>154403</v>
      </c>
      <c r="X80" s="104">
        <f t="shared" si="60"/>
        <v>157492</v>
      </c>
      <c r="Y80" s="104">
        <f t="shared" si="60"/>
        <v>160640</v>
      </c>
      <c r="Z80" s="104">
        <f t="shared" si="60"/>
        <v>163852</v>
      </c>
      <c r="AA80" s="104">
        <f t="shared" si="60"/>
        <v>167130</v>
      </c>
      <c r="AB80" s="104">
        <f t="shared" si="60"/>
        <v>170472</v>
      </c>
      <c r="AC80" s="104">
        <f t="shared" si="60"/>
        <v>173884</v>
      </c>
      <c r="AD80" s="109" t="str">
        <f t="shared" si="49"/>
        <v>C03345</v>
      </c>
      <c r="AE80" s="136" t="str">
        <f t="shared" si="50"/>
        <v>79</v>
      </c>
      <c r="AF80" s="108" t="str">
        <f t="shared" si="51"/>
        <v>Director Information Technology</v>
      </c>
      <c r="AG80" s="110">
        <f t="shared" si="52"/>
        <v>70.521000000000001</v>
      </c>
      <c r="AH80" s="110">
        <f t="shared" si="53"/>
        <v>74.233000000000004</v>
      </c>
      <c r="AI80" s="110">
        <f t="shared" si="54"/>
        <v>75.718000000000004</v>
      </c>
      <c r="AJ80" s="110">
        <f t="shared" si="55"/>
        <v>77.231000000000009</v>
      </c>
      <c r="AK80" s="110">
        <f t="shared" si="56"/>
        <v>78.775000000000006</v>
      </c>
      <c r="AL80" s="110">
        <f t="shared" si="57"/>
        <v>80.350999999999999</v>
      </c>
      <c r="AM80" s="110">
        <f t="shared" si="58"/>
        <v>81.957999999999998</v>
      </c>
      <c r="AN80" s="110">
        <f t="shared" si="59"/>
        <v>83.599000000000004</v>
      </c>
    </row>
    <row r="81" spans="1:40">
      <c r="A81" s="85" t="s">
        <v>207</v>
      </c>
      <c r="B81" s="86">
        <v>13</v>
      </c>
      <c r="C81" s="94" t="s">
        <v>208</v>
      </c>
      <c r="D81" s="86">
        <v>630</v>
      </c>
      <c r="E81" s="86" t="s">
        <v>448</v>
      </c>
      <c r="F81" s="115" t="s">
        <v>209</v>
      </c>
      <c r="G81" s="134">
        <f t="shared" si="41"/>
        <v>124295</v>
      </c>
      <c r="H81" s="134">
        <f t="shared" si="42"/>
        <v>130837</v>
      </c>
      <c r="I81" s="134">
        <f t="shared" si="43"/>
        <v>133452</v>
      </c>
      <c r="J81" s="134">
        <f t="shared" si="44"/>
        <v>136122</v>
      </c>
      <c r="K81" s="134">
        <f t="shared" si="45"/>
        <v>138844</v>
      </c>
      <c r="L81" s="134">
        <f t="shared" si="46"/>
        <v>141622</v>
      </c>
      <c r="M81" s="134">
        <f t="shared" si="47"/>
        <v>144454</v>
      </c>
      <c r="N81" s="134">
        <f t="shared" si="48"/>
        <v>147342</v>
      </c>
      <c r="O81" s="87"/>
      <c r="P81" s="87"/>
      <c r="Q81" s="87"/>
      <c r="R81" s="87"/>
      <c r="S81" s="100" t="str">
        <f t="shared" si="36"/>
        <v>C03348</v>
      </c>
      <c r="T81" s="102" t="str">
        <f t="shared" si="37"/>
        <v>51</v>
      </c>
      <c r="U81" s="103" t="str">
        <f t="shared" si="38"/>
        <v>Director Innovation Delivery Team</v>
      </c>
      <c r="V81" s="104">
        <f t="shared" si="60"/>
        <v>124295</v>
      </c>
      <c r="W81" s="104">
        <f t="shared" si="60"/>
        <v>130837</v>
      </c>
      <c r="X81" s="104">
        <f t="shared" si="60"/>
        <v>133452</v>
      </c>
      <c r="Y81" s="104">
        <f t="shared" si="60"/>
        <v>136122</v>
      </c>
      <c r="Z81" s="104">
        <f t="shared" si="60"/>
        <v>138844</v>
      </c>
      <c r="AA81" s="104">
        <f t="shared" si="60"/>
        <v>141622</v>
      </c>
      <c r="AB81" s="104">
        <f t="shared" si="60"/>
        <v>144454</v>
      </c>
      <c r="AC81" s="104">
        <f t="shared" si="60"/>
        <v>147342</v>
      </c>
      <c r="AD81" s="109" t="str">
        <f t="shared" si="49"/>
        <v>C03348</v>
      </c>
      <c r="AE81" s="136" t="str">
        <f t="shared" si="50"/>
        <v>51</v>
      </c>
      <c r="AF81" s="108" t="str">
        <f t="shared" si="51"/>
        <v>Director Innovation Delivery Team</v>
      </c>
      <c r="AG81" s="110">
        <f t="shared" si="52"/>
        <v>59.757999999999996</v>
      </c>
      <c r="AH81" s="110">
        <f t="shared" si="53"/>
        <v>62.902999999999999</v>
      </c>
      <c r="AI81" s="110">
        <f t="shared" si="54"/>
        <v>64.160000000000011</v>
      </c>
      <c r="AJ81" s="110">
        <f t="shared" si="55"/>
        <v>65.444000000000003</v>
      </c>
      <c r="AK81" s="110">
        <f t="shared" si="56"/>
        <v>66.75200000000001</v>
      </c>
      <c r="AL81" s="110">
        <f t="shared" si="57"/>
        <v>68.088000000000008</v>
      </c>
      <c r="AM81" s="110">
        <f t="shared" si="58"/>
        <v>69.45</v>
      </c>
      <c r="AN81" s="110">
        <f t="shared" si="59"/>
        <v>70.838000000000008</v>
      </c>
    </row>
    <row r="82" spans="1:40">
      <c r="A82" s="85" t="s">
        <v>39</v>
      </c>
      <c r="B82" s="86">
        <v>15</v>
      </c>
      <c r="C82" s="94" t="s">
        <v>21</v>
      </c>
      <c r="D82" s="86">
        <v>695</v>
      </c>
      <c r="E82" s="86" t="s">
        <v>448</v>
      </c>
      <c r="F82" s="113" t="s">
        <v>422</v>
      </c>
      <c r="G82" s="134">
        <f t="shared" si="41"/>
        <v>137386</v>
      </c>
      <c r="H82" s="134">
        <f t="shared" si="42"/>
        <v>144616</v>
      </c>
      <c r="I82" s="134">
        <f t="shared" si="43"/>
        <v>147509</v>
      </c>
      <c r="J82" s="134">
        <f t="shared" si="44"/>
        <v>150460</v>
      </c>
      <c r="K82" s="134">
        <f t="shared" si="45"/>
        <v>153469</v>
      </c>
      <c r="L82" s="134">
        <f t="shared" si="46"/>
        <v>156538</v>
      </c>
      <c r="M82" s="134">
        <f t="shared" si="47"/>
        <v>159670</v>
      </c>
      <c r="N82" s="134">
        <f t="shared" si="48"/>
        <v>162862</v>
      </c>
      <c r="O82" s="87"/>
      <c r="P82" s="87"/>
      <c r="Q82" s="87"/>
      <c r="R82" s="87"/>
      <c r="S82" s="100" t="str">
        <f t="shared" si="36"/>
        <v>C03320</v>
      </c>
      <c r="T82" s="102" t="str">
        <f t="shared" si="37"/>
        <v>116</v>
      </c>
      <c r="U82" s="103" t="str">
        <f t="shared" si="38"/>
        <v>Director Inter Governmental Relations</v>
      </c>
      <c r="V82" s="104">
        <f t="shared" si="60"/>
        <v>137386</v>
      </c>
      <c r="W82" s="104">
        <f t="shared" si="60"/>
        <v>144616</v>
      </c>
      <c r="X82" s="104">
        <f t="shared" si="60"/>
        <v>147509</v>
      </c>
      <c r="Y82" s="104">
        <f t="shared" si="60"/>
        <v>150460</v>
      </c>
      <c r="Z82" s="104">
        <f t="shared" si="60"/>
        <v>153469</v>
      </c>
      <c r="AA82" s="104">
        <f t="shared" si="60"/>
        <v>156538</v>
      </c>
      <c r="AB82" s="104">
        <f t="shared" si="60"/>
        <v>159670</v>
      </c>
      <c r="AC82" s="104">
        <f t="shared" si="60"/>
        <v>162862</v>
      </c>
      <c r="AD82" s="109" t="str">
        <f t="shared" si="49"/>
        <v>C03320</v>
      </c>
      <c r="AE82" s="136" t="str">
        <f t="shared" si="50"/>
        <v>116</v>
      </c>
      <c r="AF82" s="108" t="str">
        <f t="shared" si="51"/>
        <v>Director Inter Governmental Relations</v>
      </c>
      <c r="AG82" s="110">
        <f t="shared" si="52"/>
        <v>66.051000000000002</v>
      </c>
      <c r="AH82" s="110">
        <f t="shared" si="53"/>
        <v>69.527000000000001</v>
      </c>
      <c r="AI82" s="110">
        <f t="shared" si="54"/>
        <v>70.918000000000006</v>
      </c>
      <c r="AJ82" s="110">
        <f t="shared" si="55"/>
        <v>72.337000000000003</v>
      </c>
      <c r="AK82" s="110">
        <f t="shared" si="56"/>
        <v>73.784000000000006</v>
      </c>
      <c r="AL82" s="110">
        <f t="shared" si="57"/>
        <v>75.259</v>
      </c>
      <c r="AM82" s="110">
        <f t="shared" si="58"/>
        <v>76.765000000000001</v>
      </c>
      <c r="AN82" s="110">
        <f t="shared" si="59"/>
        <v>78.300000000000011</v>
      </c>
    </row>
    <row r="83" spans="1:40">
      <c r="A83" s="85" t="s">
        <v>210</v>
      </c>
      <c r="B83" s="86">
        <v>13</v>
      </c>
      <c r="C83" s="94" t="s">
        <v>211</v>
      </c>
      <c r="D83" s="86">
        <v>625</v>
      </c>
      <c r="E83" s="86" t="s">
        <v>448</v>
      </c>
      <c r="F83" s="85" t="s">
        <v>212</v>
      </c>
      <c r="G83" s="134">
        <f t="shared" si="41"/>
        <v>138896</v>
      </c>
      <c r="H83" s="134">
        <f t="shared" si="42"/>
        <v>146205</v>
      </c>
      <c r="I83" s="134">
        <f t="shared" si="43"/>
        <v>149130</v>
      </c>
      <c r="J83" s="134">
        <f t="shared" si="44"/>
        <v>152111</v>
      </c>
      <c r="K83" s="134">
        <f t="shared" si="45"/>
        <v>155153</v>
      </c>
      <c r="L83" s="134">
        <f t="shared" si="46"/>
        <v>158258</v>
      </c>
      <c r="M83" s="134">
        <f t="shared" si="47"/>
        <v>161423</v>
      </c>
      <c r="N83" s="134">
        <f t="shared" si="48"/>
        <v>164650</v>
      </c>
      <c r="O83" s="87"/>
      <c r="P83" s="87"/>
      <c r="Q83" s="87"/>
      <c r="R83" s="87"/>
      <c r="S83" s="100" t="str">
        <f t="shared" si="36"/>
        <v>C03355</v>
      </c>
      <c r="T83" s="102" t="str">
        <f t="shared" si="37"/>
        <v>127</v>
      </c>
      <c r="U83" s="103" t="str">
        <f t="shared" si="38"/>
        <v>Director Internal Audit</v>
      </c>
      <c r="V83" s="104">
        <f t="shared" si="60"/>
        <v>138896</v>
      </c>
      <c r="W83" s="104">
        <f t="shared" si="60"/>
        <v>146205</v>
      </c>
      <c r="X83" s="104">
        <f t="shared" si="60"/>
        <v>149130</v>
      </c>
      <c r="Y83" s="104">
        <f t="shared" si="60"/>
        <v>152111</v>
      </c>
      <c r="Z83" s="104">
        <f t="shared" si="60"/>
        <v>155153</v>
      </c>
      <c r="AA83" s="104">
        <f t="shared" si="60"/>
        <v>158258</v>
      </c>
      <c r="AB83" s="104">
        <f t="shared" si="60"/>
        <v>161423</v>
      </c>
      <c r="AC83" s="104">
        <f t="shared" si="60"/>
        <v>164650</v>
      </c>
      <c r="AD83" s="109" t="str">
        <f t="shared" si="49"/>
        <v>C03355</v>
      </c>
      <c r="AE83" s="136" t="str">
        <f t="shared" si="50"/>
        <v>127</v>
      </c>
      <c r="AF83" s="108" t="str">
        <f t="shared" si="51"/>
        <v>Director Internal Audit</v>
      </c>
      <c r="AG83" s="110">
        <f t="shared" si="52"/>
        <v>66.777000000000001</v>
      </c>
      <c r="AH83" s="110">
        <f t="shared" si="53"/>
        <v>70.291000000000011</v>
      </c>
      <c r="AI83" s="110">
        <f t="shared" si="54"/>
        <v>71.698000000000008</v>
      </c>
      <c r="AJ83" s="110">
        <f t="shared" si="55"/>
        <v>73.131</v>
      </c>
      <c r="AK83" s="110">
        <f t="shared" si="56"/>
        <v>74.593000000000004</v>
      </c>
      <c r="AL83" s="110">
        <f t="shared" si="57"/>
        <v>76.085999999999999</v>
      </c>
      <c r="AM83" s="110">
        <f t="shared" si="58"/>
        <v>77.608000000000004</v>
      </c>
      <c r="AN83" s="110">
        <f t="shared" si="59"/>
        <v>79.159000000000006</v>
      </c>
    </row>
    <row r="84" spans="1:40">
      <c r="A84" s="85" t="s">
        <v>381</v>
      </c>
      <c r="B84" s="86">
        <v>14</v>
      </c>
      <c r="C84" s="94" t="s">
        <v>468</v>
      </c>
      <c r="D84" s="86">
        <v>638</v>
      </c>
      <c r="E84" s="86" t="s">
        <v>448</v>
      </c>
      <c r="F84" s="115" t="s">
        <v>382</v>
      </c>
      <c r="G84" s="134">
        <f t="shared" si="41"/>
        <v>125906</v>
      </c>
      <c r="H84" s="134">
        <f t="shared" si="42"/>
        <v>132533</v>
      </c>
      <c r="I84" s="134">
        <f t="shared" si="43"/>
        <v>135183</v>
      </c>
      <c r="J84" s="134">
        <f t="shared" si="44"/>
        <v>137887</v>
      </c>
      <c r="K84" s="134">
        <f t="shared" si="45"/>
        <v>140644</v>
      </c>
      <c r="L84" s="134">
        <f t="shared" si="46"/>
        <v>143457</v>
      </c>
      <c r="M84" s="134">
        <f t="shared" si="47"/>
        <v>146326</v>
      </c>
      <c r="N84" s="134">
        <f t="shared" si="48"/>
        <v>149253</v>
      </c>
      <c r="O84" s="87"/>
      <c r="P84" s="87"/>
      <c r="Q84" s="87"/>
      <c r="R84" s="87"/>
      <c r="S84" s="100" t="str">
        <f t="shared" si="36"/>
        <v>C03332</v>
      </c>
      <c r="T84" s="102" t="str">
        <f t="shared" si="37"/>
        <v>144</v>
      </c>
      <c r="U84" s="103" t="str">
        <f t="shared" si="38"/>
        <v>Director Investments and Debt Management</v>
      </c>
      <c r="V84" s="104">
        <f t="shared" si="60"/>
        <v>125906</v>
      </c>
      <c r="W84" s="104">
        <f t="shared" si="60"/>
        <v>132533</v>
      </c>
      <c r="X84" s="104">
        <f t="shared" si="60"/>
        <v>135183</v>
      </c>
      <c r="Y84" s="104">
        <f t="shared" si="60"/>
        <v>137887</v>
      </c>
      <c r="Z84" s="104">
        <f t="shared" si="60"/>
        <v>140644</v>
      </c>
      <c r="AA84" s="104">
        <f t="shared" si="60"/>
        <v>143457</v>
      </c>
      <c r="AB84" s="104">
        <f t="shared" si="60"/>
        <v>146326</v>
      </c>
      <c r="AC84" s="104">
        <f t="shared" si="60"/>
        <v>149253</v>
      </c>
      <c r="AD84" s="109" t="str">
        <f t="shared" si="49"/>
        <v>C03332</v>
      </c>
      <c r="AE84" s="136" t="str">
        <f t="shared" si="50"/>
        <v>144</v>
      </c>
      <c r="AF84" s="108" t="str">
        <f t="shared" si="51"/>
        <v>Director Investments and Debt Management</v>
      </c>
      <c r="AG84" s="110">
        <f t="shared" si="52"/>
        <v>60.531999999999996</v>
      </c>
      <c r="AH84" s="110">
        <f t="shared" si="53"/>
        <v>63.717999999999996</v>
      </c>
      <c r="AI84" s="110">
        <f t="shared" si="54"/>
        <v>64.992000000000004</v>
      </c>
      <c r="AJ84" s="110">
        <f t="shared" si="55"/>
        <v>66.292000000000002</v>
      </c>
      <c r="AK84" s="110">
        <f t="shared" si="56"/>
        <v>67.618000000000009</v>
      </c>
      <c r="AL84" s="110">
        <f t="shared" si="57"/>
        <v>68.97</v>
      </c>
      <c r="AM84" s="110">
        <f t="shared" si="58"/>
        <v>70.350000000000009</v>
      </c>
      <c r="AN84" s="110">
        <f t="shared" si="59"/>
        <v>71.757000000000005</v>
      </c>
    </row>
    <row r="85" spans="1:40">
      <c r="A85" s="85" t="s">
        <v>379</v>
      </c>
      <c r="B85" s="86">
        <v>11</v>
      </c>
      <c r="C85" s="94" t="s">
        <v>469</v>
      </c>
      <c r="D85" s="86">
        <v>540</v>
      </c>
      <c r="E85" s="86" t="s">
        <v>448</v>
      </c>
      <c r="F85" s="85" t="s">
        <v>378</v>
      </c>
      <c r="G85" s="134">
        <f t="shared" si="41"/>
        <v>106168</v>
      </c>
      <c r="H85" s="134">
        <f t="shared" si="42"/>
        <v>111756</v>
      </c>
      <c r="I85" s="134">
        <f t="shared" si="43"/>
        <v>113990</v>
      </c>
      <c r="J85" s="134">
        <f t="shared" si="44"/>
        <v>116270</v>
      </c>
      <c r="K85" s="134">
        <f t="shared" si="45"/>
        <v>118595</v>
      </c>
      <c r="L85" s="134">
        <f t="shared" si="46"/>
        <v>120967</v>
      </c>
      <c r="M85" s="134">
        <f t="shared" si="47"/>
        <v>123386</v>
      </c>
      <c r="N85" s="134">
        <f t="shared" si="48"/>
        <v>125854</v>
      </c>
      <c r="O85" s="87"/>
      <c r="P85" s="87"/>
      <c r="Q85" s="87"/>
      <c r="R85" s="87"/>
      <c r="S85" s="100" t="str">
        <f t="shared" si="36"/>
        <v>52941C</v>
      </c>
      <c r="T85" s="102" t="str">
        <f t="shared" si="37"/>
        <v>143</v>
      </c>
      <c r="U85" s="103" t="str">
        <f t="shared" si="38"/>
        <v>Director Labor Standards</v>
      </c>
      <c r="V85" s="104">
        <f t="shared" si="60"/>
        <v>106168</v>
      </c>
      <c r="W85" s="104">
        <f t="shared" si="60"/>
        <v>111756</v>
      </c>
      <c r="X85" s="104">
        <f t="shared" si="60"/>
        <v>113990</v>
      </c>
      <c r="Y85" s="104">
        <f t="shared" si="60"/>
        <v>116270</v>
      </c>
      <c r="Z85" s="104">
        <f t="shared" si="60"/>
        <v>118595</v>
      </c>
      <c r="AA85" s="104">
        <f t="shared" si="60"/>
        <v>120967</v>
      </c>
      <c r="AB85" s="104">
        <f t="shared" si="60"/>
        <v>123386</v>
      </c>
      <c r="AC85" s="104">
        <f t="shared" si="60"/>
        <v>125854</v>
      </c>
      <c r="AD85" s="109" t="str">
        <f t="shared" si="49"/>
        <v>52941C</v>
      </c>
      <c r="AE85" s="136" t="str">
        <f t="shared" si="50"/>
        <v>143</v>
      </c>
      <c r="AF85" s="108" t="str">
        <f t="shared" si="51"/>
        <v>Director Labor Standards</v>
      </c>
      <c r="AG85" s="110">
        <f t="shared" si="52"/>
        <v>51.042999999999999</v>
      </c>
      <c r="AH85" s="110">
        <f t="shared" si="53"/>
        <v>53.728999999999999</v>
      </c>
      <c r="AI85" s="110">
        <f t="shared" si="54"/>
        <v>54.802999999999997</v>
      </c>
      <c r="AJ85" s="110">
        <f t="shared" si="55"/>
        <v>55.9</v>
      </c>
      <c r="AK85" s="110">
        <f t="shared" si="56"/>
        <v>57.016999999999996</v>
      </c>
      <c r="AL85" s="110">
        <f t="shared" si="57"/>
        <v>58.157999999999994</v>
      </c>
      <c r="AM85" s="110">
        <f t="shared" si="58"/>
        <v>59.320999999999998</v>
      </c>
      <c r="AN85" s="110">
        <f t="shared" si="59"/>
        <v>60.506999999999998</v>
      </c>
    </row>
    <row r="86" spans="1:40">
      <c r="A86" s="85" t="s">
        <v>218</v>
      </c>
      <c r="B86" s="86">
        <v>15</v>
      </c>
      <c r="C86" s="94" t="s">
        <v>219</v>
      </c>
      <c r="D86" s="86">
        <v>683</v>
      </c>
      <c r="E86" s="86" t="s">
        <v>448</v>
      </c>
      <c r="F86" s="85" t="s">
        <v>220</v>
      </c>
      <c r="G86" s="134">
        <f t="shared" si="41"/>
        <v>134970</v>
      </c>
      <c r="H86" s="134">
        <f t="shared" si="42"/>
        <v>142074</v>
      </c>
      <c r="I86" s="134">
        <f t="shared" si="43"/>
        <v>144915</v>
      </c>
      <c r="J86" s="134">
        <f t="shared" si="44"/>
        <v>147813</v>
      </c>
      <c r="K86" s="134">
        <f t="shared" si="45"/>
        <v>150769</v>
      </c>
      <c r="L86" s="134">
        <f t="shared" si="46"/>
        <v>153785</v>
      </c>
      <c r="M86" s="134">
        <f t="shared" si="47"/>
        <v>156861</v>
      </c>
      <c r="N86" s="134">
        <f t="shared" si="48"/>
        <v>159997</v>
      </c>
      <c r="O86" s="87"/>
      <c r="P86" s="87"/>
      <c r="Q86" s="87"/>
      <c r="R86" s="87"/>
      <c r="S86" s="100" t="str">
        <f t="shared" si="36"/>
        <v>C03377</v>
      </c>
      <c r="T86" s="102" t="str">
        <f t="shared" si="37"/>
        <v>151</v>
      </c>
      <c r="U86" s="103" t="str">
        <f t="shared" si="38"/>
        <v>Director Long Range Planning</v>
      </c>
      <c r="V86" s="104">
        <f t="shared" si="60"/>
        <v>134970</v>
      </c>
      <c r="W86" s="104">
        <f t="shared" si="60"/>
        <v>142074</v>
      </c>
      <c r="X86" s="104">
        <f t="shared" si="60"/>
        <v>144915</v>
      </c>
      <c r="Y86" s="104">
        <f t="shared" si="60"/>
        <v>147813</v>
      </c>
      <c r="Z86" s="104">
        <f t="shared" si="60"/>
        <v>150769</v>
      </c>
      <c r="AA86" s="104">
        <f t="shared" si="60"/>
        <v>153785</v>
      </c>
      <c r="AB86" s="104">
        <f t="shared" si="60"/>
        <v>156861</v>
      </c>
      <c r="AC86" s="104">
        <f t="shared" si="60"/>
        <v>159997</v>
      </c>
      <c r="AD86" s="109" t="str">
        <f t="shared" si="49"/>
        <v>C03377</v>
      </c>
      <c r="AE86" s="136" t="str">
        <f t="shared" si="50"/>
        <v>151</v>
      </c>
      <c r="AF86" s="108" t="str">
        <f t="shared" si="51"/>
        <v>Director Long Range Planning</v>
      </c>
      <c r="AG86" s="110">
        <f t="shared" si="52"/>
        <v>64.89</v>
      </c>
      <c r="AH86" s="110">
        <f t="shared" si="53"/>
        <v>68.305000000000007</v>
      </c>
      <c r="AI86" s="110">
        <f t="shared" si="54"/>
        <v>69.671000000000006</v>
      </c>
      <c r="AJ86" s="110">
        <f t="shared" si="55"/>
        <v>71.064000000000007</v>
      </c>
      <c r="AK86" s="110">
        <f t="shared" si="56"/>
        <v>72.486000000000004</v>
      </c>
      <c r="AL86" s="110">
        <f t="shared" si="57"/>
        <v>73.936000000000007</v>
      </c>
      <c r="AM86" s="110">
        <f t="shared" si="58"/>
        <v>75.414000000000001</v>
      </c>
      <c r="AN86" s="110">
        <f t="shared" si="59"/>
        <v>76.922000000000011</v>
      </c>
    </row>
    <row r="87" spans="1:40">
      <c r="A87" s="85" t="s">
        <v>221</v>
      </c>
      <c r="B87" s="86">
        <v>14</v>
      </c>
      <c r="C87" s="94" t="s">
        <v>222</v>
      </c>
      <c r="D87" s="86">
        <v>643</v>
      </c>
      <c r="E87" s="86" t="s">
        <v>448</v>
      </c>
      <c r="F87" s="85" t="s">
        <v>223</v>
      </c>
      <c r="G87" s="134">
        <f t="shared" si="41"/>
        <v>126913</v>
      </c>
      <c r="H87" s="134">
        <f t="shared" si="42"/>
        <v>133592</v>
      </c>
      <c r="I87" s="134">
        <f t="shared" si="43"/>
        <v>136265</v>
      </c>
      <c r="J87" s="134">
        <f t="shared" si="44"/>
        <v>138989</v>
      </c>
      <c r="K87" s="134">
        <f t="shared" si="45"/>
        <v>141769</v>
      </c>
      <c r="L87" s="134">
        <f t="shared" si="46"/>
        <v>144603</v>
      </c>
      <c r="M87" s="134">
        <f t="shared" si="47"/>
        <v>147496</v>
      </c>
      <c r="N87" s="134">
        <f t="shared" si="48"/>
        <v>150446</v>
      </c>
      <c r="O87" s="87"/>
      <c r="P87" s="87"/>
      <c r="Q87" s="87"/>
      <c r="R87" s="87"/>
      <c r="S87" s="100" t="str">
        <f t="shared" si="36"/>
        <v>C03379</v>
      </c>
      <c r="T87" s="102" t="str">
        <f t="shared" si="37"/>
        <v>200</v>
      </c>
      <c r="U87" s="103" t="str">
        <f t="shared" si="38"/>
        <v>Director Major Real Estate Projects</v>
      </c>
      <c r="V87" s="104">
        <f t="shared" si="60"/>
        <v>126913</v>
      </c>
      <c r="W87" s="104">
        <f t="shared" si="60"/>
        <v>133592</v>
      </c>
      <c r="X87" s="104">
        <f t="shared" si="60"/>
        <v>136265</v>
      </c>
      <c r="Y87" s="104">
        <f t="shared" si="60"/>
        <v>138989</v>
      </c>
      <c r="Z87" s="104">
        <f t="shared" si="60"/>
        <v>141769</v>
      </c>
      <c r="AA87" s="104">
        <f t="shared" si="60"/>
        <v>144603</v>
      </c>
      <c r="AB87" s="104">
        <f t="shared" si="60"/>
        <v>147496</v>
      </c>
      <c r="AC87" s="104">
        <f t="shared" si="60"/>
        <v>150446</v>
      </c>
      <c r="AD87" s="109" t="str">
        <f t="shared" si="49"/>
        <v>C03379</v>
      </c>
      <c r="AE87" s="136" t="str">
        <f t="shared" si="50"/>
        <v>200</v>
      </c>
      <c r="AF87" s="108" t="str">
        <f t="shared" si="51"/>
        <v>Director Major Real Estate Projects</v>
      </c>
      <c r="AG87" s="110">
        <f t="shared" si="52"/>
        <v>61.015999999999998</v>
      </c>
      <c r="AH87" s="110">
        <f t="shared" si="53"/>
        <v>64.227000000000004</v>
      </c>
      <c r="AI87" s="110">
        <f t="shared" si="54"/>
        <v>65.513000000000005</v>
      </c>
      <c r="AJ87" s="110">
        <f t="shared" si="55"/>
        <v>66.822000000000003</v>
      </c>
      <c r="AK87" s="110">
        <f t="shared" si="56"/>
        <v>68.159000000000006</v>
      </c>
      <c r="AL87" s="110">
        <f t="shared" si="57"/>
        <v>69.521000000000001</v>
      </c>
      <c r="AM87" s="110">
        <f t="shared" si="58"/>
        <v>70.912000000000006</v>
      </c>
      <c r="AN87" s="110">
        <f t="shared" si="59"/>
        <v>72.33</v>
      </c>
    </row>
    <row r="88" spans="1:40">
      <c r="A88" s="85" t="s">
        <v>227</v>
      </c>
      <c r="B88" s="86">
        <v>13</v>
      </c>
      <c r="C88" s="94" t="s">
        <v>149</v>
      </c>
      <c r="D88" s="86">
        <v>588</v>
      </c>
      <c r="E88" s="86" t="s">
        <v>448</v>
      </c>
      <c r="F88" s="85" t="s">
        <v>228</v>
      </c>
      <c r="G88" s="134">
        <f t="shared" si="41"/>
        <v>115835</v>
      </c>
      <c r="H88" s="134">
        <f t="shared" si="42"/>
        <v>121932</v>
      </c>
      <c r="I88" s="134">
        <f t="shared" si="43"/>
        <v>124370</v>
      </c>
      <c r="J88" s="134">
        <f t="shared" si="44"/>
        <v>126857</v>
      </c>
      <c r="K88" s="134">
        <f t="shared" si="45"/>
        <v>129394</v>
      </c>
      <c r="L88" s="134">
        <f t="shared" si="46"/>
        <v>131982</v>
      </c>
      <c r="M88" s="134">
        <f t="shared" si="47"/>
        <v>134621</v>
      </c>
      <c r="N88" s="134">
        <f t="shared" si="48"/>
        <v>137315</v>
      </c>
      <c r="O88" s="87"/>
      <c r="P88" s="87"/>
      <c r="Q88" s="87"/>
      <c r="R88" s="87"/>
      <c r="S88" s="100" t="str">
        <f t="shared" si="36"/>
        <v>C03396</v>
      </c>
      <c r="T88" s="102" t="str">
        <f t="shared" si="37"/>
        <v>108</v>
      </c>
      <c r="U88" s="103" t="str">
        <f t="shared" si="38"/>
        <v>Director MFD Finance &amp; Logistics</v>
      </c>
      <c r="V88" s="104">
        <f t="shared" si="60"/>
        <v>115835</v>
      </c>
      <c r="W88" s="104">
        <f t="shared" si="60"/>
        <v>121932</v>
      </c>
      <c r="X88" s="104">
        <f t="shared" si="60"/>
        <v>124370</v>
      </c>
      <c r="Y88" s="104">
        <f t="shared" si="60"/>
        <v>126857</v>
      </c>
      <c r="Z88" s="104">
        <f t="shared" si="60"/>
        <v>129394</v>
      </c>
      <c r="AA88" s="104">
        <f t="shared" si="60"/>
        <v>131982</v>
      </c>
      <c r="AB88" s="104">
        <f t="shared" si="60"/>
        <v>134621</v>
      </c>
      <c r="AC88" s="104">
        <f t="shared" si="60"/>
        <v>137315</v>
      </c>
      <c r="AD88" s="109" t="str">
        <f t="shared" si="49"/>
        <v>C03396</v>
      </c>
      <c r="AE88" s="136" t="str">
        <f t="shared" si="50"/>
        <v>108</v>
      </c>
      <c r="AF88" s="108" t="str">
        <f t="shared" si="51"/>
        <v>Director MFD Finance &amp; Logistics</v>
      </c>
      <c r="AG88" s="110">
        <f t="shared" si="52"/>
        <v>55.69</v>
      </c>
      <c r="AH88" s="110">
        <f t="shared" si="53"/>
        <v>58.622</v>
      </c>
      <c r="AI88" s="110">
        <f t="shared" si="54"/>
        <v>59.793999999999997</v>
      </c>
      <c r="AJ88" s="110">
        <f t="shared" si="55"/>
        <v>60.988999999999997</v>
      </c>
      <c r="AK88" s="110">
        <f t="shared" si="56"/>
        <v>62.208999999999996</v>
      </c>
      <c r="AL88" s="110">
        <f t="shared" si="57"/>
        <v>63.452999999999996</v>
      </c>
      <c r="AM88" s="110">
        <f t="shared" si="58"/>
        <v>64.722000000000008</v>
      </c>
      <c r="AN88" s="110">
        <f t="shared" si="59"/>
        <v>66.01700000000001</v>
      </c>
    </row>
    <row r="89" spans="1:40">
      <c r="A89" s="85" t="s">
        <v>229</v>
      </c>
      <c r="B89" s="86">
        <v>12</v>
      </c>
      <c r="C89" s="94" t="s">
        <v>216</v>
      </c>
      <c r="D89" s="86">
        <v>568</v>
      </c>
      <c r="E89" s="86" t="s">
        <v>448</v>
      </c>
      <c r="F89" s="113" t="s">
        <v>230</v>
      </c>
      <c r="G89" s="134">
        <f t="shared" si="41"/>
        <v>111807</v>
      </c>
      <c r="H89" s="134">
        <f t="shared" si="42"/>
        <v>117690</v>
      </c>
      <c r="I89" s="134">
        <f t="shared" si="43"/>
        <v>120044</v>
      </c>
      <c r="J89" s="134">
        <f t="shared" si="44"/>
        <v>122447</v>
      </c>
      <c r="K89" s="134">
        <f t="shared" si="45"/>
        <v>124896</v>
      </c>
      <c r="L89" s="134">
        <f t="shared" si="46"/>
        <v>127393</v>
      </c>
      <c r="M89" s="134">
        <f t="shared" si="47"/>
        <v>129941</v>
      </c>
      <c r="N89" s="134">
        <f t="shared" si="48"/>
        <v>132540</v>
      </c>
      <c r="O89" s="87"/>
      <c r="P89" s="87"/>
      <c r="Q89" s="87"/>
      <c r="R89" s="87"/>
      <c r="S89" s="100" t="str">
        <f t="shared" si="36"/>
        <v>C00710</v>
      </c>
      <c r="T89" s="102" t="str">
        <f t="shared" si="37"/>
        <v>77</v>
      </c>
      <c r="U89" s="103" t="str">
        <f t="shared" si="38"/>
        <v>Director Minneapolis 311</v>
      </c>
      <c r="V89" s="104">
        <f t="shared" ref="V89:AC98" si="61">ROUND(VLOOKUP($S89,DataFeb2020,V$5,0)*IncrPerc2021,0)</f>
        <v>111807</v>
      </c>
      <c r="W89" s="104">
        <f t="shared" si="61"/>
        <v>117690</v>
      </c>
      <c r="X89" s="104">
        <f t="shared" si="61"/>
        <v>120044</v>
      </c>
      <c r="Y89" s="104">
        <f t="shared" si="61"/>
        <v>122447</v>
      </c>
      <c r="Z89" s="104">
        <f t="shared" si="61"/>
        <v>124896</v>
      </c>
      <c r="AA89" s="104">
        <f t="shared" si="61"/>
        <v>127393</v>
      </c>
      <c r="AB89" s="104">
        <f t="shared" si="61"/>
        <v>129941</v>
      </c>
      <c r="AC89" s="104">
        <f t="shared" si="61"/>
        <v>132540</v>
      </c>
      <c r="AD89" s="109" t="str">
        <f t="shared" si="49"/>
        <v>C00710</v>
      </c>
      <c r="AE89" s="136" t="str">
        <f t="shared" si="50"/>
        <v>77</v>
      </c>
      <c r="AF89" s="108" t="str">
        <f t="shared" si="51"/>
        <v>Director Minneapolis 311</v>
      </c>
      <c r="AG89" s="110">
        <f t="shared" si="52"/>
        <v>53.753999999999998</v>
      </c>
      <c r="AH89" s="110">
        <f t="shared" si="53"/>
        <v>56.582000000000001</v>
      </c>
      <c r="AI89" s="110">
        <f t="shared" si="54"/>
        <v>57.713999999999999</v>
      </c>
      <c r="AJ89" s="110">
        <f t="shared" si="55"/>
        <v>58.869</v>
      </c>
      <c r="AK89" s="110">
        <f t="shared" si="56"/>
        <v>60.046999999999997</v>
      </c>
      <c r="AL89" s="110">
        <f t="shared" si="57"/>
        <v>61.247</v>
      </c>
      <c r="AM89" s="110">
        <f t="shared" si="58"/>
        <v>62.471999999999994</v>
      </c>
      <c r="AN89" s="110">
        <f t="shared" si="59"/>
        <v>63.721999999999994</v>
      </c>
    </row>
    <row r="90" spans="1:40">
      <c r="A90" s="85" t="s">
        <v>224</v>
      </c>
      <c r="B90" s="86">
        <v>15</v>
      </c>
      <c r="C90" s="94" t="s">
        <v>167</v>
      </c>
      <c r="D90" s="86">
        <v>688</v>
      </c>
      <c r="E90" s="86" t="s">
        <v>448</v>
      </c>
      <c r="F90" s="85" t="s">
        <v>226</v>
      </c>
      <c r="G90" s="134">
        <f t="shared" si="41"/>
        <v>135978</v>
      </c>
      <c r="H90" s="134">
        <f t="shared" si="42"/>
        <v>143135</v>
      </c>
      <c r="I90" s="134">
        <f t="shared" si="43"/>
        <v>145996</v>
      </c>
      <c r="J90" s="134">
        <f t="shared" si="44"/>
        <v>148918</v>
      </c>
      <c r="K90" s="134">
        <f t="shared" si="45"/>
        <v>151897</v>
      </c>
      <c r="L90" s="134">
        <f t="shared" si="46"/>
        <v>154933</v>
      </c>
      <c r="M90" s="134">
        <f t="shared" si="47"/>
        <v>158032</v>
      </c>
      <c r="N90" s="134">
        <f t="shared" si="48"/>
        <v>161192</v>
      </c>
      <c r="O90" s="87"/>
      <c r="P90" s="87"/>
      <c r="Q90" s="87"/>
      <c r="R90" s="87"/>
      <c r="S90" s="100" t="str">
        <f t="shared" si="36"/>
        <v>C03380</v>
      </c>
      <c r="T90" s="102" t="str">
        <f t="shared" si="37"/>
        <v>147</v>
      </c>
      <c r="U90" s="103" t="str">
        <f t="shared" si="38"/>
        <v>Director Minneapolis Emergency Communications Center</v>
      </c>
      <c r="V90" s="104">
        <f t="shared" si="61"/>
        <v>135978</v>
      </c>
      <c r="W90" s="104">
        <f t="shared" si="61"/>
        <v>143135</v>
      </c>
      <c r="X90" s="104">
        <f t="shared" si="61"/>
        <v>145996</v>
      </c>
      <c r="Y90" s="104">
        <f t="shared" si="61"/>
        <v>148918</v>
      </c>
      <c r="Z90" s="104">
        <f t="shared" si="61"/>
        <v>151897</v>
      </c>
      <c r="AA90" s="104">
        <f t="shared" si="61"/>
        <v>154933</v>
      </c>
      <c r="AB90" s="104">
        <f t="shared" si="61"/>
        <v>158032</v>
      </c>
      <c r="AC90" s="104">
        <f t="shared" si="61"/>
        <v>161192</v>
      </c>
      <c r="AD90" s="109" t="str">
        <f t="shared" si="49"/>
        <v>C03380</v>
      </c>
      <c r="AE90" s="136" t="str">
        <f t="shared" si="50"/>
        <v>147</v>
      </c>
      <c r="AF90" s="108" t="str">
        <f t="shared" si="51"/>
        <v>Director Minneapolis Emergency Communications Center</v>
      </c>
      <c r="AG90" s="110">
        <f t="shared" si="52"/>
        <v>65.375</v>
      </c>
      <c r="AH90" s="110">
        <f t="shared" si="53"/>
        <v>68.814999999999998</v>
      </c>
      <c r="AI90" s="110">
        <f t="shared" si="54"/>
        <v>70.191000000000003</v>
      </c>
      <c r="AJ90" s="110">
        <f t="shared" si="55"/>
        <v>71.596000000000004</v>
      </c>
      <c r="AK90" s="110">
        <f t="shared" si="56"/>
        <v>73.028000000000006</v>
      </c>
      <c r="AL90" s="110">
        <f t="shared" si="57"/>
        <v>74.488</v>
      </c>
      <c r="AM90" s="110">
        <f t="shared" si="58"/>
        <v>75.977000000000004</v>
      </c>
      <c r="AN90" s="110">
        <f t="shared" si="59"/>
        <v>77.497</v>
      </c>
    </row>
    <row r="91" spans="1:40">
      <c r="A91" s="85" t="s">
        <v>231</v>
      </c>
      <c r="B91" s="86">
        <v>13</v>
      </c>
      <c r="C91" s="94" t="s">
        <v>197</v>
      </c>
      <c r="D91" s="86">
        <v>593</v>
      </c>
      <c r="E91" s="86" t="s">
        <v>448</v>
      </c>
      <c r="F91" s="113" t="s">
        <v>232</v>
      </c>
      <c r="G91" s="134">
        <f t="shared" si="41"/>
        <v>116843</v>
      </c>
      <c r="H91" s="134">
        <f t="shared" si="42"/>
        <v>122991</v>
      </c>
      <c r="I91" s="134">
        <f t="shared" si="43"/>
        <v>125451</v>
      </c>
      <c r="J91" s="134">
        <f t="shared" si="44"/>
        <v>127961</v>
      </c>
      <c r="K91" s="134">
        <f t="shared" si="45"/>
        <v>130521</v>
      </c>
      <c r="L91" s="134">
        <f t="shared" si="46"/>
        <v>133130</v>
      </c>
      <c r="M91" s="134">
        <f t="shared" si="47"/>
        <v>135794</v>
      </c>
      <c r="N91" s="134">
        <f t="shared" si="48"/>
        <v>138509</v>
      </c>
      <c r="O91" s="87"/>
      <c r="P91" s="87"/>
      <c r="Q91" s="87"/>
      <c r="R91" s="87"/>
      <c r="S91" s="100" t="str">
        <f t="shared" si="36"/>
        <v>C03574</v>
      </c>
      <c r="T91" s="102" t="str">
        <f t="shared" si="37"/>
        <v>105</v>
      </c>
      <c r="U91" s="103" t="str">
        <f t="shared" si="38"/>
        <v xml:space="preserve">Director MPD Crime Lab </v>
      </c>
      <c r="V91" s="104">
        <f t="shared" si="61"/>
        <v>116843</v>
      </c>
      <c r="W91" s="104">
        <f t="shared" si="61"/>
        <v>122991</v>
      </c>
      <c r="X91" s="104">
        <f t="shared" si="61"/>
        <v>125451</v>
      </c>
      <c r="Y91" s="104">
        <f t="shared" si="61"/>
        <v>127961</v>
      </c>
      <c r="Z91" s="104">
        <f t="shared" si="61"/>
        <v>130521</v>
      </c>
      <c r="AA91" s="104">
        <f t="shared" si="61"/>
        <v>133130</v>
      </c>
      <c r="AB91" s="104">
        <f t="shared" si="61"/>
        <v>135794</v>
      </c>
      <c r="AC91" s="104">
        <f t="shared" si="61"/>
        <v>138509</v>
      </c>
      <c r="AD91" s="109" t="str">
        <f t="shared" si="49"/>
        <v>C03574</v>
      </c>
      <c r="AE91" s="136" t="str">
        <f t="shared" si="50"/>
        <v>105</v>
      </c>
      <c r="AF91" s="108" t="str">
        <f t="shared" si="51"/>
        <v xml:space="preserve">Director MPD Crime Lab </v>
      </c>
      <c r="AG91" s="110">
        <f t="shared" si="52"/>
        <v>56.174999999999997</v>
      </c>
      <c r="AH91" s="110">
        <f t="shared" si="53"/>
        <v>59.131</v>
      </c>
      <c r="AI91" s="110">
        <f t="shared" si="54"/>
        <v>60.312999999999995</v>
      </c>
      <c r="AJ91" s="110">
        <f t="shared" si="55"/>
        <v>61.519999999999996</v>
      </c>
      <c r="AK91" s="110">
        <f t="shared" si="56"/>
        <v>62.750999999999998</v>
      </c>
      <c r="AL91" s="110">
        <f t="shared" si="57"/>
        <v>64.00500000000001</v>
      </c>
      <c r="AM91" s="110">
        <f t="shared" si="58"/>
        <v>65.286000000000001</v>
      </c>
      <c r="AN91" s="110">
        <f t="shared" si="59"/>
        <v>66.591000000000008</v>
      </c>
    </row>
    <row r="92" spans="1:40">
      <c r="A92" s="85" t="s">
        <v>233</v>
      </c>
      <c r="B92" s="86">
        <v>13</v>
      </c>
      <c r="C92" s="94" t="s">
        <v>135</v>
      </c>
      <c r="D92" s="86">
        <v>595</v>
      </c>
      <c r="E92" s="86" t="s">
        <v>448</v>
      </c>
      <c r="F92" s="113" t="s">
        <v>234</v>
      </c>
      <c r="G92" s="134">
        <f t="shared" si="41"/>
        <v>117245</v>
      </c>
      <c r="H92" s="134">
        <f t="shared" si="42"/>
        <v>123417</v>
      </c>
      <c r="I92" s="134">
        <f t="shared" si="43"/>
        <v>125883</v>
      </c>
      <c r="J92" s="134">
        <f t="shared" si="44"/>
        <v>128402</v>
      </c>
      <c r="K92" s="134">
        <f t="shared" si="45"/>
        <v>130971</v>
      </c>
      <c r="L92" s="134">
        <f t="shared" si="46"/>
        <v>133588</v>
      </c>
      <c r="M92" s="134">
        <f t="shared" si="47"/>
        <v>136261</v>
      </c>
      <c r="N92" s="134">
        <f t="shared" si="48"/>
        <v>138987</v>
      </c>
      <c r="O92" s="87"/>
      <c r="P92" s="87"/>
      <c r="Q92" s="87"/>
      <c r="R92" s="87"/>
      <c r="S92" s="100" t="str">
        <f t="shared" si="36"/>
        <v>C03397</v>
      </c>
      <c r="T92" s="102" t="str">
        <f t="shared" si="37"/>
        <v>130</v>
      </c>
      <c r="U92" s="103" t="str">
        <f t="shared" si="38"/>
        <v>Director MPD Financial Operations</v>
      </c>
      <c r="V92" s="104">
        <f t="shared" si="61"/>
        <v>117245</v>
      </c>
      <c r="W92" s="104">
        <f t="shared" si="61"/>
        <v>123417</v>
      </c>
      <c r="X92" s="104">
        <f t="shared" si="61"/>
        <v>125883</v>
      </c>
      <c r="Y92" s="104">
        <f t="shared" si="61"/>
        <v>128402</v>
      </c>
      <c r="Z92" s="104">
        <f t="shared" si="61"/>
        <v>130971</v>
      </c>
      <c r="AA92" s="104">
        <f t="shared" si="61"/>
        <v>133588</v>
      </c>
      <c r="AB92" s="104">
        <f t="shared" si="61"/>
        <v>136261</v>
      </c>
      <c r="AC92" s="104">
        <f t="shared" si="61"/>
        <v>138987</v>
      </c>
      <c r="AD92" s="109" t="str">
        <f t="shared" si="49"/>
        <v>C03397</v>
      </c>
      <c r="AE92" s="136" t="str">
        <f t="shared" si="50"/>
        <v>130</v>
      </c>
      <c r="AF92" s="108" t="str">
        <f t="shared" si="51"/>
        <v>Director MPD Financial Operations</v>
      </c>
      <c r="AG92" s="110">
        <f t="shared" si="52"/>
        <v>56.367999999999995</v>
      </c>
      <c r="AH92" s="110">
        <f t="shared" si="53"/>
        <v>59.335999999999999</v>
      </c>
      <c r="AI92" s="110">
        <f t="shared" si="54"/>
        <v>60.521000000000001</v>
      </c>
      <c r="AJ92" s="110">
        <f t="shared" si="55"/>
        <v>61.731999999999999</v>
      </c>
      <c r="AK92" s="110">
        <f t="shared" si="56"/>
        <v>62.966999999999999</v>
      </c>
      <c r="AL92" s="110">
        <f t="shared" si="57"/>
        <v>64.224999999999994</v>
      </c>
      <c r="AM92" s="110">
        <f t="shared" si="58"/>
        <v>65.51100000000001</v>
      </c>
      <c r="AN92" s="110">
        <f t="shared" si="59"/>
        <v>66.820999999999998</v>
      </c>
    </row>
    <row r="93" spans="1:40">
      <c r="A93" s="85" t="s">
        <v>235</v>
      </c>
      <c r="B93" s="86">
        <v>11</v>
      </c>
      <c r="C93" s="94" t="s">
        <v>236</v>
      </c>
      <c r="D93" s="86">
        <v>513</v>
      </c>
      <c r="E93" s="86" t="s">
        <v>448</v>
      </c>
      <c r="F93" s="113" t="s">
        <v>237</v>
      </c>
      <c r="G93" s="134">
        <f t="shared" si="41"/>
        <v>100728</v>
      </c>
      <c r="H93" s="134">
        <f t="shared" si="42"/>
        <v>106031</v>
      </c>
      <c r="I93" s="134">
        <f t="shared" si="43"/>
        <v>108149</v>
      </c>
      <c r="J93" s="134">
        <f t="shared" si="44"/>
        <v>110313</v>
      </c>
      <c r="K93" s="134">
        <f t="shared" si="45"/>
        <v>112521</v>
      </c>
      <c r="L93" s="134">
        <f t="shared" si="46"/>
        <v>114769</v>
      </c>
      <c r="M93" s="134">
        <f t="shared" si="47"/>
        <v>117065</v>
      </c>
      <c r="N93" s="134">
        <f t="shared" si="48"/>
        <v>119409</v>
      </c>
      <c r="O93" s="87"/>
      <c r="P93" s="87"/>
      <c r="Q93" s="87"/>
      <c r="R93" s="87"/>
      <c r="S93" s="100" t="str">
        <f t="shared" si="36"/>
        <v>C03406</v>
      </c>
      <c r="T93" s="102" t="str">
        <f t="shared" si="37"/>
        <v>26</v>
      </c>
      <c r="U93" s="103" t="str">
        <f t="shared" si="38"/>
        <v>Director Office of Immigrant and Refugee Affairs</v>
      </c>
      <c r="V93" s="104">
        <f t="shared" si="61"/>
        <v>100728</v>
      </c>
      <c r="W93" s="104">
        <f t="shared" si="61"/>
        <v>106031</v>
      </c>
      <c r="X93" s="104">
        <f t="shared" si="61"/>
        <v>108149</v>
      </c>
      <c r="Y93" s="104">
        <f t="shared" si="61"/>
        <v>110313</v>
      </c>
      <c r="Z93" s="104">
        <f t="shared" si="61"/>
        <v>112521</v>
      </c>
      <c r="AA93" s="104">
        <f t="shared" si="61"/>
        <v>114769</v>
      </c>
      <c r="AB93" s="104">
        <f t="shared" si="61"/>
        <v>117065</v>
      </c>
      <c r="AC93" s="104">
        <f t="shared" si="61"/>
        <v>119409</v>
      </c>
      <c r="AD93" s="109" t="str">
        <f t="shared" si="49"/>
        <v>C03406</v>
      </c>
      <c r="AE93" s="136" t="str">
        <f t="shared" si="50"/>
        <v>26</v>
      </c>
      <c r="AF93" s="108" t="str">
        <f t="shared" si="51"/>
        <v>Director Office of Immigrant and Refugee Affairs</v>
      </c>
      <c r="AG93" s="110">
        <f t="shared" si="52"/>
        <v>48.427</v>
      </c>
      <c r="AH93" s="110">
        <f t="shared" si="53"/>
        <v>50.976999999999997</v>
      </c>
      <c r="AI93" s="110">
        <f t="shared" si="54"/>
        <v>51.994999999999997</v>
      </c>
      <c r="AJ93" s="110">
        <f t="shared" si="55"/>
        <v>53.035999999999994</v>
      </c>
      <c r="AK93" s="110">
        <f t="shared" si="56"/>
        <v>54.096999999999994</v>
      </c>
      <c r="AL93" s="110">
        <f t="shared" si="57"/>
        <v>55.177999999999997</v>
      </c>
      <c r="AM93" s="110">
        <f t="shared" si="58"/>
        <v>56.281999999999996</v>
      </c>
      <c r="AN93" s="110">
        <f t="shared" si="59"/>
        <v>57.408999999999999</v>
      </c>
    </row>
    <row r="94" spans="1:40">
      <c r="A94" s="85" t="s">
        <v>238</v>
      </c>
      <c r="B94" s="86">
        <v>11</v>
      </c>
      <c r="C94" s="94" t="s">
        <v>236</v>
      </c>
      <c r="D94" s="86">
        <v>513</v>
      </c>
      <c r="E94" s="86" t="s">
        <v>448</v>
      </c>
      <c r="F94" s="113" t="s">
        <v>239</v>
      </c>
      <c r="G94" s="134">
        <f t="shared" si="41"/>
        <v>100728</v>
      </c>
      <c r="H94" s="134">
        <f t="shared" si="42"/>
        <v>106031</v>
      </c>
      <c r="I94" s="134">
        <f t="shared" si="43"/>
        <v>108149</v>
      </c>
      <c r="J94" s="134">
        <f t="shared" si="44"/>
        <v>110313</v>
      </c>
      <c r="K94" s="134">
        <f t="shared" si="45"/>
        <v>112521</v>
      </c>
      <c r="L94" s="134">
        <f t="shared" si="46"/>
        <v>114769</v>
      </c>
      <c r="M94" s="134">
        <f t="shared" si="47"/>
        <v>117065</v>
      </c>
      <c r="N94" s="134">
        <f t="shared" si="48"/>
        <v>119409</v>
      </c>
      <c r="O94" s="87"/>
      <c r="P94" s="87"/>
      <c r="Q94" s="87"/>
      <c r="R94" s="87"/>
      <c r="S94" s="100" t="str">
        <f t="shared" si="36"/>
        <v>52914C</v>
      </c>
      <c r="T94" s="102" t="str">
        <f t="shared" si="37"/>
        <v>26</v>
      </c>
      <c r="U94" s="103" t="str">
        <f t="shared" si="38"/>
        <v>Director Office of Violence Prevention</v>
      </c>
      <c r="V94" s="104">
        <f t="shared" si="61"/>
        <v>100728</v>
      </c>
      <c r="W94" s="104">
        <f t="shared" si="61"/>
        <v>106031</v>
      </c>
      <c r="X94" s="104">
        <f t="shared" si="61"/>
        <v>108149</v>
      </c>
      <c r="Y94" s="104">
        <f t="shared" si="61"/>
        <v>110313</v>
      </c>
      <c r="Z94" s="104">
        <f t="shared" si="61"/>
        <v>112521</v>
      </c>
      <c r="AA94" s="104">
        <f t="shared" si="61"/>
        <v>114769</v>
      </c>
      <c r="AB94" s="104">
        <f t="shared" si="61"/>
        <v>117065</v>
      </c>
      <c r="AC94" s="104">
        <f t="shared" si="61"/>
        <v>119409</v>
      </c>
      <c r="AD94" s="109" t="str">
        <f t="shared" si="49"/>
        <v>52914C</v>
      </c>
      <c r="AE94" s="136" t="str">
        <f t="shared" si="50"/>
        <v>26</v>
      </c>
      <c r="AF94" s="108" t="str">
        <f t="shared" si="51"/>
        <v>Director Office of Violence Prevention</v>
      </c>
      <c r="AG94" s="110">
        <f t="shared" si="52"/>
        <v>48.427</v>
      </c>
      <c r="AH94" s="110">
        <f t="shared" si="53"/>
        <v>50.976999999999997</v>
      </c>
      <c r="AI94" s="110">
        <f t="shared" si="54"/>
        <v>51.994999999999997</v>
      </c>
      <c r="AJ94" s="110">
        <f t="shared" si="55"/>
        <v>53.035999999999994</v>
      </c>
      <c r="AK94" s="110">
        <f t="shared" si="56"/>
        <v>54.096999999999994</v>
      </c>
      <c r="AL94" s="110">
        <f t="shared" si="57"/>
        <v>55.177999999999997</v>
      </c>
      <c r="AM94" s="110">
        <f t="shared" si="58"/>
        <v>56.281999999999996</v>
      </c>
      <c r="AN94" s="110">
        <f t="shared" si="59"/>
        <v>57.408999999999999</v>
      </c>
    </row>
    <row r="95" spans="1:40">
      <c r="A95" s="85" t="s">
        <v>240</v>
      </c>
      <c r="B95" s="86">
        <v>11</v>
      </c>
      <c r="C95" s="94" t="s">
        <v>138</v>
      </c>
      <c r="D95" s="86">
        <v>518</v>
      </c>
      <c r="E95" s="86" t="s">
        <v>448</v>
      </c>
      <c r="F95" s="113" t="s">
        <v>241</v>
      </c>
      <c r="G95" s="134">
        <f t="shared" si="41"/>
        <v>101735</v>
      </c>
      <c r="H95" s="134">
        <f t="shared" si="42"/>
        <v>107091</v>
      </c>
      <c r="I95" s="134">
        <f t="shared" si="43"/>
        <v>109232</v>
      </c>
      <c r="J95" s="134">
        <f t="shared" si="44"/>
        <v>111419</v>
      </c>
      <c r="K95" s="134">
        <f t="shared" si="45"/>
        <v>113645</v>
      </c>
      <c r="L95" s="134">
        <f t="shared" si="46"/>
        <v>115917</v>
      </c>
      <c r="M95" s="134">
        <f t="shared" si="47"/>
        <v>118237</v>
      </c>
      <c r="N95" s="134">
        <f t="shared" si="48"/>
        <v>120602</v>
      </c>
      <c r="O95" s="87"/>
      <c r="P95" s="87"/>
      <c r="Q95" s="87"/>
      <c r="R95" s="87"/>
      <c r="S95" s="100" t="str">
        <f t="shared" si="36"/>
        <v>C03029</v>
      </c>
      <c r="T95" s="102" t="str">
        <f t="shared" si="37"/>
        <v>115</v>
      </c>
      <c r="U95" s="103" t="str">
        <f t="shared" si="38"/>
        <v>Director Operations and Business Improvement</v>
      </c>
      <c r="V95" s="104">
        <f t="shared" si="61"/>
        <v>101735</v>
      </c>
      <c r="W95" s="104">
        <f t="shared" si="61"/>
        <v>107091</v>
      </c>
      <c r="X95" s="104">
        <f t="shared" si="61"/>
        <v>109232</v>
      </c>
      <c r="Y95" s="104">
        <f t="shared" si="61"/>
        <v>111419</v>
      </c>
      <c r="Z95" s="104">
        <f t="shared" si="61"/>
        <v>113645</v>
      </c>
      <c r="AA95" s="104">
        <f t="shared" si="61"/>
        <v>115917</v>
      </c>
      <c r="AB95" s="104">
        <f t="shared" si="61"/>
        <v>118237</v>
      </c>
      <c r="AC95" s="104">
        <f t="shared" si="61"/>
        <v>120602</v>
      </c>
      <c r="AD95" s="109" t="str">
        <f t="shared" si="49"/>
        <v>C03029</v>
      </c>
      <c r="AE95" s="136" t="str">
        <f t="shared" si="50"/>
        <v>115</v>
      </c>
      <c r="AF95" s="108" t="str">
        <f t="shared" si="51"/>
        <v>Director Operations and Business Improvement</v>
      </c>
      <c r="AG95" s="110">
        <f t="shared" si="52"/>
        <v>48.911999999999999</v>
      </c>
      <c r="AH95" s="110">
        <f t="shared" si="53"/>
        <v>51.486999999999995</v>
      </c>
      <c r="AI95" s="110">
        <f t="shared" si="54"/>
        <v>52.515999999999998</v>
      </c>
      <c r="AJ95" s="110">
        <f t="shared" si="55"/>
        <v>53.567</v>
      </c>
      <c r="AK95" s="110">
        <f t="shared" si="56"/>
        <v>54.637999999999998</v>
      </c>
      <c r="AL95" s="110">
        <f t="shared" si="57"/>
        <v>55.73</v>
      </c>
      <c r="AM95" s="110">
        <f t="shared" si="58"/>
        <v>56.844999999999999</v>
      </c>
      <c r="AN95" s="110">
        <f t="shared" si="59"/>
        <v>57.981999999999999</v>
      </c>
    </row>
    <row r="96" spans="1:40">
      <c r="A96" s="96" t="s">
        <v>360</v>
      </c>
      <c r="B96" s="97">
        <v>14</v>
      </c>
      <c r="C96" s="141" t="s">
        <v>470</v>
      </c>
      <c r="D96" s="97">
        <v>635</v>
      </c>
      <c r="E96" s="98" t="s">
        <v>448</v>
      </c>
      <c r="F96" s="96" t="s">
        <v>366</v>
      </c>
      <c r="G96" s="134">
        <f t="shared" si="41"/>
        <v>125302</v>
      </c>
      <c r="H96" s="134">
        <f t="shared" si="42"/>
        <v>131895</v>
      </c>
      <c r="I96" s="134">
        <f t="shared" si="43"/>
        <v>134533</v>
      </c>
      <c r="J96" s="134">
        <f t="shared" si="44"/>
        <v>137225</v>
      </c>
      <c r="K96" s="134">
        <f t="shared" si="45"/>
        <v>139971</v>
      </c>
      <c r="L96" s="134">
        <f t="shared" si="46"/>
        <v>142770</v>
      </c>
      <c r="M96" s="134">
        <f t="shared" si="47"/>
        <v>145623</v>
      </c>
      <c r="N96" s="134">
        <f t="shared" si="48"/>
        <v>148538</v>
      </c>
      <c r="O96" s="87"/>
      <c r="P96" s="87"/>
      <c r="Q96" s="87"/>
      <c r="R96" s="87"/>
      <c r="S96" s="100" t="str">
        <f t="shared" si="36"/>
        <v>52907C</v>
      </c>
      <c r="T96" s="102" t="str">
        <f t="shared" si="37"/>
        <v>156</v>
      </c>
      <c r="U96" s="103" t="str">
        <f t="shared" si="38"/>
        <v>Director Operations and Engagement</v>
      </c>
      <c r="V96" s="104">
        <f t="shared" si="61"/>
        <v>125302</v>
      </c>
      <c r="W96" s="104">
        <f t="shared" si="61"/>
        <v>131895</v>
      </c>
      <c r="X96" s="104">
        <f t="shared" si="61"/>
        <v>134533</v>
      </c>
      <c r="Y96" s="104">
        <f t="shared" si="61"/>
        <v>137225</v>
      </c>
      <c r="Z96" s="104">
        <f t="shared" si="61"/>
        <v>139971</v>
      </c>
      <c r="AA96" s="104">
        <f t="shared" si="61"/>
        <v>142770</v>
      </c>
      <c r="AB96" s="104">
        <f t="shared" si="61"/>
        <v>145623</v>
      </c>
      <c r="AC96" s="104">
        <f t="shared" si="61"/>
        <v>148538</v>
      </c>
      <c r="AD96" s="109" t="str">
        <f t="shared" si="49"/>
        <v>52907C</v>
      </c>
      <c r="AE96" s="136" t="str">
        <f t="shared" si="50"/>
        <v>156</v>
      </c>
      <c r="AF96" s="108" t="str">
        <f t="shared" si="51"/>
        <v>Director Operations and Engagement</v>
      </c>
      <c r="AG96" s="110">
        <f t="shared" si="52"/>
        <v>60.241999999999997</v>
      </c>
      <c r="AH96" s="110">
        <f t="shared" si="53"/>
        <v>63.411999999999999</v>
      </c>
      <c r="AI96" s="110">
        <f t="shared" si="54"/>
        <v>64.680000000000007</v>
      </c>
      <c r="AJ96" s="110">
        <f t="shared" si="55"/>
        <v>65.974000000000004</v>
      </c>
      <c r="AK96" s="110">
        <f t="shared" si="56"/>
        <v>67.294000000000011</v>
      </c>
      <c r="AL96" s="110">
        <f t="shared" si="57"/>
        <v>68.64</v>
      </c>
      <c r="AM96" s="110">
        <f t="shared" si="58"/>
        <v>70.012</v>
      </c>
      <c r="AN96" s="110">
        <f t="shared" si="59"/>
        <v>71.413000000000011</v>
      </c>
    </row>
    <row r="97" spans="1:41">
      <c r="A97" s="85" t="s">
        <v>242</v>
      </c>
      <c r="B97" s="86">
        <v>12</v>
      </c>
      <c r="C97" s="94" t="s">
        <v>123</v>
      </c>
      <c r="D97" s="86">
        <v>543</v>
      </c>
      <c r="E97" s="86" t="s">
        <v>448</v>
      </c>
      <c r="F97" s="113" t="s">
        <v>243</v>
      </c>
      <c r="G97" s="134">
        <f t="shared" si="41"/>
        <v>106770</v>
      </c>
      <c r="H97" s="134">
        <f t="shared" si="42"/>
        <v>112391</v>
      </c>
      <c r="I97" s="134">
        <f t="shared" si="43"/>
        <v>114637</v>
      </c>
      <c r="J97" s="134">
        <f t="shared" si="44"/>
        <v>116931</v>
      </c>
      <c r="K97" s="134">
        <f t="shared" si="45"/>
        <v>119271</v>
      </c>
      <c r="L97" s="134">
        <f t="shared" si="46"/>
        <v>121655</v>
      </c>
      <c r="M97" s="134">
        <f t="shared" si="47"/>
        <v>124089</v>
      </c>
      <c r="N97" s="134">
        <f t="shared" si="48"/>
        <v>126571</v>
      </c>
      <c r="O97" s="87"/>
      <c r="P97" s="87"/>
      <c r="Q97" s="87"/>
      <c r="R97" s="87"/>
      <c r="S97" s="100" t="str">
        <f t="shared" si="36"/>
        <v>C03034</v>
      </c>
      <c r="T97" s="102" t="str">
        <f t="shared" si="37"/>
        <v>80</v>
      </c>
      <c r="U97" s="103" t="str">
        <f t="shared" si="38"/>
        <v>Director Parking Management &amp; Traffic Control</v>
      </c>
      <c r="V97" s="104">
        <f t="shared" si="61"/>
        <v>106770</v>
      </c>
      <c r="W97" s="104">
        <f t="shared" si="61"/>
        <v>112391</v>
      </c>
      <c r="X97" s="104">
        <f t="shared" si="61"/>
        <v>114637</v>
      </c>
      <c r="Y97" s="104">
        <f t="shared" si="61"/>
        <v>116931</v>
      </c>
      <c r="Z97" s="104">
        <f t="shared" si="61"/>
        <v>119271</v>
      </c>
      <c r="AA97" s="104">
        <f t="shared" si="61"/>
        <v>121655</v>
      </c>
      <c r="AB97" s="104">
        <f t="shared" si="61"/>
        <v>124089</v>
      </c>
      <c r="AC97" s="104">
        <f t="shared" si="61"/>
        <v>126571</v>
      </c>
      <c r="AD97" s="109" t="str">
        <f t="shared" si="49"/>
        <v>C03034</v>
      </c>
      <c r="AE97" s="136" t="str">
        <f t="shared" si="50"/>
        <v>80</v>
      </c>
      <c r="AF97" s="108" t="str">
        <f t="shared" si="51"/>
        <v>Director Parking Management &amp; Traffic Control</v>
      </c>
      <c r="AG97" s="110">
        <f t="shared" si="52"/>
        <v>51.332000000000001</v>
      </c>
      <c r="AH97" s="110">
        <f t="shared" si="53"/>
        <v>54.034999999999997</v>
      </c>
      <c r="AI97" s="110">
        <f t="shared" si="54"/>
        <v>55.113999999999997</v>
      </c>
      <c r="AJ97" s="110">
        <f t="shared" si="55"/>
        <v>56.216999999999999</v>
      </c>
      <c r="AK97" s="110">
        <f t="shared" si="56"/>
        <v>57.341999999999999</v>
      </c>
      <c r="AL97" s="110">
        <f t="shared" si="57"/>
        <v>58.488</v>
      </c>
      <c r="AM97" s="110">
        <f t="shared" si="58"/>
        <v>59.658999999999999</v>
      </c>
      <c r="AN97" s="110">
        <f t="shared" si="59"/>
        <v>60.851999999999997</v>
      </c>
    </row>
    <row r="98" spans="1:41">
      <c r="A98" s="85" t="s">
        <v>244</v>
      </c>
      <c r="B98" s="86">
        <v>12</v>
      </c>
      <c r="C98" s="94" t="s">
        <v>245</v>
      </c>
      <c r="D98" s="86">
        <v>563</v>
      </c>
      <c r="E98" s="86" t="s">
        <v>448</v>
      </c>
      <c r="F98" s="113" t="s">
        <v>246</v>
      </c>
      <c r="G98" s="134">
        <f t="shared" si="41"/>
        <v>110800</v>
      </c>
      <c r="H98" s="134">
        <f t="shared" si="42"/>
        <v>116631</v>
      </c>
      <c r="I98" s="134">
        <f t="shared" si="43"/>
        <v>118963</v>
      </c>
      <c r="J98" s="134">
        <f t="shared" si="44"/>
        <v>121343</v>
      </c>
      <c r="K98" s="134">
        <f t="shared" si="45"/>
        <v>123769</v>
      </c>
      <c r="L98" s="134">
        <f t="shared" si="46"/>
        <v>126245</v>
      </c>
      <c r="M98" s="134">
        <f t="shared" si="47"/>
        <v>128770</v>
      </c>
      <c r="N98" s="134">
        <f t="shared" si="48"/>
        <v>131346</v>
      </c>
      <c r="O98" s="93"/>
      <c r="P98" s="93"/>
      <c r="Q98" s="87"/>
      <c r="R98" s="87"/>
      <c r="S98" s="100" t="str">
        <f t="shared" si="36"/>
        <v>C03462</v>
      </c>
      <c r="T98" s="102" t="str">
        <f t="shared" si="37"/>
        <v>84</v>
      </c>
      <c r="U98" s="103" t="str">
        <f t="shared" si="38"/>
        <v>Director Planning &amp; Administration</v>
      </c>
      <c r="V98" s="104">
        <f t="shared" si="61"/>
        <v>110800</v>
      </c>
      <c r="W98" s="104">
        <f t="shared" si="61"/>
        <v>116631</v>
      </c>
      <c r="X98" s="104">
        <f t="shared" si="61"/>
        <v>118963</v>
      </c>
      <c r="Y98" s="104">
        <f t="shared" si="61"/>
        <v>121343</v>
      </c>
      <c r="Z98" s="104">
        <f t="shared" si="61"/>
        <v>123769</v>
      </c>
      <c r="AA98" s="104">
        <f t="shared" si="61"/>
        <v>126245</v>
      </c>
      <c r="AB98" s="104">
        <f t="shared" si="61"/>
        <v>128770</v>
      </c>
      <c r="AC98" s="104">
        <f t="shared" si="61"/>
        <v>131346</v>
      </c>
      <c r="AD98" s="109" t="str">
        <f t="shared" si="49"/>
        <v>C03462</v>
      </c>
      <c r="AE98" s="136" t="str">
        <f t="shared" si="50"/>
        <v>84</v>
      </c>
      <c r="AF98" s="108" t="str">
        <f t="shared" si="51"/>
        <v>Director Planning &amp; Administration</v>
      </c>
      <c r="AG98" s="110">
        <f t="shared" si="52"/>
        <v>53.269999999999996</v>
      </c>
      <c r="AH98" s="110">
        <f t="shared" si="53"/>
        <v>56.073</v>
      </c>
      <c r="AI98" s="110">
        <f t="shared" si="54"/>
        <v>57.193999999999996</v>
      </c>
      <c r="AJ98" s="110">
        <f t="shared" si="55"/>
        <v>58.338000000000001</v>
      </c>
      <c r="AK98" s="110">
        <f t="shared" si="56"/>
        <v>59.504999999999995</v>
      </c>
      <c r="AL98" s="110">
        <f t="shared" si="57"/>
        <v>60.695</v>
      </c>
      <c r="AM98" s="110">
        <f t="shared" si="58"/>
        <v>61.908999999999999</v>
      </c>
      <c r="AN98" s="110">
        <f t="shared" si="59"/>
        <v>63.147999999999996</v>
      </c>
    </row>
    <row r="99" spans="1:41">
      <c r="A99" s="85" t="s">
        <v>247</v>
      </c>
      <c r="B99" s="86">
        <v>12</v>
      </c>
      <c r="C99" s="94" t="s">
        <v>248</v>
      </c>
      <c r="D99" s="86">
        <v>545</v>
      </c>
      <c r="E99" s="86" t="s">
        <v>448</v>
      </c>
      <c r="F99" s="113" t="s">
        <v>249</v>
      </c>
      <c r="G99" s="134">
        <f t="shared" si="41"/>
        <v>107175</v>
      </c>
      <c r="H99" s="134">
        <f t="shared" si="42"/>
        <v>112815</v>
      </c>
      <c r="I99" s="134">
        <f t="shared" si="43"/>
        <v>115072</v>
      </c>
      <c r="J99" s="134">
        <f t="shared" si="44"/>
        <v>117373</v>
      </c>
      <c r="K99" s="134">
        <f t="shared" si="45"/>
        <v>119720</v>
      </c>
      <c r="L99" s="134">
        <f t="shared" si="46"/>
        <v>122116</v>
      </c>
      <c r="M99" s="134">
        <f t="shared" si="47"/>
        <v>124556</v>
      </c>
      <c r="N99" s="134">
        <f t="shared" si="48"/>
        <v>127049</v>
      </c>
      <c r="O99" s="87"/>
      <c r="P99" s="87"/>
      <c r="Q99" s="87"/>
      <c r="R99" s="87"/>
      <c r="S99" s="100" t="str">
        <f t="shared" si="36"/>
        <v>C03463</v>
      </c>
      <c r="T99" s="102" t="str">
        <f t="shared" si="37"/>
        <v>153</v>
      </c>
      <c r="U99" s="103" t="str">
        <f t="shared" si="38"/>
        <v>Director Police Conduct Review (Civil Rights)</v>
      </c>
      <c r="V99" s="104">
        <f t="shared" ref="V99:AC108" si="62">ROUND(VLOOKUP($S99,DataFeb2020,V$5,0)*IncrPerc2021,0)</f>
        <v>107175</v>
      </c>
      <c r="W99" s="104">
        <f t="shared" si="62"/>
        <v>112815</v>
      </c>
      <c r="X99" s="104">
        <f t="shared" si="62"/>
        <v>115072</v>
      </c>
      <c r="Y99" s="104">
        <f t="shared" si="62"/>
        <v>117373</v>
      </c>
      <c r="Z99" s="104">
        <f t="shared" si="62"/>
        <v>119720</v>
      </c>
      <c r="AA99" s="104">
        <f t="shared" si="62"/>
        <v>122116</v>
      </c>
      <c r="AB99" s="104">
        <f t="shared" si="62"/>
        <v>124556</v>
      </c>
      <c r="AC99" s="104">
        <f t="shared" si="62"/>
        <v>127049</v>
      </c>
      <c r="AD99" s="109" t="str">
        <f t="shared" si="49"/>
        <v>C03463</v>
      </c>
      <c r="AE99" s="136" t="str">
        <f t="shared" si="50"/>
        <v>153</v>
      </c>
      <c r="AF99" s="108" t="str">
        <f t="shared" si="51"/>
        <v>Director Police Conduct Review (Civil Rights)</v>
      </c>
      <c r="AG99" s="110">
        <f t="shared" si="52"/>
        <v>51.527000000000001</v>
      </c>
      <c r="AH99" s="110">
        <f t="shared" si="53"/>
        <v>54.238</v>
      </c>
      <c r="AI99" s="110">
        <f t="shared" si="54"/>
        <v>55.323999999999998</v>
      </c>
      <c r="AJ99" s="110">
        <f t="shared" si="55"/>
        <v>56.43</v>
      </c>
      <c r="AK99" s="110">
        <f t="shared" si="56"/>
        <v>57.558</v>
      </c>
      <c r="AL99" s="110">
        <f t="shared" si="57"/>
        <v>58.71</v>
      </c>
      <c r="AM99" s="110">
        <f t="shared" si="58"/>
        <v>59.882999999999996</v>
      </c>
      <c r="AN99" s="110">
        <f t="shared" si="59"/>
        <v>61.082000000000001</v>
      </c>
    </row>
    <row r="100" spans="1:41">
      <c r="A100" s="85" t="s">
        <v>250</v>
      </c>
      <c r="B100" s="86">
        <v>12</v>
      </c>
      <c r="C100" s="94" t="s">
        <v>251</v>
      </c>
      <c r="D100" s="86">
        <v>560</v>
      </c>
      <c r="E100" s="86" t="s">
        <v>448</v>
      </c>
      <c r="F100" s="113" t="s">
        <v>252</v>
      </c>
      <c r="G100" s="134">
        <f t="shared" si="41"/>
        <v>110194</v>
      </c>
      <c r="H100" s="134">
        <f t="shared" si="42"/>
        <v>115995</v>
      </c>
      <c r="I100" s="134">
        <f t="shared" si="43"/>
        <v>118314</v>
      </c>
      <c r="J100" s="134">
        <f t="shared" si="44"/>
        <v>120682</v>
      </c>
      <c r="K100" s="134">
        <f t="shared" si="45"/>
        <v>123095</v>
      </c>
      <c r="L100" s="134">
        <f t="shared" si="46"/>
        <v>125557</v>
      </c>
      <c r="M100" s="134">
        <f t="shared" si="47"/>
        <v>128067</v>
      </c>
      <c r="N100" s="134">
        <f t="shared" si="48"/>
        <v>130628</v>
      </c>
      <c r="O100" s="87"/>
      <c r="P100" s="87"/>
      <c r="Q100" s="87"/>
      <c r="R100" s="87"/>
      <c r="S100" s="100" t="str">
        <f t="shared" si="36"/>
        <v>C03464</v>
      </c>
      <c r="T100" s="102" t="str">
        <f t="shared" si="37"/>
        <v>181</v>
      </c>
      <c r="U100" s="103" t="str">
        <f t="shared" si="38"/>
        <v>Director Policy and Community Programs</v>
      </c>
      <c r="V100" s="104">
        <f t="shared" si="62"/>
        <v>110194</v>
      </c>
      <c r="W100" s="104">
        <f t="shared" si="62"/>
        <v>115995</v>
      </c>
      <c r="X100" s="104">
        <f t="shared" si="62"/>
        <v>118314</v>
      </c>
      <c r="Y100" s="104">
        <f t="shared" si="62"/>
        <v>120682</v>
      </c>
      <c r="Z100" s="104">
        <f t="shared" si="62"/>
        <v>123095</v>
      </c>
      <c r="AA100" s="104">
        <f t="shared" si="62"/>
        <v>125557</v>
      </c>
      <c r="AB100" s="104">
        <f t="shared" si="62"/>
        <v>128067</v>
      </c>
      <c r="AC100" s="104">
        <f t="shared" si="62"/>
        <v>130628</v>
      </c>
      <c r="AD100" s="109" t="str">
        <f t="shared" si="49"/>
        <v>C03464</v>
      </c>
      <c r="AE100" s="136" t="str">
        <f t="shared" si="50"/>
        <v>181</v>
      </c>
      <c r="AF100" s="108" t="str">
        <f t="shared" si="51"/>
        <v>Director Policy and Community Programs</v>
      </c>
      <c r="AG100" s="110">
        <f t="shared" si="52"/>
        <v>52.977999999999994</v>
      </c>
      <c r="AH100" s="110">
        <f t="shared" si="53"/>
        <v>55.766999999999996</v>
      </c>
      <c r="AI100" s="110">
        <f t="shared" si="54"/>
        <v>56.881999999999998</v>
      </c>
      <c r="AJ100" s="110">
        <f t="shared" si="55"/>
        <v>58.021000000000001</v>
      </c>
      <c r="AK100" s="110">
        <f t="shared" si="56"/>
        <v>59.180999999999997</v>
      </c>
      <c r="AL100" s="110">
        <f t="shared" si="57"/>
        <v>60.363999999999997</v>
      </c>
      <c r="AM100" s="110">
        <f t="shared" si="58"/>
        <v>61.570999999999998</v>
      </c>
      <c r="AN100" s="110">
        <f t="shared" si="59"/>
        <v>62.802</v>
      </c>
    </row>
    <row r="101" spans="1:41">
      <c r="A101" s="85" t="s">
        <v>253</v>
      </c>
      <c r="B101" s="86">
        <v>15</v>
      </c>
      <c r="C101" s="94" t="s">
        <v>152</v>
      </c>
      <c r="D101" s="86">
        <v>678</v>
      </c>
      <c r="E101" s="86" t="s">
        <v>448</v>
      </c>
      <c r="F101" s="85" t="s">
        <v>254</v>
      </c>
      <c r="G101" s="134">
        <f t="shared" si="41"/>
        <v>133963</v>
      </c>
      <c r="H101" s="134">
        <f t="shared" si="42"/>
        <v>141012</v>
      </c>
      <c r="I101" s="134">
        <f t="shared" si="43"/>
        <v>143834</v>
      </c>
      <c r="J101" s="134">
        <f t="shared" si="44"/>
        <v>146711</v>
      </c>
      <c r="K101" s="134">
        <f t="shared" si="45"/>
        <v>149644</v>
      </c>
      <c r="L101" s="134">
        <f t="shared" si="46"/>
        <v>152637</v>
      </c>
      <c r="M101" s="134">
        <f t="shared" si="47"/>
        <v>155689</v>
      </c>
      <c r="N101" s="134">
        <f t="shared" si="48"/>
        <v>158802</v>
      </c>
      <c r="O101" s="87"/>
      <c r="P101" s="87"/>
      <c r="Q101" s="87"/>
      <c r="R101" s="87"/>
      <c r="S101" s="100" t="str">
        <f t="shared" si="36"/>
        <v>C03310</v>
      </c>
      <c r="T101" s="102" t="str">
        <f t="shared" si="37"/>
        <v>99</v>
      </c>
      <c r="U101" s="103" t="str">
        <f t="shared" si="38"/>
        <v>Director Property Services</v>
      </c>
      <c r="V101" s="104">
        <f t="shared" si="62"/>
        <v>133963</v>
      </c>
      <c r="W101" s="104">
        <f t="shared" si="62"/>
        <v>141012</v>
      </c>
      <c r="X101" s="104">
        <f t="shared" si="62"/>
        <v>143834</v>
      </c>
      <c r="Y101" s="104">
        <f t="shared" si="62"/>
        <v>146711</v>
      </c>
      <c r="Z101" s="104">
        <f t="shared" si="62"/>
        <v>149644</v>
      </c>
      <c r="AA101" s="104">
        <f t="shared" si="62"/>
        <v>152637</v>
      </c>
      <c r="AB101" s="104">
        <f t="shared" si="62"/>
        <v>155689</v>
      </c>
      <c r="AC101" s="104">
        <f t="shared" si="62"/>
        <v>158802</v>
      </c>
      <c r="AD101" s="109" t="str">
        <f t="shared" si="49"/>
        <v>C03310</v>
      </c>
      <c r="AE101" s="136" t="str">
        <f t="shared" si="50"/>
        <v>99</v>
      </c>
      <c r="AF101" s="108" t="str">
        <f t="shared" si="51"/>
        <v>Director Property Services</v>
      </c>
      <c r="AG101" s="110">
        <f t="shared" si="52"/>
        <v>64.406000000000006</v>
      </c>
      <c r="AH101" s="110">
        <f t="shared" si="53"/>
        <v>67.795000000000002</v>
      </c>
      <c r="AI101" s="110">
        <f t="shared" si="54"/>
        <v>69.15100000000001</v>
      </c>
      <c r="AJ101" s="110">
        <f t="shared" si="55"/>
        <v>70.535000000000011</v>
      </c>
      <c r="AK101" s="110">
        <f t="shared" si="56"/>
        <v>71.945000000000007</v>
      </c>
      <c r="AL101" s="110">
        <f t="shared" si="57"/>
        <v>73.384</v>
      </c>
      <c r="AM101" s="110">
        <f t="shared" si="58"/>
        <v>74.850999999999999</v>
      </c>
      <c r="AN101" s="110">
        <f t="shared" si="59"/>
        <v>76.347999999999999</v>
      </c>
    </row>
    <row r="102" spans="1:41">
      <c r="A102" s="85" t="s">
        <v>255</v>
      </c>
      <c r="B102" s="86">
        <v>12</v>
      </c>
      <c r="C102" s="94" t="s">
        <v>58</v>
      </c>
      <c r="D102" s="86">
        <v>553</v>
      </c>
      <c r="E102" s="86" t="s">
        <v>448</v>
      </c>
      <c r="F102" s="85" t="s">
        <v>256</v>
      </c>
      <c r="G102" s="134">
        <f t="shared" si="41"/>
        <v>108786</v>
      </c>
      <c r="H102" s="134">
        <f t="shared" si="42"/>
        <v>114512</v>
      </c>
      <c r="I102" s="134">
        <f t="shared" si="43"/>
        <v>116801</v>
      </c>
      <c r="J102" s="134">
        <f t="shared" si="44"/>
        <v>119139</v>
      </c>
      <c r="K102" s="134">
        <f t="shared" si="45"/>
        <v>121521</v>
      </c>
      <c r="L102" s="134">
        <f t="shared" si="46"/>
        <v>123951</v>
      </c>
      <c r="M102" s="134">
        <f t="shared" si="47"/>
        <v>126430</v>
      </c>
      <c r="N102" s="134">
        <f t="shared" si="48"/>
        <v>128958</v>
      </c>
      <c r="O102" s="87"/>
      <c r="P102" s="87"/>
      <c r="Q102" s="87"/>
      <c r="R102" s="87"/>
      <c r="S102" s="100" t="str">
        <f t="shared" si="36"/>
        <v>C03466</v>
      </c>
      <c r="T102" s="102" t="str">
        <f t="shared" si="37"/>
        <v>82</v>
      </c>
      <c r="U102" s="103" t="str">
        <f t="shared" si="38"/>
        <v>Director Pub Health Initiatives</v>
      </c>
      <c r="V102" s="104">
        <f t="shared" si="62"/>
        <v>108786</v>
      </c>
      <c r="W102" s="104">
        <f t="shared" si="62"/>
        <v>114512</v>
      </c>
      <c r="X102" s="104">
        <f t="shared" si="62"/>
        <v>116801</v>
      </c>
      <c r="Y102" s="104">
        <f t="shared" si="62"/>
        <v>119139</v>
      </c>
      <c r="Z102" s="104">
        <f t="shared" si="62"/>
        <v>121521</v>
      </c>
      <c r="AA102" s="104">
        <f t="shared" si="62"/>
        <v>123951</v>
      </c>
      <c r="AB102" s="104">
        <f t="shared" si="62"/>
        <v>126430</v>
      </c>
      <c r="AC102" s="104">
        <f t="shared" si="62"/>
        <v>128958</v>
      </c>
      <c r="AD102" s="109" t="str">
        <f t="shared" si="49"/>
        <v>C03466</v>
      </c>
      <c r="AE102" s="136" t="str">
        <f t="shared" si="50"/>
        <v>82</v>
      </c>
      <c r="AF102" s="108" t="str">
        <f t="shared" si="51"/>
        <v>Director Pub Health Initiatives</v>
      </c>
      <c r="AG102" s="110">
        <f t="shared" si="52"/>
        <v>52.300999999999995</v>
      </c>
      <c r="AH102" s="110">
        <f t="shared" si="53"/>
        <v>55.053999999999995</v>
      </c>
      <c r="AI102" s="110">
        <f t="shared" si="54"/>
        <v>56.155000000000001</v>
      </c>
      <c r="AJ102" s="110">
        <f t="shared" si="55"/>
        <v>57.278999999999996</v>
      </c>
      <c r="AK102" s="110">
        <f t="shared" si="56"/>
        <v>58.423999999999999</v>
      </c>
      <c r="AL102" s="110">
        <f t="shared" si="57"/>
        <v>59.591999999999999</v>
      </c>
      <c r="AM102" s="110">
        <f t="shared" si="58"/>
        <v>60.783999999999999</v>
      </c>
      <c r="AN102" s="110">
        <f t="shared" si="59"/>
        <v>62</v>
      </c>
    </row>
    <row r="103" spans="1:41">
      <c r="A103" s="96" t="s">
        <v>361</v>
      </c>
      <c r="B103" s="97">
        <v>11</v>
      </c>
      <c r="C103" s="141" t="s">
        <v>471</v>
      </c>
      <c r="D103" s="97">
        <v>533</v>
      </c>
      <c r="E103" s="98" t="s">
        <v>448</v>
      </c>
      <c r="F103" s="96" t="s">
        <v>362</v>
      </c>
      <c r="G103" s="134">
        <f t="shared" si="41"/>
        <v>104758</v>
      </c>
      <c r="H103" s="134">
        <f t="shared" si="42"/>
        <v>110271</v>
      </c>
      <c r="I103" s="134">
        <f t="shared" si="43"/>
        <v>112475</v>
      </c>
      <c r="J103" s="134">
        <f t="shared" si="44"/>
        <v>114726</v>
      </c>
      <c r="K103" s="134">
        <f t="shared" si="45"/>
        <v>117019</v>
      </c>
      <c r="L103" s="134">
        <f t="shared" si="46"/>
        <v>119361</v>
      </c>
      <c r="M103" s="134">
        <f t="shared" si="47"/>
        <v>121748</v>
      </c>
      <c r="N103" s="134">
        <f t="shared" si="48"/>
        <v>124182</v>
      </c>
      <c r="O103" s="87"/>
      <c r="P103" s="87"/>
      <c r="Q103" s="87"/>
      <c r="R103" s="87"/>
      <c r="S103" s="100" t="str">
        <f t="shared" si="36"/>
        <v>52910C</v>
      </c>
      <c r="T103" s="102" t="str">
        <f t="shared" si="37"/>
        <v>161</v>
      </c>
      <c r="U103" s="103" t="str">
        <f t="shared" si="38"/>
        <v>Director Public Information</v>
      </c>
      <c r="V103" s="104">
        <f t="shared" si="62"/>
        <v>104758</v>
      </c>
      <c r="W103" s="104">
        <f t="shared" si="62"/>
        <v>110271</v>
      </c>
      <c r="X103" s="104">
        <f t="shared" si="62"/>
        <v>112475</v>
      </c>
      <c r="Y103" s="104">
        <f t="shared" si="62"/>
        <v>114726</v>
      </c>
      <c r="Z103" s="104">
        <f t="shared" si="62"/>
        <v>117019</v>
      </c>
      <c r="AA103" s="104">
        <f t="shared" si="62"/>
        <v>119361</v>
      </c>
      <c r="AB103" s="104">
        <f t="shared" si="62"/>
        <v>121748</v>
      </c>
      <c r="AC103" s="104">
        <f t="shared" si="62"/>
        <v>124182</v>
      </c>
      <c r="AD103" s="109" t="str">
        <f t="shared" si="49"/>
        <v>52910C</v>
      </c>
      <c r="AE103" s="136" t="str">
        <f t="shared" si="50"/>
        <v>161</v>
      </c>
      <c r="AF103" s="108" t="str">
        <f t="shared" si="51"/>
        <v>Director Public Information</v>
      </c>
      <c r="AG103" s="110">
        <f t="shared" si="52"/>
        <v>50.364999999999995</v>
      </c>
      <c r="AH103" s="110">
        <f t="shared" si="53"/>
        <v>53.015000000000001</v>
      </c>
      <c r="AI103" s="110">
        <f t="shared" si="54"/>
        <v>54.074999999999996</v>
      </c>
      <c r="AJ103" s="110">
        <f t="shared" si="55"/>
        <v>55.156999999999996</v>
      </c>
      <c r="AK103" s="110">
        <f t="shared" si="56"/>
        <v>56.26</v>
      </c>
      <c r="AL103" s="110">
        <f t="shared" si="57"/>
        <v>57.385999999999996</v>
      </c>
      <c r="AM103" s="110">
        <f t="shared" si="58"/>
        <v>58.532999999999994</v>
      </c>
      <c r="AN103" s="110">
        <f t="shared" si="59"/>
        <v>59.702999999999996</v>
      </c>
    </row>
    <row r="104" spans="1:41">
      <c r="A104" s="85" t="s">
        <v>257</v>
      </c>
      <c r="B104" s="86">
        <v>19</v>
      </c>
      <c r="C104" s="94" t="s">
        <v>258</v>
      </c>
      <c r="D104" s="86">
        <v>888</v>
      </c>
      <c r="E104" s="86" t="s">
        <v>448</v>
      </c>
      <c r="F104" s="85" t="s">
        <v>259</v>
      </c>
      <c r="G104" s="134">
        <f t="shared" si="41"/>
        <v>176260</v>
      </c>
      <c r="H104" s="134">
        <f t="shared" si="42"/>
        <v>185536</v>
      </c>
      <c r="I104" s="134">
        <f t="shared" si="43"/>
        <v>189246</v>
      </c>
      <c r="J104" s="134">
        <f t="shared" si="44"/>
        <v>193031</v>
      </c>
      <c r="K104" s="134">
        <f t="shared" si="45"/>
        <v>196892</v>
      </c>
      <c r="L104" s="134">
        <f t="shared" si="46"/>
        <v>200829</v>
      </c>
      <c r="M104" s="106">
        <f t="shared" si="47"/>
        <v>204845</v>
      </c>
      <c r="N104" s="106">
        <f t="shared" si="48"/>
        <v>208945</v>
      </c>
      <c r="O104" s="93">
        <f>ROUND(VLOOKUP($A104,February19,14,0) * (1+IncrCAP20),0)</f>
        <v>198684</v>
      </c>
      <c r="P104" s="87">
        <f>O104*1.012</f>
        <v>201068.20800000001</v>
      </c>
      <c r="Q104" s="87">
        <v>201068.20800000001</v>
      </c>
      <c r="R104" s="87"/>
      <c r="S104" s="100" t="str">
        <f t="shared" si="36"/>
        <v>C01870</v>
      </c>
      <c r="T104" s="102" t="str">
        <f t="shared" si="37"/>
        <v>72</v>
      </c>
      <c r="U104" s="103" t="str">
        <f t="shared" si="38"/>
        <v xml:space="preserve">Director Public Works </v>
      </c>
      <c r="V104" s="104">
        <f t="shared" si="62"/>
        <v>176260</v>
      </c>
      <c r="W104" s="104">
        <f t="shared" si="62"/>
        <v>185536</v>
      </c>
      <c r="X104" s="104">
        <f t="shared" si="62"/>
        <v>189246</v>
      </c>
      <c r="Y104" s="104">
        <f t="shared" si="62"/>
        <v>193031</v>
      </c>
      <c r="Z104" s="104">
        <f t="shared" si="62"/>
        <v>196892</v>
      </c>
      <c r="AA104" s="104">
        <f t="shared" si="62"/>
        <v>200829</v>
      </c>
      <c r="AB104" s="104">
        <f t="shared" si="62"/>
        <v>204845</v>
      </c>
      <c r="AC104" s="104">
        <f t="shared" si="62"/>
        <v>208945</v>
      </c>
      <c r="AD104" s="109" t="str">
        <f t="shared" si="49"/>
        <v>C01870</v>
      </c>
      <c r="AE104" s="136" t="str">
        <f t="shared" si="50"/>
        <v>72</v>
      </c>
      <c r="AF104" s="108" t="str">
        <f t="shared" si="51"/>
        <v xml:space="preserve">Director Public Works </v>
      </c>
      <c r="AG104" s="110">
        <f t="shared" si="52"/>
        <v>84.741</v>
      </c>
      <c r="AH104" s="110">
        <f t="shared" si="53"/>
        <v>89.2</v>
      </c>
      <c r="AI104" s="110">
        <f t="shared" si="54"/>
        <v>90.984000000000009</v>
      </c>
      <c r="AJ104" s="110">
        <f t="shared" si="55"/>
        <v>92.804000000000002</v>
      </c>
      <c r="AK104" s="110">
        <f t="shared" si="56"/>
        <v>94.660000000000011</v>
      </c>
      <c r="AL104" s="150">
        <v>96.667000000000002</v>
      </c>
      <c r="AM104" s="135"/>
      <c r="AN104" s="135"/>
      <c r="AO104" s="150">
        <v>96.667000000000002</v>
      </c>
    </row>
    <row r="105" spans="1:41">
      <c r="A105" s="85" t="s">
        <v>260</v>
      </c>
      <c r="B105" s="86">
        <v>13</v>
      </c>
      <c r="C105" s="94" t="s">
        <v>170</v>
      </c>
      <c r="D105" s="86">
        <v>603</v>
      </c>
      <c r="E105" s="86" t="s">
        <v>448</v>
      </c>
      <c r="F105" s="85" t="s">
        <v>261</v>
      </c>
      <c r="G105" s="134">
        <f t="shared" si="41"/>
        <v>118855</v>
      </c>
      <c r="H105" s="134">
        <f t="shared" si="42"/>
        <v>125112</v>
      </c>
      <c r="I105" s="134">
        <f t="shared" si="43"/>
        <v>127613</v>
      </c>
      <c r="J105" s="134">
        <f t="shared" si="44"/>
        <v>130166</v>
      </c>
      <c r="K105" s="134">
        <f t="shared" si="45"/>
        <v>132769</v>
      </c>
      <c r="L105" s="134">
        <f t="shared" si="46"/>
        <v>135423</v>
      </c>
      <c r="M105" s="134">
        <f t="shared" si="47"/>
        <v>138132</v>
      </c>
      <c r="N105" s="134">
        <f t="shared" si="48"/>
        <v>140895</v>
      </c>
      <c r="O105" s="87"/>
      <c r="P105" s="87"/>
      <c r="Q105" s="87"/>
      <c r="R105" s="87"/>
      <c r="S105" s="100" t="str">
        <f t="shared" ref="S105:S136" si="63">A105</f>
        <v>C03490</v>
      </c>
      <c r="T105" s="102" t="str">
        <f t="shared" ref="T105:T136" si="64">C105</f>
        <v>112</v>
      </c>
      <c r="U105" s="103" t="str">
        <f t="shared" ref="U105:U136" si="65">F105</f>
        <v>Director Purchasing</v>
      </c>
      <c r="V105" s="104">
        <f t="shared" si="62"/>
        <v>118855</v>
      </c>
      <c r="W105" s="104">
        <f t="shared" si="62"/>
        <v>125112</v>
      </c>
      <c r="X105" s="104">
        <f t="shared" si="62"/>
        <v>127613</v>
      </c>
      <c r="Y105" s="104">
        <f t="shared" si="62"/>
        <v>130166</v>
      </c>
      <c r="Z105" s="104">
        <f t="shared" si="62"/>
        <v>132769</v>
      </c>
      <c r="AA105" s="104">
        <f t="shared" si="62"/>
        <v>135423</v>
      </c>
      <c r="AB105" s="104">
        <f t="shared" si="62"/>
        <v>138132</v>
      </c>
      <c r="AC105" s="104">
        <f t="shared" si="62"/>
        <v>140895</v>
      </c>
      <c r="AD105" s="109" t="str">
        <f t="shared" si="49"/>
        <v>C03490</v>
      </c>
      <c r="AE105" s="136" t="str">
        <f t="shared" si="50"/>
        <v>112</v>
      </c>
      <c r="AF105" s="108" t="str">
        <f t="shared" si="51"/>
        <v>Director Purchasing</v>
      </c>
      <c r="AG105" s="110">
        <f t="shared" si="52"/>
        <v>57.141999999999996</v>
      </c>
      <c r="AH105" s="110">
        <f t="shared" si="53"/>
        <v>60.15</v>
      </c>
      <c r="AI105" s="110">
        <f t="shared" si="54"/>
        <v>61.352999999999994</v>
      </c>
      <c r="AJ105" s="110">
        <f t="shared" si="55"/>
        <v>62.58</v>
      </c>
      <c r="AK105" s="110">
        <f t="shared" si="56"/>
        <v>63.832000000000001</v>
      </c>
      <c r="AL105" s="110">
        <f t="shared" si="57"/>
        <v>65.108000000000004</v>
      </c>
      <c r="AM105" s="110">
        <f t="shared" si="58"/>
        <v>66.410000000000011</v>
      </c>
      <c r="AN105" s="110">
        <f t="shared" si="59"/>
        <v>67.738</v>
      </c>
    </row>
    <row r="106" spans="1:41">
      <c r="A106" s="85" t="s">
        <v>262</v>
      </c>
      <c r="B106" s="86">
        <v>16</v>
      </c>
      <c r="C106" s="94" t="s">
        <v>129</v>
      </c>
      <c r="D106" s="86">
        <v>723</v>
      </c>
      <c r="E106" s="86" t="s">
        <v>448</v>
      </c>
      <c r="F106" s="116" t="s">
        <v>263</v>
      </c>
      <c r="G106" s="134">
        <f t="shared" si="41"/>
        <v>143025</v>
      </c>
      <c r="H106" s="134">
        <f t="shared" si="42"/>
        <v>150553</v>
      </c>
      <c r="I106" s="134">
        <f t="shared" si="43"/>
        <v>153564</v>
      </c>
      <c r="J106" s="134">
        <f t="shared" si="44"/>
        <v>156636</v>
      </c>
      <c r="K106" s="134">
        <f t="shared" si="45"/>
        <v>159768</v>
      </c>
      <c r="L106" s="134">
        <f t="shared" si="46"/>
        <v>162963</v>
      </c>
      <c r="M106" s="134">
        <f t="shared" si="47"/>
        <v>166224</v>
      </c>
      <c r="N106" s="134">
        <f t="shared" si="48"/>
        <v>169547</v>
      </c>
      <c r="O106" s="87"/>
      <c r="P106" s="87"/>
      <c r="Q106" s="87"/>
      <c r="R106" s="87"/>
      <c r="S106" s="100" t="str">
        <f t="shared" si="63"/>
        <v>C00700</v>
      </c>
      <c r="T106" s="102" t="str">
        <f t="shared" si="64"/>
        <v>142</v>
      </c>
      <c r="U106" s="103" t="str">
        <f t="shared" si="65"/>
        <v>Director Regulatory Services</v>
      </c>
      <c r="V106" s="104">
        <f t="shared" si="62"/>
        <v>143025</v>
      </c>
      <c r="W106" s="104">
        <f t="shared" si="62"/>
        <v>150553</v>
      </c>
      <c r="X106" s="104">
        <f t="shared" si="62"/>
        <v>153564</v>
      </c>
      <c r="Y106" s="104">
        <f t="shared" si="62"/>
        <v>156636</v>
      </c>
      <c r="Z106" s="104">
        <f t="shared" si="62"/>
        <v>159768</v>
      </c>
      <c r="AA106" s="104">
        <f t="shared" si="62"/>
        <v>162963</v>
      </c>
      <c r="AB106" s="104">
        <f t="shared" si="62"/>
        <v>166224</v>
      </c>
      <c r="AC106" s="104">
        <f t="shared" si="62"/>
        <v>169547</v>
      </c>
      <c r="AD106" s="109" t="str">
        <f t="shared" si="49"/>
        <v>C00700</v>
      </c>
      <c r="AE106" s="136" t="str">
        <f t="shared" si="50"/>
        <v>142</v>
      </c>
      <c r="AF106" s="108" t="str">
        <f t="shared" si="51"/>
        <v>Director Regulatory Services</v>
      </c>
      <c r="AG106" s="110">
        <f t="shared" si="52"/>
        <v>68.763000000000005</v>
      </c>
      <c r="AH106" s="110">
        <f t="shared" si="53"/>
        <v>72.382000000000005</v>
      </c>
      <c r="AI106" s="110">
        <f t="shared" si="54"/>
        <v>73.829000000000008</v>
      </c>
      <c r="AJ106" s="110">
        <f t="shared" si="55"/>
        <v>75.306000000000012</v>
      </c>
      <c r="AK106" s="110">
        <f t="shared" si="56"/>
        <v>76.812000000000012</v>
      </c>
      <c r="AL106" s="110">
        <f t="shared" si="57"/>
        <v>78.347999999999999</v>
      </c>
      <c r="AM106" s="110">
        <f t="shared" si="58"/>
        <v>79.916000000000011</v>
      </c>
      <c r="AN106" s="110">
        <f t="shared" si="59"/>
        <v>81.513000000000005</v>
      </c>
    </row>
    <row r="107" spans="1:41">
      <c r="A107" s="85" t="s">
        <v>264</v>
      </c>
      <c r="B107" s="86">
        <v>12</v>
      </c>
      <c r="C107" s="94" t="s">
        <v>52</v>
      </c>
      <c r="D107" s="86">
        <v>578</v>
      </c>
      <c r="E107" s="86" t="s">
        <v>448</v>
      </c>
      <c r="F107" s="116" t="s">
        <v>265</v>
      </c>
      <c r="G107" s="134">
        <f t="shared" si="41"/>
        <v>113820</v>
      </c>
      <c r="H107" s="134">
        <f t="shared" si="42"/>
        <v>119811</v>
      </c>
      <c r="I107" s="134">
        <f t="shared" si="43"/>
        <v>122208</v>
      </c>
      <c r="J107" s="134">
        <f t="shared" si="44"/>
        <v>124651</v>
      </c>
      <c r="K107" s="134">
        <f t="shared" si="45"/>
        <v>127146</v>
      </c>
      <c r="L107" s="134">
        <f t="shared" si="46"/>
        <v>129687</v>
      </c>
      <c r="M107" s="134">
        <f t="shared" si="47"/>
        <v>132281</v>
      </c>
      <c r="N107" s="134">
        <f t="shared" si="48"/>
        <v>134927</v>
      </c>
      <c r="O107" s="87"/>
      <c r="P107" s="87"/>
      <c r="Q107" s="87"/>
      <c r="R107" s="87"/>
      <c r="S107" s="100" t="str">
        <f t="shared" si="63"/>
        <v>C03494</v>
      </c>
      <c r="T107" s="102" t="str">
        <f t="shared" si="64"/>
        <v>32</v>
      </c>
      <c r="U107" s="103" t="str">
        <f t="shared" si="65"/>
        <v>Director Research &amp; Program Development</v>
      </c>
      <c r="V107" s="104">
        <f t="shared" si="62"/>
        <v>113820</v>
      </c>
      <c r="W107" s="104">
        <f t="shared" si="62"/>
        <v>119811</v>
      </c>
      <c r="X107" s="104">
        <f t="shared" si="62"/>
        <v>122208</v>
      </c>
      <c r="Y107" s="104">
        <f t="shared" si="62"/>
        <v>124651</v>
      </c>
      <c r="Z107" s="104">
        <f t="shared" si="62"/>
        <v>127146</v>
      </c>
      <c r="AA107" s="104">
        <f t="shared" si="62"/>
        <v>129687</v>
      </c>
      <c r="AB107" s="104">
        <f t="shared" si="62"/>
        <v>132281</v>
      </c>
      <c r="AC107" s="104">
        <f t="shared" si="62"/>
        <v>134927</v>
      </c>
      <c r="AD107" s="109" t="str">
        <f t="shared" si="49"/>
        <v>C03494</v>
      </c>
      <c r="AE107" s="136" t="str">
        <f t="shared" si="50"/>
        <v>32</v>
      </c>
      <c r="AF107" s="108" t="str">
        <f t="shared" si="51"/>
        <v>Director Research &amp; Program Development</v>
      </c>
      <c r="AG107" s="110">
        <f t="shared" si="52"/>
        <v>54.721999999999994</v>
      </c>
      <c r="AH107" s="110">
        <f t="shared" si="53"/>
        <v>57.601999999999997</v>
      </c>
      <c r="AI107" s="110">
        <f t="shared" si="54"/>
        <v>58.753999999999998</v>
      </c>
      <c r="AJ107" s="110">
        <f t="shared" si="55"/>
        <v>59.928999999999995</v>
      </c>
      <c r="AK107" s="110">
        <f t="shared" si="56"/>
        <v>61.128</v>
      </c>
      <c r="AL107" s="110">
        <f t="shared" si="57"/>
        <v>62.349999999999994</v>
      </c>
      <c r="AM107" s="110">
        <f t="shared" si="58"/>
        <v>63.596999999999994</v>
      </c>
      <c r="AN107" s="110">
        <f t="shared" si="59"/>
        <v>64.869</v>
      </c>
    </row>
    <row r="108" spans="1:41">
      <c r="A108" s="85" t="s">
        <v>266</v>
      </c>
      <c r="B108" s="86">
        <v>12</v>
      </c>
      <c r="C108" s="94" t="s">
        <v>58</v>
      </c>
      <c r="D108" s="86">
        <v>553</v>
      </c>
      <c r="E108" s="86" t="s">
        <v>448</v>
      </c>
      <c r="F108" s="116" t="s">
        <v>267</v>
      </c>
      <c r="G108" s="134">
        <f t="shared" si="41"/>
        <v>108786</v>
      </c>
      <c r="H108" s="134">
        <f t="shared" si="42"/>
        <v>114512</v>
      </c>
      <c r="I108" s="134">
        <f t="shared" si="43"/>
        <v>116801</v>
      </c>
      <c r="J108" s="134">
        <f t="shared" si="44"/>
        <v>119139</v>
      </c>
      <c r="K108" s="134">
        <f t="shared" si="45"/>
        <v>121521</v>
      </c>
      <c r="L108" s="134">
        <f t="shared" si="46"/>
        <v>123951</v>
      </c>
      <c r="M108" s="134">
        <f t="shared" si="47"/>
        <v>126430</v>
      </c>
      <c r="N108" s="134">
        <f t="shared" si="48"/>
        <v>128958</v>
      </c>
      <c r="O108" s="87"/>
      <c r="P108" s="87"/>
      <c r="Q108" s="87"/>
      <c r="R108" s="87"/>
      <c r="S108" s="100" t="str">
        <f t="shared" si="63"/>
        <v>C03495</v>
      </c>
      <c r="T108" s="102" t="str">
        <f t="shared" si="64"/>
        <v>82</v>
      </c>
      <c r="U108" s="103" t="str">
        <f t="shared" si="65"/>
        <v>Director Risk &amp; Claims Management</v>
      </c>
      <c r="V108" s="104">
        <f t="shared" si="62"/>
        <v>108786</v>
      </c>
      <c r="W108" s="104">
        <f t="shared" si="62"/>
        <v>114512</v>
      </c>
      <c r="X108" s="104">
        <f t="shared" si="62"/>
        <v>116801</v>
      </c>
      <c r="Y108" s="104">
        <f t="shared" si="62"/>
        <v>119139</v>
      </c>
      <c r="Z108" s="104">
        <f t="shared" si="62"/>
        <v>121521</v>
      </c>
      <c r="AA108" s="104">
        <f t="shared" si="62"/>
        <v>123951</v>
      </c>
      <c r="AB108" s="104">
        <f t="shared" si="62"/>
        <v>126430</v>
      </c>
      <c r="AC108" s="104">
        <f t="shared" si="62"/>
        <v>128958</v>
      </c>
      <c r="AD108" s="109" t="str">
        <f t="shared" si="49"/>
        <v>C03495</v>
      </c>
      <c r="AE108" s="136" t="str">
        <f t="shared" si="50"/>
        <v>82</v>
      </c>
      <c r="AF108" s="108" t="str">
        <f t="shared" si="51"/>
        <v>Director Risk &amp; Claims Management</v>
      </c>
      <c r="AG108" s="110">
        <f t="shared" si="52"/>
        <v>52.300999999999995</v>
      </c>
      <c r="AH108" s="110">
        <f t="shared" si="53"/>
        <v>55.053999999999995</v>
      </c>
      <c r="AI108" s="110">
        <f t="shared" si="54"/>
        <v>56.155000000000001</v>
      </c>
      <c r="AJ108" s="110">
        <f t="shared" si="55"/>
        <v>57.278999999999996</v>
      </c>
      <c r="AK108" s="110">
        <f t="shared" si="56"/>
        <v>58.423999999999999</v>
      </c>
      <c r="AL108" s="110">
        <f t="shared" si="57"/>
        <v>59.591999999999999</v>
      </c>
      <c r="AM108" s="110">
        <f t="shared" si="58"/>
        <v>60.783999999999999</v>
      </c>
      <c r="AN108" s="110">
        <f t="shared" si="59"/>
        <v>62</v>
      </c>
    </row>
    <row r="109" spans="1:41">
      <c r="A109" s="85" t="s">
        <v>268</v>
      </c>
      <c r="B109" s="86">
        <v>14</v>
      </c>
      <c r="C109" s="94" t="s">
        <v>143</v>
      </c>
      <c r="D109" s="86">
        <v>650</v>
      </c>
      <c r="E109" s="86" t="s">
        <v>448</v>
      </c>
      <c r="F109" s="116" t="s">
        <v>269</v>
      </c>
      <c r="G109" s="134">
        <f t="shared" si="41"/>
        <v>128322</v>
      </c>
      <c r="H109" s="134">
        <f t="shared" si="42"/>
        <v>135076</v>
      </c>
      <c r="I109" s="134">
        <f t="shared" si="43"/>
        <v>137778</v>
      </c>
      <c r="J109" s="134">
        <f t="shared" si="44"/>
        <v>140532</v>
      </c>
      <c r="K109" s="134">
        <f t="shared" si="45"/>
        <v>143344</v>
      </c>
      <c r="L109" s="134">
        <f t="shared" si="46"/>
        <v>146212</v>
      </c>
      <c r="M109" s="134">
        <f t="shared" si="47"/>
        <v>149137</v>
      </c>
      <c r="N109" s="134">
        <f t="shared" si="48"/>
        <v>152118</v>
      </c>
      <c r="O109" s="87"/>
      <c r="P109" s="87"/>
      <c r="Q109" s="87"/>
      <c r="R109" s="87"/>
      <c r="S109" s="100" t="str">
        <f t="shared" si="63"/>
        <v>C03510</v>
      </c>
      <c r="T109" s="102" t="str">
        <f t="shared" si="64"/>
        <v>55</v>
      </c>
      <c r="U109" s="103" t="str">
        <f t="shared" si="65"/>
        <v>Director Solid Waste</v>
      </c>
      <c r="V109" s="104">
        <f t="shared" ref="V109:AC118" si="66">ROUND(VLOOKUP($S109,DataFeb2020,V$5,0)*IncrPerc2021,0)</f>
        <v>128322</v>
      </c>
      <c r="W109" s="104">
        <f t="shared" si="66"/>
        <v>135076</v>
      </c>
      <c r="X109" s="104">
        <f t="shared" si="66"/>
        <v>137778</v>
      </c>
      <c r="Y109" s="104">
        <f t="shared" si="66"/>
        <v>140532</v>
      </c>
      <c r="Z109" s="104">
        <f t="shared" si="66"/>
        <v>143344</v>
      </c>
      <c r="AA109" s="104">
        <f t="shared" si="66"/>
        <v>146212</v>
      </c>
      <c r="AB109" s="104">
        <f t="shared" si="66"/>
        <v>149137</v>
      </c>
      <c r="AC109" s="104">
        <f t="shared" si="66"/>
        <v>152118</v>
      </c>
      <c r="AD109" s="109" t="str">
        <f t="shared" si="49"/>
        <v>C03510</v>
      </c>
      <c r="AE109" s="136" t="str">
        <f t="shared" si="50"/>
        <v>55</v>
      </c>
      <c r="AF109" s="108" t="str">
        <f t="shared" si="51"/>
        <v>Director Solid Waste</v>
      </c>
      <c r="AG109" s="110">
        <f t="shared" si="52"/>
        <v>61.693999999999996</v>
      </c>
      <c r="AH109" s="110">
        <f t="shared" si="53"/>
        <v>64.941000000000003</v>
      </c>
      <c r="AI109" s="110">
        <f t="shared" si="54"/>
        <v>66.240000000000009</v>
      </c>
      <c r="AJ109" s="110">
        <f t="shared" si="55"/>
        <v>67.564000000000007</v>
      </c>
      <c r="AK109" s="110">
        <f t="shared" si="56"/>
        <v>68.916000000000011</v>
      </c>
      <c r="AL109" s="110">
        <f t="shared" si="57"/>
        <v>70.295000000000002</v>
      </c>
      <c r="AM109" s="110">
        <f t="shared" si="58"/>
        <v>71.701000000000008</v>
      </c>
      <c r="AN109" s="110">
        <f t="shared" si="59"/>
        <v>73.134</v>
      </c>
    </row>
    <row r="110" spans="1:41">
      <c r="A110" s="85" t="s">
        <v>270</v>
      </c>
      <c r="B110" s="86">
        <v>14</v>
      </c>
      <c r="C110" s="94" t="s">
        <v>85</v>
      </c>
      <c r="D110" s="86">
        <v>640</v>
      </c>
      <c r="E110" s="86" t="s">
        <v>448</v>
      </c>
      <c r="F110" s="117" t="s">
        <v>271</v>
      </c>
      <c r="G110" s="134">
        <f t="shared" si="41"/>
        <v>126308</v>
      </c>
      <c r="H110" s="134">
        <f t="shared" si="42"/>
        <v>132955</v>
      </c>
      <c r="I110" s="134">
        <f t="shared" si="43"/>
        <v>135616</v>
      </c>
      <c r="J110" s="134">
        <f t="shared" si="44"/>
        <v>138327</v>
      </c>
      <c r="K110" s="134">
        <f t="shared" si="45"/>
        <v>141094</v>
      </c>
      <c r="L110" s="134">
        <f t="shared" si="46"/>
        <v>143916</v>
      </c>
      <c r="M110" s="134">
        <f t="shared" si="47"/>
        <v>146793</v>
      </c>
      <c r="N110" s="134">
        <f t="shared" si="48"/>
        <v>149731</v>
      </c>
      <c r="O110" s="87"/>
      <c r="P110" s="87"/>
      <c r="Q110" s="87"/>
      <c r="R110" s="87"/>
      <c r="S110" s="100" t="str">
        <f t="shared" si="63"/>
        <v>C03525</v>
      </c>
      <c r="T110" s="102" t="str">
        <f t="shared" si="64"/>
        <v>155</v>
      </c>
      <c r="U110" s="103" t="str">
        <f t="shared" si="65"/>
        <v>Director Strategic Employment</v>
      </c>
      <c r="V110" s="104">
        <f t="shared" si="66"/>
        <v>126308</v>
      </c>
      <c r="W110" s="104">
        <f t="shared" si="66"/>
        <v>132955</v>
      </c>
      <c r="X110" s="104">
        <f t="shared" si="66"/>
        <v>135616</v>
      </c>
      <c r="Y110" s="104">
        <f t="shared" si="66"/>
        <v>138327</v>
      </c>
      <c r="Z110" s="104">
        <f t="shared" si="66"/>
        <v>141094</v>
      </c>
      <c r="AA110" s="104">
        <f t="shared" si="66"/>
        <v>143916</v>
      </c>
      <c r="AB110" s="104">
        <f t="shared" si="66"/>
        <v>146793</v>
      </c>
      <c r="AC110" s="104">
        <f t="shared" si="66"/>
        <v>149731</v>
      </c>
      <c r="AD110" s="109" t="str">
        <f t="shared" si="49"/>
        <v>C03525</v>
      </c>
      <c r="AE110" s="136" t="str">
        <f t="shared" si="50"/>
        <v>155</v>
      </c>
      <c r="AF110" s="108" t="str">
        <f t="shared" si="51"/>
        <v>Director Strategic Employment</v>
      </c>
      <c r="AG110" s="110">
        <f t="shared" si="52"/>
        <v>60.725000000000001</v>
      </c>
      <c r="AH110" s="110">
        <f t="shared" si="53"/>
        <v>63.920999999999999</v>
      </c>
      <c r="AI110" s="110">
        <f t="shared" si="54"/>
        <v>65.2</v>
      </c>
      <c r="AJ110" s="110">
        <f t="shared" si="55"/>
        <v>66.504000000000005</v>
      </c>
      <c r="AK110" s="110">
        <f t="shared" si="56"/>
        <v>67.834000000000003</v>
      </c>
      <c r="AL110" s="110">
        <f t="shared" si="57"/>
        <v>69.191000000000003</v>
      </c>
      <c r="AM110" s="110">
        <f t="shared" si="58"/>
        <v>70.573999999999998</v>
      </c>
      <c r="AN110" s="110">
        <f t="shared" si="59"/>
        <v>71.987000000000009</v>
      </c>
    </row>
    <row r="111" spans="1:41">
      <c r="A111" s="85" t="s">
        <v>272</v>
      </c>
      <c r="B111" s="86">
        <v>14</v>
      </c>
      <c r="C111" s="94" t="s">
        <v>225</v>
      </c>
      <c r="D111" s="86">
        <v>665</v>
      </c>
      <c r="E111" s="86" t="s">
        <v>448</v>
      </c>
      <c r="F111" s="117" t="s">
        <v>273</v>
      </c>
      <c r="G111" s="134">
        <f t="shared" si="41"/>
        <v>131344</v>
      </c>
      <c r="H111" s="134">
        <f t="shared" si="42"/>
        <v>138256</v>
      </c>
      <c r="I111" s="134">
        <f t="shared" si="43"/>
        <v>141021</v>
      </c>
      <c r="J111" s="134">
        <f t="shared" si="44"/>
        <v>143842</v>
      </c>
      <c r="K111" s="134">
        <f t="shared" si="45"/>
        <v>146719</v>
      </c>
      <c r="L111" s="134">
        <f t="shared" si="46"/>
        <v>149654</v>
      </c>
      <c r="M111" s="134">
        <f t="shared" si="47"/>
        <v>152648</v>
      </c>
      <c r="N111" s="134">
        <f t="shared" si="48"/>
        <v>155700</v>
      </c>
      <c r="O111" s="87"/>
      <c r="P111" s="87"/>
      <c r="Q111" s="87"/>
      <c r="R111" s="87"/>
      <c r="S111" s="100" t="str">
        <f t="shared" si="63"/>
        <v>59214C</v>
      </c>
      <c r="T111" s="102" t="str">
        <f t="shared" si="64"/>
        <v>57</v>
      </c>
      <c r="U111" s="103" t="str">
        <f t="shared" si="65"/>
        <v>Director Strategic Initiatives</v>
      </c>
      <c r="V111" s="104">
        <f t="shared" si="66"/>
        <v>131344</v>
      </c>
      <c r="W111" s="104">
        <f t="shared" si="66"/>
        <v>138256</v>
      </c>
      <c r="X111" s="104">
        <f t="shared" si="66"/>
        <v>141021</v>
      </c>
      <c r="Y111" s="104">
        <f t="shared" si="66"/>
        <v>143842</v>
      </c>
      <c r="Z111" s="104">
        <f t="shared" si="66"/>
        <v>146719</v>
      </c>
      <c r="AA111" s="104">
        <f t="shared" si="66"/>
        <v>149654</v>
      </c>
      <c r="AB111" s="104">
        <f t="shared" si="66"/>
        <v>152648</v>
      </c>
      <c r="AC111" s="104">
        <f t="shared" si="66"/>
        <v>155700</v>
      </c>
      <c r="AD111" s="109" t="str">
        <f t="shared" si="49"/>
        <v>59214C</v>
      </c>
      <c r="AE111" s="136" t="str">
        <f t="shared" si="50"/>
        <v>57</v>
      </c>
      <c r="AF111" s="108" t="str">
        <f t="shared" si="51"/>
        <v>Director Strategic Initiatives</v>
      </c>
      <c r="AG111" s="110">
        <f t="shared" si="52"/>
        <v>63.146999999999998</v>
      </c>
      <c r="AH111" s="110">
        <f t="shared" si="53"/>
        <v>66.47</v>
      </c>
      <c r="AI111" s="110">
        <f t="shared" si="54"/>
        <v>67.799000000000007</v>
      </c>
      <c r="AJ111" s="110">
        <f t="shared" si="55"/>
        <v>69.155000000000001</v>
      </c>
      <c r="AK111" s="110">
        <f t="shared" si="56"/>
        <v>70.538000000000011</v>
      </c>
      <c r="AL111" s="110">
        <f t="shared" si="57"/>
        <v>71.95</v>
      </c>
      <c r="AM111" s="110">
        <f t="shared" si="58"/>
        <v>73.38900000000001</v>
      </c>
      <c r="AN111" s="110">
        <f t="shared" si="59"/>
        <v>74.856000000000009</v>
      </c>
    </row>
    <row r="112" spans="1:41">
      <c r="A112" s="85" t="s">
        <v>274</v>
      </c>
      <c r="B112" s="86">
        <v>14</v>
      </c>
      <c r="C112" s="94" t="s">
        <v>225</v>
      </c>
      <c r="D112" s="86">
        <v>665</v>
      </c>
      <c r="E112" s="86" t="s">
        <v>448</v>
      </c>
      <c r="F112" s="117" t="s">
        <v>275</v>
      </c>
      <c r="G112" s="134">
        <f t="shared" si="41"/>
        <v>131344</v>
      </c>
      <c r="H112" s="134">
        <f t="shared" si="42"/>
        <v>138256</v>
      </c>
      <c r="I112" s="134">
        <f t="shared" si="43"/>
        <v>141021</v>
      </c>
      <c r="J112" s="134">
        <f t="shared" si="44"/>
        <v>143842</v>
      </c>
      <c r="K112" s="134">
        <f t="shared" si="45"/>
        <v>146719</v>
      </c>
      <c r="L112" s="134">
        <f t="shared" si="46"/>
        <v>149654</v>
      </c>
      <c r="M112" s="134">
        <f t="shared" si="47"/>
        <v>152648</v>
      </c>
      <c r="N112" s="134">
        <f t="shared" si="48"/>
        <v>155700</v>
      </c>
      <c r="O112" s="87"/>
      <c r="P112" s="87"/>
      <c r="Q112" s="87"/>
      <c r="R112" s="87"/>
      <c r="S112" s="100" t="str">
        <f t="shared" si="63"/>
        <v>59213C</v>
      </c>
      <c r="T112" s="102" t="str">
        <f t="shared" si="64"/>
        <v>57</v>
      </c>
      <c r="U112" s="103" t="str">
        <f t="shared" si="65"/>
        <v>Director Strategic Management</v>
      </c>
      <c r="V112" s="104">
        <f t="shared" si="66"/>
        <v>131344</v>
      </c>
      <c r="W112" s="104">
        <f t="shared" si="66"/>
        <v>138256</v>
      </c>
      <c r="X112" s="104">
        <f t="shared" si="66"/>
        <v>141021</v>
      </c>
      <c r="Y112" s="104">
        <f t="shared" si="66"/>
        <v>143842</v>
      </c>
      <c r="Z112" s="104">
        <f t="shared" si="66"/>
        <v>146719</v>
      </c>
      <c r="AA112" s="104">
        <f t="shared" si="66"/>
        <v>149654</v>
      </c>
      <c r="AB112" s="104">
        <f t="shared" si="66"/>
        <v>152648</v>
      </c>
      <c r="AC112" s="104">
        <f t="shared" si="66"/>
        <v>155700</v>
      </c>
      <c r="AD112" s="109" t="str">
        <f t="shared" si="49"/>
        <v>59213C</v>
      </c>
      <c r="AE112" s="136" t="str">
        <f t="shared" si="50"/>
        <v>57</v>
      </c>
      <c r="AF112" s="108" t="str">
        <f t="shared" si="51"/>
        <v>Director Strategic Management</v>
      </c>
      <c r="AG112" s="110">
        <f t="shared" si="52"/>
        <v>63.146999999999998</v>
      </c>
      <c r="AH112" s="110">
        <f t="shared" si="53"/>
        <v>66.47</v>
      </c>
      <c r="AI112" s="110">
        <f t="shared" si="54"/>
        <v>67.799000000000007</v>
      </c>
      <c r="AJ112" s="110">
        <f t="shared" si="55"/>
        <v>69.155000000000001</v>
      </c>
      <c r="AK112" s="110">
        <f t="shared" si="56"/>
        <v>70.538000000000011</v>
      </c>
      <c r="AL112" s="110">
        <f t="shared" si="57"/>
        <v>71.95</v>
      </c>
      <c r="AM112" s="110">
        <f t="shared" si="58"/>
        <v>73.38900000000001</v>
      </c>
      <c r="AN112" s="110">
        <f t="shared" si="59"/>
        <v>74.856000000000009</v>
      </c>
    </row>
    <row r="113" spans="1:41">
      <c r="A113" s="85" t="s">
        <v>276</v>
      </c>
      <c r="B113" s="86">
        <v>16</v>
      </c>
      <c r="C113" s="94" t="s">
        <v>277</v>
      </c>
      <c r="D113" s="86">
        <v>728</v>
      </c>
      <c r="E113" s="86" t="s">
        <v>448</v>
      </c>
      <c r="F113" s="117" t="s">
        <v>278</v>
      </c>
      <c r="G113" s="134">
        <f t="shared" si="41"/>
        <v>144033</v>
      </c>
      <c r="H113" s="134">
        <f t="shared" si="42"/>
        <v>151614</v>
      </c>
      <c r="I113" s="134">
        <f t="shared" si="43"/>
        <v>154645</v>
      </c>
      <c r="J113" s="134">
        <f t="shared" si="44"/>
        <v>157738</v>
      </c>
      <c r="K113" s="134">
        <f t="shared" si="45"/>
        <v>160895</v>
      </c>
      <c r="L113" s="134">
        <f t="shared" si="46"/>
        <v>164111</v>
      </c>
      <c r="M113" s="134">
        <f t="shared" si="47"/>
        <v>167394</v>
      </c>
      <c r="N113" s="134">
        <f t="shared" si="48"/>
        <v>170742</v>
      </c>
      <c r="O113" s="87"/>
      <c r="P113" s="87"/>
      <c r="Q113" s="87"/>
      <c r="R113" s="87"/>
      <c r="S113" s="100" t="str">
        <f t="shared" si="63"/>
        <v>C52283</v>
      </c>
      <c r="T113" s="102" t="str">
        <f t="shared" si="64"/>
        <v>64</v>
      </c>
      <c r="U113" s="103" t="str">
        <f t="shared" si="65"/>
        <v>Director Strategic Partnerships</v>
      </c>
      <c r="V113" s="104">
        <f t="shared" si="66"/>
        <v>144033</v>
      </c>
      <c r="W113" s="104">
        <f t="shared" si="66"/>
        <v>151614</v>
      </c>
      <c r="X113" s="104">
        <f t="shared" si="66"/>
        <v>154645</v>
      </c>
      <c r="Y113" s="104">
        <f t="shared" si="66"/>
        <v>157738</v>
      </c>
      <c r="Z113" s="104">
        <f t="shared" si="66"/>
        <v>160895</v>
      </c>
      <c r="AA113" s="104">
        <f t="shared" si="66"/>
        <v>164111</v>
      </c>
      <c r="AB113" s="104">
        <f t="shared" si="66"/>
        <v>167394</v>
      </c>
      <c r="AC113" s="104">
        <f t="shared" si="66"/>
        <v>170742</v>
      </c>
      <c r="AD113" s="109" t="str">
        <f t="shared" si="49"/>
        <v>C52283</v>
      </c>
      <c r="AE113" s="136" t="str">
        <f t="shared" si="50"/>
        <v>64</v>
      </c>
      <c r="AF113" s="108" t="str">
        <f t="shared" si="51"/>
        <v>Director Strategic Partnerships</v>
      </c>
      <c r="AG113" s="110">
        <f t="shared" si="52"/>
        <v>69.247</v>
      </c>
      <c r="AH113" s="110">
        <f t="shared" si="53"/>
        <v>72.89200000000001</v>
      </c>
      <c r="AI113" s="110">
        <f t="shared" si="54"/>
        <v>74.349000000000004</v>
      </c>
      <c r="AJ113" s="110">
        <f t="shared" si="55"/>
        <v>75.835999999999999</v>
      </c>
      <c r="AK113" s="110">
        <f t="shared" si="56"/>
        <v>77.353999999999999</v>
      </c>
      <c r="AL113" s="110">
        <f t="shared" si="57"/>
        <v>78.900000000000006</v>
      </c>
      <c r="AM113" s="110">
        <f t="shared" si="58"/>
        <v>80.478000000000009</v>
      </c>
      <c r="AN113" s="110">
        <f t="shared" si="59"/>
        <v>82.088000000000008</v>
      </c>
    </row>
    <row r="114" spans="1:41">
      <c r="A114" s="85" t="s">
        <v>279</v>
      </c>
      <c r="B114" s="86">
        <v>15</v>
      </c>
      <c r="C114" s="94" t="s">
        <v>158</v>
      </c>
      <c r="D114" s="86">
        <v>703</v>
      </c>
      <c r="E114" s="86" t="s">
        <v>448</v>
      </c>
      <c r="F114" s="116" t="s">
        <v>280</v>
      </c>
      <c r="G114" s="134">
        <f t="shared" si="41"/>
        <v>138997</v>
      </c>
      <c r="H114" s="134">
        <f t="shared" si="42"/>
        <v>146313</v>
      </c>
      <c r="I114" s="134">
        <f t="shared" si="43"/>
        <v>149241</v>
      </c>
      <c r="J114" s="134">
        <f t="shared" si="44"/>
        <v>152224</v>
      </c>
      <c r="K114" s="134">
        <f t="shared" si="45"/>
        <v>155270</v>
      </c>
      <c r="L114" s="134">
        <f t="shared" si="46"/>
        <v>158375</v>
      </c>
      <c r="M114" s="134">
        <f t="shared" si="47"/>
        <v>161541</v>
      </c>
      <c r="N114" s="134">
        <f t="shared" si="48"/>
        <v>164771</v>
      </c>
      <c r="O114" s="87"/>
      <c r="P114" s="87"/>
      <c r="Q114" s="87"/>
      <c r="R114" s="87"/>
      <c r="S114" s="100" t="str">
        <f t="shared" si="63"/>
        <v>C03505</v>
      </c>
      <c r="T114" s="102" t="str">
        <f t="shared" si="64"/>
        <v>104</v>
      </c>
      <c r="U114" s="103" t="str">
        <f t="shared" si="65"/>
        <v>Director Surface Water &amp; Sewers</v>
      </c>
      <c r="V114" s="104">
        <f t="shared" si="66"/>
        <v>138997</v>
      </c>
      <c r="W114" s="104">
        <f t="shared" si="66"/>
        <v>146313</v>
      </c>
      <c r="X114" s="104">
        <f t="shared" si="66"/>
        <v>149241</v>
      </c>
      <c r="Y114" s="104">
        <f t="shared" si="66"/>
        <v>152224</v>
      </c>
      <c r="Z114" s="104">
        <f t="shared" si="66"/>
        <v>155270</v>
      </c>
      <c r="AA114" s="104">
        <f t="shared" si="66"/>
        <v>158375</v>
      </c>
      <c r="AB114" s="104">
        <f t="shared" si="66"/>
        <v>161541</v>
      </c>
      <c r="AC114" s="104">
        <f t="shared" si="66"/>
        <v>164771</v>
      </c>
      <c r="AD114" s="109" t="str">
        <f t="shared" si="49"/>
        <v>C03505</v>
      </c>
      <c r="AE114" s="136" t="str">
        <f t="shared" si="50"/>
        <v>104</v>
      </c>
      <c r="AF114" s="108" t="str">
        <f t="shared" si="51"/>
        <v>Director Surface Water &amp; Sewers</v>
      </c>
      <c r="AG114" s="110">
        <f t="shared" si="52"/>
        <v>66.826000000000008</v>
      </c>
      <c r="AH114" s="110">
        <f t="shared" si="53"/>
        <v>70.343000000000004</v>
      </c>
      <c r="AI114" s="110">
        <f t="shared" si="54"/>
        <v>71.751000000000005</v>
      </c>
      <c r="AJ114" s="110">
        <f t="shared" si="55"/>
        <v>73.185000000000002</v>
      </c>
      <c r="AK114" s="110">
        <f t="shared" si="56"/>
        <v>74.650000000000006</v>
      </c>
      <c r="AL114" s="110">
        <f t="shared" si="57"/>
        <v>76.14200000000001</v>
      </c>
      <c r="AM114" s="110">
        <f t="shared" si="58"/>
        <v>77.664000000000001</v>
      </c>
      <c r="AN114" s="110">
        <f t="shared" si="59"/>
        <v>79.216999999999999</v>
      </c>
    </row>
    <row r="115" spans="1:41">
      <c r="A115" s="85" t="s">
        <v>283</v>
      </c>
      <c r="B115" s="86">
        <v>15</v>
      </c>
      <c r="C115" s="94" t="s">
        <v>284</v>
      </c>
      <c r="D115" s="86">
        <v>685</v>
      </c>
      <c r="E115" s="86" t="s">
        <v>448</v>
      </c>
      <c r="F115" s="116" t="s">
        <v>285</v>
      </c>
      <c r="G115" s="134">
        <f t="shared" si="41"/>
        <v>135372</v>
      </c>
      <c r="H115" s="134">
        <f t="shared" si="42"/>
        <v>142498</v>
      </c>
      <c r="I115" s="134">
        <f t="shared" si="43"/>
        <v>145347</v>
      </c>
      <c r="J115" s="134">
        <f t="shared" si="44"/>
        <v>148252</v>
      </c>
      <c r="K115" s="134">
        <f t="shared" si="45"/>
        <v>151219</v>
      </c>
      <c r="L115" s="134">
        <f t="shared" si="46"/>
        <v>154242</v>
      </c>
      <c r="M115" s="134">
        <f t="shared" si="47"/>
        <v>157328</v>
      </c>
      <c r="N115" s="134">
        <f t="shared" si="48"/>
        <v>160474</v>
      </c>
      <c r="O115" s="87"/>
      <c r="P115" s="87"/>
      <c r="Q115" s="87"/>
      <c r="R115" s="87"/>
      <c r="S115" s="100" t="str">
        <f t="shared" si="63"/>
        <v>C03535</v>
      </c>
      <c r="T115" s="102" t="str">
        <f t="shared" si="64"/>
        <v>97</v>
      </c>
      <c r="U115" s="103" t="str">
        <f t="shared" si="65"/>
        <v>Director Traffic Services</v>
      </c>
      <c r="V115" s="104">
        <f t="shared" si="66"/>
        <v>135372</v>
      </c>
      <c r="W115" s="104">
        <f t="shared" si="66"/>
        <v>142498</v>
      </c>
      <c r="X115" s="104">
        <f t="shared" si="66"/>
        <v>145347</v>
      </c>
      <c r="Y115" s="104">
        <f t="shared" si="66"/>
        <v>148252</v>
      </c>
      <c r="Z115" s="104">
        <f t="shared" si="66"/>
        <v>151219</v>
      </c>
      <c r="AA115" s="104">
        <f t="shared" si="66"/>
        <v>154242</v>
      </c>
      <c r="AB115" s="104">
        <f t="shared" si="66"/>
        <v>157328</v>
      </c>
      <c r="AC115" s="104">
        <f t="shared" si="66"/>
        <v>160474</v>
      </c>
      <c r="AD115" s="109" t="str">
        <f t="shared" si="49"/>
        <v>C03535</v>
      </c>
      <c r="AE115" s="136" t="str">
        <f t="shared" si="50"/>
        <v>97</v>
      </c>
      <c r="AF115" s="108" t="str">
        <f t="shared" si="51"/>
        <v>Director Traffic Services</v>
      </c>
      <c r="AG115" s="110">
        <f t="shared" si="52"/>
        <v>65.082999999999998</v>
      </c>
      <c r="AH115" s="110">
        <f t="shared" si="53"/>
        <v>68.509</v>
      </c>
      <c r="AI115" s="110">
        <f t="shared" si="54"/>
        <v>69.879000000000005</v>
      </c>
      <c r="AJ115" s="110">
        <f t="shared" si="55"/>
        <v>71.275000000000006</v>
      </c>
      <c r="AK115" s="110">
        <f t="shared" si="56"/>
        <v>72.701999999999998</v>
      </c>
      <c r="AL115" s="110">
        <f t="shared" si="57"/>
        <v>74.155000000000001</v>
      </c>
      <c r="AM115" s="110">
        <f t="shared" si="58"/>
        <v>75.63900000000001</v>
      </c>
      <c r="AN115" s="110">
        <f t="shared" si="59"/>
        <v>77.15100000000001</v>
      </c>
    </row>
    <row r="116" spans="1:41">
      <c r="A116" s="85" t="s">
        <v>286</v>
      </c>
      <c r="B116" s="86">
        <v>15</v>
      </c>
      <c r="C116" s="94" t="s">
        <v>158</v>
      </c>
      <c r="D116" s="86">
        <v>703</v>
      </c>
      <c r="E116" s="86" t="s">
        <v>448</v>
      </c>
      <c r="F116" s="116" t="s">
        <v>287</v>
      </c>
      <c r="G116" s="134">
        <f t="shared" si="41"/>
        <v>138997</v>
      </c>
      <c r="H116" s="134">
        <f t="shared" si="42"/>
        <v>146313</v>
      </c>
      <c r="I116" s="134">
        <f t="shared" si="43"/>
        <v>149241</v>
      </c>
      <c r="J116" s="134">
        <f t="shared" si="44"/>
        <v>152224</v>
      </c>
      <c r="K116" s="134">
        <f t="shared" si="45"/>
        <v>155270</v>
      </c>
      <c r="L116" s="134">
        <f t="shared" si="46"/>
        <v>158375</v>
      </c>
      <c r="M116" s="134">
        <f t="shared" si="47"/>
        <v>161541</v>
      </c>
      <c r="N116" s="134">
        <f t="shared" si="48"/>
        <v>164771</v>
      </c>
      <c r="O116" s="87"/>
      <c r="P116" s="87"/>
      <c r="Q116" s="87"/>
      <c r="R116" s="87"/>
      <c r="S116" s="100" t="str">
        <f t="shared" si="63"/>
        <v>C03536</v>
      </c>
      <c r="T116" s="102" t="str">
        <f t="shared" si="64"/>
        <v>104</v>
      </c>
      <c r="U116" s="103" t="str">
        <f t="shared" si="65"/>
        <v>Director Transportation Maintenance &amp; Repair</v>
      </c>
      <c r="V116" s="104">
        <f t="shared" si="66"/>
        <v>138997</v>
      </c>
      <c r="W116" s="104">
        <f t="shared" si="66"/>
        <v>146313</v>
      </c>
      <c r="X116" s="104">
        <f t="shared" si="66"/>
        <v>149241</v>
      </c>
      <c r="Y116" s="104">
        <f t="shared" si="66"/>
        <v>152224</v>
      </c>
      <c r="Z116" s="104">
        <f t="shared" si="66"/>
        <v>155270</v>
      </c>
      <c r="AA116" s="104">
        <f t="shared" si="66"/>
        <v>158375</v>
      </c>
      <c r="AB116" s="104">
        <f t="shared" si="66"/>
        <v>161541</v>
      </c>
      <c r="AC116" s="104">
        <f t="shared" si="66"/>
        <v>164771</v>
      </c>
      <c r="AD116" s="109" t="str">
        <f t="shared" si="49"/>
        <v>C03536</v>
      </c>
      <c r="AE116" s="136" t="str">
        <f t="shared" si="50"/>
        <v>104</v>
      </c>
      <c r="AF116" s="108" t="str">
        <f t="shared" si="51"/>
        <v>Director Transportation Maintenance &amp; Repair</v>
      </c>
      <c r="AG116" s="110">
        <f t="shared" si="52"/>
        <v>66.826000000000008</v>
      </c>
      <c r="AH116" s="110">
        <f t="shared" si="53"/>
        <v>70.343000000000004</v>
      </c>
      <c r="AI116" s="110">
        <f t="shared" si="54"/>
        <v>71.751000000000005</v>
      </c>
      <c r="AJ116" s="110">
        <f t="shared" si="55"/>
        <v>73.185000000000002</v>
      </c>
      <c r="AK116" s="110">
        <f t="shared" si="56"/>
        <v>74.650000000000006</v>
      </c>
      <c r="AL116" s="110">
        <f t="shared" si="57"/>
        <v>76.14200000000001</v>
      </c>
      <c r="AM116" s="110">
        <f t="shared" si="58"/>
        <v>77.664000000000001</v>
      </c>
      <c r="AN116" s="110">
        <f t="shared" si="59"/>
        <v>79.216999999999999</v>
      </c>
    </row>
    <row r="117" spans="1:41">
      <c r="A117" s="85" t="s">
        <v>288</v>
      </c>
      <c r="B117" s="86">
        <v>15</v>
      </c>
      <c r="C117" s="94" t="s">
        <v>21</v>
      </c>
      <c r="D117" s="86">
        <v>695</v>
      </c>
      <c r="E117" s="86" t="s">
        <v>448</v>
      </c>
      <c r="F117" s="116" t="s">
        <v>289</v>
      </c>
      <c r="G117" s="134">
        <f t="shared" si="41"/>
        <v>137386</v>
      </c>
      <c r="H117" s="134">
        <f t="shared" si="42"/>
        <v>144616</v>
      </c>
      <c r="I117" s="134">
        <f t="shared" si="43"/>
        <v>147509</v>
      </c>
      <c r="J117" s="134">
        <f t="shared" si="44"/>
        <v>150460</v>
      </c>
      <c r="K117" s="134">
        <f t="shared" si="45"/>
        <v>153469</v>
      </c>
      <c r="L117" s="134">
        <f t="shared" si="46"/>
        <v>156538</v>
      </c>
      <c r="M117" s="134">
        <f t="shared" si="47"/>
        <v>159670</v>
      </c>
      <c r="N117" s="134">
        <f t="shared" si="48"/>
        <v>162862</v>
      </c>
      <c r="O117" s="87"/>
      <c r="P117" s="87"/>
      <c r="Q117" s="87"/>
      <c r="R117" s="87"/>
      <c r="S117" s="100" t="str">
        <f t="shared" si="63"/>
        <v>C03240</v>
      </c>
      <c r="T117" s="102" t="str">
        <f t="shared" si="64"/>
        <v>116</v>
      </c>
      <c r="U117" s="103" t="str">
        <f t="shared" si="65"/>
        <v>Director Transportation Planning &amp; Engineering Services</v>
      </c>
      <c r="V117" s="104">
        <f t="shared" si="66"/>
        <v>137386</v>
      </c>
      <c r="W117" s="104">
        <f t="shared" si="66"/>
        <v>144616</v>
      </c>
      <c r="X117" s="104">
        <f t="shared" si="66"/>
        <v>147509</v>
      </c>
      <c r="Y117" s="104">
        <f t="shared" si="66"/>
        <v>150460</v>
      </c>
      <c r="Z117" s="104">
        <f t="shared" si="66"/>
        <v>153469</v>
      </c>
      <c r="AA117" s="104">
        <f t="shared" si="66"/>
        <v>156538</v>
      </c>
      <c r="AB117" s="104">
        <f t="shared" si="66"/>
        <v>159670</v>
      </c>
      <c r="AC117" s="104">
        <f t="shared" si="66"/>
        <v>162862</v>
      </c>
      <c r="AD117" s="109" t="str">
        <f t="shared" si="49"/>
        <v>C03240</v>
      </c>
      <c r="AE117" s="136" t="str">
        <f t="shared" si="50"/>
        <v>116</v>
      </c>
      <c r="AF117" s="108" t="str">
        <f t="shared" si="51"/>
        <v>Director Transportation Planning &amp; Engineering Services</v>
      </c>
      <c r="AG117" s="110">
        <f t="shared" si="52"/>
        <v>66.051000000000002</v>
      </c>
      <c r="AH117" s="110">
        <f t="shared" si="53"/>
        <v>69.527000000000001</v>
      </c>
      <c r="AI117" s="110">
        <f t="shared" si="54"/>
        <v>70.918000000000006</v>
      </c>
      <c r="AJ117" s="110">
        <f t="shared" si="55"/>
        <v>72.337000000000003</v>
      </c>
      <c r="AK117" s="110">
        <f t="shared" si="56"/>
        <v>73.784000000000006</v>
      </c>
      <c r="AL117" s="110">
        <f t="shared" si="57"/>
        <v>75.259</v>
      </c>
      <c r="AM117" s="110">
        <f t="shared" si="58"/>
        <v>76.765000000000001</v>
      </c>
      <c r="AN117" s="110">
        <f t="shared" si="59"/>
        <v>78.300000000000011</v>
      </c>
    </row>
    <row r="118" spans="1:41">
      <c r="A118" s="85" t="s">
        <v>290</v>
      </c>
      <c r="B118" s="86">
        <v>15</v>
      </c>
      <c r="C118" s="94" t="s">
        <v>284</v>
      </c>
      <c r="D118" s="86">
        <v>685</v>
      </c>
      <c r="E118" s="86" t="s">
        <v>448</v>
      </c>
      <c r="F118" s="116" t="s">
        <v>291</v>
      </c>
      <c r="G118" s="134">
        <f t="shared" si="41"/>
        <v>135372</v>
      </c>
      <c r="H118" s="134">
        <f t="shared" si="42"/>
        <v>142498</v>
      </c>
      <c r="I118" s="134">
        <f t="shared" si="43"/>
        <v>145347</v>
      </c>
      <c r="J118" s="134">
        <f t="shared" si="44"/>
        <v>148252</v>
      </c>
      <c r="K118" s="134">
        <f t="shared" si="45"/>
        <v>151219</v>
      </c>
      <c r="L118" s="134">
        <f t="shared" si="46"/>
        <v>154242</v>
      </c>
      <c r="M118" s="134">
        <f t="shared" si="47"/>
        <v>157328</v>
      </c>
      <c r="N118" s="134">
        <f t="shared" si="48"/>
        <v>160474</v>
      </c>
      <c r="O118" s="87"/>
      <c r="P118" s="87"/>
      <c r="Q118" s="87"/>
      <c r="R118" s="87"/>
      <c r="S118" s="100" t="str">
        <f t="shared" si="63"/>
        <v>C03533</v>
      </c>
      <c r="T118" s="102" t="str">
        <f t="shared" si="64"/>
        <v>97</v>
      </c>
      <c r="U118" s="103" t="str">
        <f t="shared" si="65"/>
        <v>Director Transportation Planning &amp; Programming</v>
      </c>
      <c r="V118" s="104">
        <f t="shared" si="66"/>
        <v>135372</v>
      </c>
      <c r="W118" s="104">
        <f t="shared" si="66"/>
        <v>142498</v>
      </c>
      <c r="X118" s="104">
        <f t="shared" si="66"/>
        <v>145347</v>
      </c>
      <c r="Y118" s="104">
        <f t="shared" si="66"/>
        <v>148252</v>
      </c>
      <c r="Z118" s="104">
        <f t="shared" si="66"/>
        <v>151219</v>
      </c>
      <c r="AA118" s="104">
        <f t="shared" si="66"/>
        <v>154242</v>
      </c>
      <c r="AB118" s="104">
        <f t="shared" si="66"/>
        <v>157328</v>
      </c>
      <c r="AC118" s="104">
        <f t="shared" si="66"/>
        <v>160474</v>
      </c>
      <c r="AD118" s="109" t="str">
        <f t="shared" si="49"/>
        <v>C03533</v>
      </c>
      <c r="AE118" s="136" t="str">
        <f t="shared" si="50"/>
        <v>97</v>
      </c>
      <c r="AF118" s="108" t="str">
        <f t="shared" si="51"/>
        <v>Director Transportation Planning &amp; Programming</v>
      </c>
      <c r="AG118" s="110">
        <f t="shared" si="52"/>
        <v>65.082999999999998</v>
      </c>
      <c r="AH118" s="110">
        <f t="shared" si="53"/>
        <v>68.509</v>
      </c>
      <c r="AI118" s="110">
        <f t="shared" si="54"/>
        <v>69.879000000000005</v>
      </c>
      <c r="AJ118" s="110">
        <f t="shared" si="55"/>
        <v>71.275000000000006</v>
      </c>
      <c r="AK118" s="110">
        <f t="shared" si="56"/>
        <v>72.701999999999998</v>
      </c>
      <c r="AL118" s="110">
        <f t="shared" si="57"/>
        <v>74.155000000000001</v>
      </c>
      <c r="AM118" s="110">
        <f t="shared" si="58"/>
        <v>75.63900000000001</v>
      </c>
      <c r="AN118" s="110">
        <f t="shared" si="59"/>
        <v>77.15100000000001</v>
      </c>
    </row>
    <row r="119" spans="1:41">
      <c r="A119" s="85" t="s">
        <v>292</v>
      </c>
      <c r="B119" s="86">
        <v>13</v>
      </c>
      <c r="C119" s="94" t="s">
        <v>192</v>
      </c>
      <c r="D119" s="86">
        <v>623</v>
      </c>
      <c r="E119" s="86" t="s">
        <v>448</v>
      </c>
      <c r="F119" s="116" t="s">
        <v>293</v>
      </c>
      <c r="G119" s="134">
        <f t="shared" si="41"/>
        <v>122885</v>
      </c>
      <c r="H119" s="134">
        <f t="shared" si="42"/>
        <v>129352</v>
      </c>
      <c r="I119" s="134">
        <f t="shared" si="43"/>
        <v>131939</v>
      </c>
      <c r="J119" s="134">
        <f t="shared" si="44"/>
        <v>134577</v>
      </c>
      <c r="K119" s="134">
        <f t="shared" si="45"/>
        <v>137270</v>
      </c>
      <c r="L119" s="134">
        <f t="shared" si="46"/>
        <v>140013</v>
      </c>
      <c r="M119" s="134">
        <f t="shared" si="47"/>
        <v>142816</v>
      </c>
      <c r="N119" s="134">
        <f t="shared" si="48"/>
        <v>145671</v>
      </c>
      <c r="O119" s="87"/>
      <c r="P119" s="87"/>
      <c r="Q119" s="87"/>
      <c r="R119" s="87"/>
      <c r="S119" s="100" t="str">
        <f t="shared" si="63"/>
        <v>C03537</v>
      </c>
      <c r="T119" s="102" t="str">
        <f t="shared" si="64"/>
        <v>92</v>
      </c>
      <c r="U119" s="103" t="str">
        <f t="shared" si="65"/>
        <v>Director Treasury</v>
      </c>
      <c r="V119" s="104">
        <f t="shared" ref="V119:AC128" si="67">ROUND(VLOOKUP($S119,DataFeb2020,V$5,0)*IncrPerc2021,0)</f>
        <v>122885</v>
      </c>
      <c r="W119" s="104">
        <f t="shared" si="67"/>
        <v>129352</v>
      </c>
      <c r="X119" s="104">
        <f t="shared" si="67"/>
        <v>131939</v>
      </c>
      <c r="Y119" s="104">
        <f t="shared" si="67"/>
        <v>134577</v>
      </c>
      <c r="Z119" s="104">
        <f t="shared" si="67"/>
        <v>137270</v>
      </c>
      <c r="AA119" s="104">
        <f t="shared" si="67"/>
        <v>140013</v>
      </c>
      <c r="AB119" s="104">
        <f t="shared" si="67"/>
        <v>142816</v>
      </c>
      <c r="AC119" s="104">
        <f t="shared" si="67"/>
        <v>145671</v>
      </c>
      <c r="AD119" s="109" t="str">
        <f t="shared" si="49"/>
        <v>C03537</v>
      </c>
      <c r="AE119" s="136" t="str">
        <f t="shared" si="50"/>
        <v>92</v>
      </c>
      <c r="AF119" s="108" t="str">
        <f t="shared" si="51"/>
        <v>Director Treasury</v>
      </c>
      <c r="AG119" s="110">
        <f t="shared" si="52"/>
        <v>59.08</v>
      </c>
      <c r="AH119" s="110">
        <f t="shared" si="53"/>
        <v>62.189</v>
      </c>
      <c r="AI119" s="110">
        <f t="shared" si="54"/>
        <v>63.433</v>
      </c>
      <c r="AJ119" s="110">
        <f t="shared" si="55"/>
        <v>64.701000000000008</v>
      </c>
      <c r="AK119" s="110">
        <f t="shared" si="56"/>
        <v>65.996000000000009</v>
      </c>
      <c r="AL119" s="110">
        <f t="shared" si="57"/>
        <v>67.314000000000007</v>
      </c>
      <c r="AM119" s="110">
        <f t="shared" si="58"/>
        <v>68.662000000000006</v>
      </c>
      <c r="AN119" s="110">
        <f t="shared" si="59"/>
        <v>70.035000000000011</v>
      </c>
    </row>
    <row r="120" spans="1:41">
      <c r="A120" s="85" t="s">
        <v>294</v>
      </c>
      <c r="B120" s="86">
        <v>16</v>
      </c>
      <c r="C120" s="94" t="s">
        <v>40</v>
      </c>
      <c r="D120" s="86">
        <v>733</v>
      </c>
      <c r="E120" s="86" t="s">
        <v>448</v>
      </c>
      <c r="F120" s="117" t="s">
        <v>295</v>
      </c>
      <c r="G120" s="134">
        <f t="shared" si="41"/>
        <v>145039</v>
      </c>
      <c r="H120" s="134">
        <f t="shared" si="42"/>
        <v>152673</v>
      </c>
      <c r="I120" s="134">
        <f t="shared" si="43"/>
        <v>155728</v>
      </c>
      <c r="J120" s="134">
        <f t="shared" si="44"/>
        <v>158841</v>
      </c>
      <c r="K120" s="134">
        <f t="shared" si="45"/>
        <v>162019</v>
      </c>
      <c r="L120" s="134">
        <f t="shared" si="46"/>
        <v>165257</v>
      </c>
      <c r="M120" s="134">
        <f t="shared" si="47"/>
        <v>168563</v>
      </c>
      <c r="N120" s="134">
        <f t="shared" si="48"/>
        <v>171936</v>
      </c>
      <c r="O120" s="87"/>
      <c r="P120" s="87"/>
      <c r="Q120" s="87"/>
      <c r="R120" s="87"/>
      <c r="S120" s="100" t="str">
        <f t="shared" si="63"/>
        <v>C03540</v>
      </c>
      <c r="T120" s="102" t="str">
        <f t="shared" si="64"/>
        <v>62</v>
      </c>
      <c r="U120" s="103" t="str">
        <f t="shared" si="65"/>
        <v>Director Water Treatment and Distribution</v>
      </c>
      <c r="V120" s="104">
        <f t="shared" si="67"/>
        <v>145039</v>
      </c>
      <c r="W120" s="104">
        <f t="shared" si="67"/>
        <v>152673</v>
      </c>
      <c r="X120" s="104">
        <f t="shared" si="67"/>
        <v>155728</v>
      </c>
      <c r="Y120" s="104">
        <f t="shared" si="67"/>
        <v>158841</v>
      </c>
      <c r="Z120" s="104">
        <f t="shared" si="67"/>
        <v>162019</v>
      </c>
      <c r="AA120" s="104">
        <f t="shared" si="67"/>
        <v>165257</v>
      </c>
      <c r="AB120" s="104">
        <f t="shared" si="67"/>
        <v>168563</v>
      </c>
      <c r="AC120" s="104">
        <f t="shared" si="67"/>
        <v>171936</v>
      </c>
      <c r="AD120" s="109" t="str">
        <f t="shared" si="49"/>
        <v>C03540</v>
      </c>
      <c r="AE120" s="136" t="str">
        <f t="shared" si="50"/>
        <v>62</v>
      </c>
      <c r="AF120" s="108" t="str">
        <f t="shared" si="51"/>
        <v>Director Water Treatment and Distribution</v>
      </c>
      <c r="AG120" s="110">
        <f t="shared" si="52"/>
        <v>69.731000000000009</v>
      </c>
      <c r="AH120" s="110">
        <f t="shared" si="53"/>
        <v>73.40100000000001</v>
      </c>
      <c r="AI120" s="110">
        <f t="shared" si="54"/>
        <v>74.87</v>
      </c>
      <c r="AJ120" s="110">
        <f t="shared" si="55"/>
        <v>76.366</v>
      </c>
      <c r="AK120" s="110">
        <f t="shared" si="56"/>
        <v>77.894000000000005</v>
      </c>
      <c r="AL120" s="110">
        <f t="shared" si="57"/>
        <v>79.451000000000008</v>
      </c>
      <c r="AM120" s="110">
        <f t="shared" si="58"/>
        <v>81.040000000000006</v>
      </c>
      <c r="AN120" s="110">
        <f t="shared" si="59"/>
        <v>82.662000000000006</v>
      </c>
    </row>
    <row r="121" spans="1:41">
      <c r="A121" s="85" t="s">
        <v>296</v>
      </c>
      <c r="B121" s="86">
        <v>11</v>
      </c>
      <c r="C121" s="94" t="s">
        <v>161</v>
      </c>
      <c r="D121" s="86">
        <v>538</v>
      </c>
      <c r="E121" s="86" t="s">
        <v>448</v>
      </c>
      <c r="F121" s="117" t="s">
        <v>297</v>
      </c>
      <c r="G121" s="134">
        <f t="shared" si="41"/>
        <v>105765</v>
      </c>
      <c r="H121" s="134">
        <f t="shared" si="42"/>
        <v>111332</v>
      </c>
      <c r="I121" s="134">
        <f t="shared" si="43"/>
        <v>113556</v>
      </c>
      <c r="J121" s="134">
        <f t="shared" si="44"/>
        <v>115829</v>
      </c>
      <c r="K121" s="134">
        <f t="shared" si="45"/>
        <v>118146</v>
      </c>
      <c r="L121" s="134">
        <f t="shared" si="46"/>
        <v>120507</v>
      </c>
      <c r="M121" s="134">
        <f t="shared" si="47"/>
        <v>122918</v>
      </c>
      <c r="N121" s="134">
        <f t="shared" si="48"/>
        <v>125378</v>
      </c>
      <c r="O121" s="93"/>
      <c r="P121" s="87"/>
      <c r="Q121" s="87"/>
      <c r="R121" s="87"/>
      <c r="S121" s="100" t="str">
        <f t="shared" si="63"/>
        <v>C08320</v>
      </c>
      <c r="T121" s="102" t="str">
        <f t="shared" si="64"/>
        <v>24</v>
      </c>
      <c r="U121" s="103" t="str">
        <f t="shared" si="65"/>
        <v>Event Operations Manager</v>
      </c>
      <c r="V121" s="104">
        <f t="shared" si="67"/>
        <v>105765</v>
      </c>
      <c r="W121" s="104">
        <f t="shared" si="67"/>
        <v>111332</v>
      </c>
      <c r="X121" s="104">
        <f t="shared" si="67"/>
        <v>113556</v>
      </c>
      <c r="Y121" s="104">
        <f t="shared" si="67"/>
        <v>115829</v>
      </c>
      <c r="Z121" s="104">
        <f t="shared" si="67"/>
        <v>118146</v>
      </c>
      <c r="AA121" s="104">
        <f t="shared" si="67"/>
        <v>120507</v>
      </c>
      <c r="AB121" s="104">
        <f t="shared" si="67"/>
        <v>122918</v>
      </c>
      <c r="AC121" s="104">
        <f t="shared" si="67"/>
        <v>125378</v>
      </c>
      <c r="AD121" s="109" t="str">
        <f t="shared" si="49"/>
        <v>C08320</v>
      </c>
      <c r="AE121" s="136" t="str">
        <f t="shared" si="50"/>
        <v>24</v>
      </c>
      <c r="AF121" s="108" t="str">
        <f t="shared" si="51"/>
        <v>Event Operations Manager</v>
      </c>
      <c r="AG121" s="110">
        <f t="shared" si="52"/>
        <v>50.848999999999997</v>
      </c>
      <c r="AH121" s="110">
        <f t="shared" si="53"/>
        <v>53.524999999999999</v>
      </c>
      <c r="AI121" s="110">
        <f t="shared" si="54"/>
        <v>54.594999999999999</v>
      </c>
      <c r="AJ121" s="110">
        <f t="shared" si="55"/>
        <v>55.687999999999995</v>
      </c>
      <c r="AK121" s="110">
        <f t="shared" si="56"/>
        <v>56.800999999999995</v>
      </c>
      <c r="AL121" s="110">
        <f t="shared" si="57"/>
        <v>57.936999999999998</v>
      </c>
      <c r="AM121" s="110">
        <f t="shared" si="58"/>
        <v>59.095999999999997</v>
      </c>
      <c r="AN121" s="110">
        <f t="shared" si="59"/>
        <v>60.277999999999999</v>
      </c>
    </row>
    <row r="122" spans="1:41">
      <c r="A122" s="85" t="s">
        <v>298</v>
      </c>
      <c r="B122" s="86">
        <v>11</v>
      </c>
      <c r="C122" s="94" t="s">
        <v>161</v>
      </c>
      <c r="D122" s="86">
        <v>538</v>
      </c>
      <c r="E122" s="86" t="s">
        <v>448</v>
      </c>
      <c r="F122" s="117" t="s">
        <v>299</v>
      </c>
      <c r="G122" s="134">
        <f t="shared" si="41"/>
        <v>105765</v>
      </c>
      <c r="H122" s="134">
        <f t="shared" si="42"/>
        <v>111332</v>
      </c>
      <c r="I122" s="134">
        <f t="shared" si="43"/>
        <v>113556</v>
      </c>
      <c r="J122" s="134">
        <f t="shared" si="44"/>
        <v>115829</v>
      </c>
      <c r="K122" s="134">
        <f t="shared" si="45"/>
        <v>118146</v>
      </c>
      <c r="L122" s="134">
        <f t="shared" si="46"/>
        <v>120507</v>
      </c>
      <c r="M122" s="134">
        <f t="shared" si="47"/>
        <v>122918</v>
      </c>
      <c r="N122" s="134">
        <f t="shared" si="48"/>
        <v>125378</v>
      </c>
      <c r="O122" s="87"/>
      <c r="P122" s="87"/>
      <c r="Q122" s="87"/>
      <c r="R122" s="87"/>
      <c r="S122" s="100" t="str">
        <f t="shared" si="63"/>
        <v>C04233</v>
      </c>
      <c r="T122" s="102" t="str">
        <f t="shared" si="64"/>
        <v>24</v>
      </c>
      <c r="U122" s="103" t="str">
        <f t="shared" si="65"/>
        <v>Event Services Manager</v>
      </c>
      <c r="V122" s="104">
        <f t="shared" si="67"/>
        <v>105765</v>
      </c>
      <c r="W122" s="104">
        <f t="shared" si="67"/>
        <v>111332</v>
      </c>
      <c r="X122" s="104">
        <f t="shared" si="67"/>
        <v>113556</v>
      </c>
      <c r="Y122" s="104">
        <f t="shared" si="67"/>
        <v>115829</v>
      </c>
      <c r="Z122" s="104">
        <f t="shared" si="67"/>
        <v>118146</v>
      </c>
      <c r="AA122" s="104">
        <f t="shared" si="67"/>
        <v>120507</v>
      </c>
      <c r="AB122" s="104">
        <f t="shared" si="67"/>
        <v>122918</v>
      </c>
      <c r="AC122" s="104">
        <f t="shared" si="67"/>
        <v>125378</v>
      </c>
      <c r="AD122" s="109" t="str">
        <f t="shared" si="49"/>
        <v>C04233</v>
      </c>
      <c r="AE122" s="136" t="str">
        <f t="shared" si="50"/>
        <v>24</v>
      </c>
      <c r="AF122" s="108" t="str">
        <f t="shared" si="51"/>
        <v>Event Services Manager</v>
      </c>
      <c r="AG122" s="110">
        <f t="shared" si="52"/>
        <v>50.848999999999997</v>
      </c>
      <c r="AH122" s="110">
        <f t="shared" si="53"/>
        <v>53.524999999999999</v>
      </c>
      <c r="AI122" s="110">
        <f t="shared" si="54"/>
        <v>54.594999999999999</v>
      </c>
      <c r="AJ122" s="110">
        <f t="shared" si="55"/>
        <v>55.687999999999995</v>
      </c>
      <c r="AK122" s="110">
        <f t="shared" si="56"/>
        <v>56.800999999999995</v>
      </c>
      <c r="AL122" s="110">
        <f t="shared" si="57"/>
        <v>57.936999999999998</v>
      </c>
      <c r="AM122" s="110">
        <f t="shared" si="58"/>
        <v>59.095999999999997</v>
      </c>
      <c r="AN122" s="110">
        <f t="shared" si="59"/>
        <v>60.277999999999999</v>
      </c>
    </row>
    <row r="123" spans="1:41">
      <c r="A123" s="85" t="s">
        <v>300</v>
      </c>
      <c r="B123" s="86">
        <v>18</v>
      </c>
      <c r="C123" s="94" t="s">
        <v>301</v>
      </c>
      <c r="D123" s="86">
        <v>835</v>
      </c>
      <c r="E123" s="86" t="s">
        <v>448</v>
      </c>
      <c r="F123" s="117" t="s">
        <v>302</v>
      </c>
      <c r="G123" s="134">
        <f t="shared" si="41"/>
        <v>165584</v>
      </c>
      <c r="H123" s="134">
        <f t="shared" si="42"/>
        <v>174299</v>
      </c>
      <c r="I123" s="134">
        <f t="shared" si="43"/>
        <v>177785</v>
      </c>
      <c r="J123" s="134">
        <f t="shared" si="44"/>
        <v>181340</v>
      </c>
      <c r="K123" s="134">
        <f t="shared" si="45"/>
        <v>184968</v>
      </c>
      <c r="L123" s="134">
        <f t="shared" si="46"/>
        <v>188666</v>
      </c>
      <c r="M123" s="134">
        <f t="shared" si="47"/>
        <v>192439</v>
      </c>
      <c r="N123" s="106">
        <f t="shared" si="48"/>
        <v>196289</v>
      </c>
      <c r="O123" s="93">
        <f>ROUND(VLOOKUP($A123,February19,14,0) * (1+IncrCAP20),0)</f>
        <v>191577</v>
      </c>
      <c r="P123" s="87">
        <f>O123*1.012</f>
        <v>193875.924</v>
      </c>
      <c r="Q123" s="87">
        <v>193875.924</v>
      </c>
      <c r="R123" s="87"/>
      <c r="S123" s="100" t="str">
        <f t="shared" si="63"/>
        <v>C03219</v>
      </c>
      <c r="T123" s="102" t="str">
        <f t="shared" si="64"/>
        <v>180</v>
      </c>
      <c r="U123" s="103" t="str">
        <f t="shared" si="65"/>
        <v>Executive Director CPED</v>
      </c>
      <c r="V123" s="104">
        <f t="shared" si="67"/>
        <v>165584</v>
      </c>
      <c r="W123" s="104">
        <f t="shared" si="67"/>
        <v>174299</v>
      </c>
      <c r="X123" s="104">
        <f t="shared" si="67"/>
        <v>177785</v>
      </c>
      <c r="Y123" s="104">
        <f t="shared" si="67"/>
        <v>181340</v>
      </c>
      <c r="Z123" s="104">
        <f t="shared" si="67"/>
        <v>184968</v>
      </c>
      <c r="AA123" s="104">
        <f t="shared" si="67"/>
        <v>188666</v>
      </c>
      <c r="AB123" s="104">
        <f t="shared" si="67"/>
        <v>192439</v>
      </c>
      <c r="AC123" s="104">
        <f t="shared" si="67"/>
        <v>196289</v>
      </c>
      <c r="AD123" s="109" t="str">
        <f t="shared" si="49"/>
        <v>C03219</v>
      </c>
      <c r="AE123" s="136" t="str">
        <f t="shared" si="50"/>
        <v>180</v>
      </c>
      <c r="AF123" s="108" t="str">
        <f t="shared" si="51"/>
        <v>Executive Director CPED</v>
      </c>
      <c r="AG123" s="110">
        <f t="shared" si="52"/>
        <v>79.608000000000004</v>
      </c>
      <c r="AH123" s="110">
        <f t="shared" si="53"/>
        <v>83.798000000000002</v>
      </c>
      <c r="AI123" s="110">
        <f t="shared" si="54"/>
        <v>85.474000000000004</v>
      </c>
      <c r="AJ123" s="110">
        <f t="shared" si="55"/>
        <v>87.183000000000007</v>
      </c>
      <c r="AK123" s="110">
        <f t="shared" si="56"/>
        <v>88.927000000000007</v>
      </c>
      <c r="AL123" s="110">
        <f t="shared" si="57"/>
        <v>90.704999999999998</v>
      </c>
      <c r="AM123" s="110">
        <f t="shared" si="58"/>
        <v>92.519000000000005</v>
      </c>
      <c r="AN123" s="150">
        <v>93.209000000000003</v>
      </c>
      <c r="AO123" s="150">
        <v>93.209000000000003</v>
      </c>
    </row>
    <row r="124" spans="1:41">
      <c r="A124" s="85" t="s">
        <v>303</v>
      </c>
      <c r="B124" s="86">
        <v>11</v>
      </c>
      <c r="C124" s="94" t="s">
        <v>161</v>
      </c>
      <c r="D124" s="86">
        <v>538</v>
      </c>
      <c r="E124" s="86" t="s">
        <v>448</v>
      </c>
      <c r="F124" s="117" t="s">
        <v>304</v>
      </c>
      <c r="G124" s="134">
        <f t="shared" si="41"/>
        <v>105765</v>
      </c>
      <c r="H124" s="134">
        <f t="shared" si="42"/>
        <v>111332</v>
      </c>
      <c r="I124" s="134">
        <f t="shared" si="43"/>
        <v>113556</v>
      </c>
      <c r="J124" s="134">
        <f t="shared" si="44"/>
        <v>115829</v>
      </c>
      <c r="K124" s="134">
        <f t="shared" si="45"/>
        <v>118146</v>
      </c>
      <c r="L124" s="134">
        <f t="shared" si="46"/>
        <v>120507</v>
      </c>
      <c r="M124" s="134">
        <f t="shared" si="47"/>
        <v>122918</v>
      </c>
      <c r="N124" s="134">
        <f t="shared" si="48"/>
        <v>125378</v>
      </c>
      <c r="O124" s="87"/>
      <c r="P124" s="87"/>
      <c r="Q124" s="87"/>
      <c r="S124" s="100" t="str">
        <f t="shared" si="63"/>
        <v>C04298</v>
      </c>
      <c r="T124" s="102" t="str">
        <f t="shared" si="64"/>
        <v>24</v>
      </c>
      <c r="U124" s="103" t="str">
        <f t="shared" si="65"/>
        <v>Facility Operations Manager</v>
      </c>
      <c r="V124" s="104">
        <f t="shared" si="67"/>
        <v>105765</v>
      </c>
      <c r="W124" s="104">
        <f t="shared" si="67"/>
        <v>111332</v>
      </c>
      <c r="X124" s="104">
        <f t="shared" si="67"/>
        <v>113556</v>
      </c>
      <c r="Y124" s="104">
        <f t="shared" si="67"/>
        <v>115829</v>
      </c>
      <c r="Z124" s="104">
        <f t="shared" si="67"/>
        <v>118146</v>
      </c>
      <c r="AA124" s="104">
        <f t="shared" si="67"/>
        <v>120507</v>
      </c>
      <c r="AB124" s="104">
        <f t="shared" si="67"/>
        <v>122918</v>
      </c>
      <c r="AC124" s="104">
        <f t="shared" si="67"/>
        <v>125378</v>
      </c>
      <c r="AD124" s="109" t="str">
        <f t="shared" si="49"/>
        <v>C04298</v>
      </c>
      <c r="AE124" s="136" t="str">
        <f t="shared" si="50"/>
        <v>24</v>
      </c>
      <c r="AF124" s="108" t="str">
        <f t="shared" si="51"/>
        <v>Facility Operations Manager</v>
      </c>
      <c r="AG124" s="110">
        <f t="shared" si="52"/>
        <v>50.848999999999997</v>
      </c>
      <c r="AH124" s="110">
        <f t="shared" si="53"/>
        <v>53.524999999999999</v>
      </c>
      <c r="AI124" s="110">
        <f t="shared" si="54"/>
        <v>54.594999999999999</v>
      </c>
      <c r="AJ124" s="110">
        <f t="shared" si="55"/>
        <v>55.687999999999995</v>
      </c>
      <c r="AK124" s="110">
        <f t="shared" si="56"/>
        <v>56.800999999999995</v>
      </c>
      <c r="AL124" s="110">
        <f t="shared" si="57"/>
        <v>57.936999999999998</v>
      </c>
      <c r="AM124" s="110">
        <f t="shared" si="58"/>
        <v>59.095999999999997</v>
      </c>
      <c r="AN124" s="110">
        <f t="shared" si="59"/>
        <v>60.277999999999999</v>
      </c>
    </row>
    <row r="125" spans="1:41">
      <c r="A125" s="85" t="s">
        <v>305</v>
      </c>
      <c r="B125" s="86">
        <v>11</v>
      </c>
      <c r="C125" s="94" t="s">
        <v>306</v>
      </c>
      <c r="D125" s="86">
        <v>528</v>
      </c>
      <c r="E125" s="86" t="s">
        <v>448</v>
      </c>
      <c r="F125" s="117" t="s">
        <v>307</v>
      </c>
      <c r="G125" s="134">
        <f t="shared" si="41"/>
        <v>103750</v>
      </c>
      <c r="H125" s="134">
        <f t="shared" si="42"/>
        <v>109211</v>
      </c>
      <c r="I125" s="134">
        <f t="shared" si="43"/>
        <v>111394</v>
      </c>
      <c r="J125" s="134">
        <f t="shared" si="44"/>
        <v>113623</v>
      </c>
      <c r="K125" s="134">
        <f t="shared" si="45"/>
        <v>115896</v>
      </c>
      <c r="L125" s="134">
        <f t="shared" si="46"/>
        <v>118213</v>
      </c>
      <c r="M125" s="134">
        <f t="shared" si="47"/>
        <v>120578</v>
      </c>
      <c r="N125" s="134">
        <f t="shared" si="48"/>
        <v>122989</v>
      </c>
      <c r="O125" s="87"/>
      <c r="P125" s="87"/>
      <c r="Q125" s="87"/>
      <c r="S125" s="100" t="str">
        <f t="shared" si="63"/>
        <v>C06710</v>
      </c>
      <c r="T125" s="102" t="str">
        <f t="shared" si="64"/>
        <v>111</v>
      </c>
      <c r="U125" s="103" t="str">
        <f t="shared" si="65"/>
        <v>Finance Manager City</v>
      </c>
      <c r="V125" s="104">
        <f t="shared" si="67"/>
        <v>103750</v>
      </c>
      <c r="W125" s="104">
        <f t="shared" si="67"/>
        <v>109211</v>
      </c>
      <c r="X125" s="104">
        <f t="shared" si="67"/>
        <v>111394</v>
      </c>
      <c r="Y125" s="104">
        <f t="shared" si="67"/>
        <v>113623</v>
      </c>
      <c r="Z125" s="104">
        <f t="shared" si="67"/>
        <v>115896</v>
      </c>
      <c r="AA125" s="104">
        <f t="shared" si="67"/>
        <v>118213</v>
      </c>
      <c r="AB125" s="104">
        <f t="shared" si="67"/>
        <v>120578</v>
      </c>
      <c r="AC125" s="104">
        <f t="shared" si="67"/>
        <v>122989</v>
      </c>
      <c r="AD125" s="109" t="str">
        <f t="shared" si="49"/>
        <v>C06710</v>
      </c>
      <c r="AE125" s="136" t="str">
        <f t="shared" si="50"/>
        <v>111</v>
      </c>
      <c r="AF125" s="108" t="str">
        <f t="shared" si="51"/>
        <v>Finance Manager City</v>
      </c>
      <c r="AG125" s="110">
        <f t="shared" si="52"/>
        <v>49.879999999999995</v>
      </c>
      <c r="AH125" s="110">
        <f t="shared" si="53"/>
        <v>52.506</v>
      </c>
      <c r="AI125" s="110">
        <f t="shared" si="54"/>
        <v>53.555</v>
      </c>
      <c r="AJ125" s="110">
        <f t="shared" si="55"/>
        <v>54.626999999999995</v>
      </c>
      <c r="AK125" s="110">
        <f t="shared" si="56"/>
        <v>55.72</v>
      </c>
      <c r="AL125" s="110">
        <f t="shared" si="57"/>
        <v>56.833999999999996</v>
      </c>
      <c r="AM125" s="110">
        <f t="shared" si="58"/>
        <v>57.970999999999997</v>
      </c>
      <c r="AN125" s="110">
        <f t="shared" si="59"/>
        <v>59.129999999999995</v>
      </c>
    </row>
    <row r="126" spans="1:41">
      <c r="A126" s="85" t="s">
        <v>308</v>
      </c>
      <c r="B126" s="86">
        <v>12</v>
      </c>
      <c r="C126" s="94" t="s">
        <v>309</v>
      </c>
      <c r="D126" s="86">
        <v>555</v>
      </c>
      <c r="E126" s="86" t="s">
        <v>448</v>
      </c>
      <c r="F126" s="117" t="s">
        <v>310</v>
      </c>
      <c r="G126" s="134">
        <f t="shared" si="41"/>
        <v>109188</v>
      </c>
      <c r="H126" s="134">
        <f t="shared" si="42"/>
        <v>114936</v>
      </c>
      <c r="I126" s="134">
        <f t="shared" si="43"/>
        <v>117234</v>
      </c>
      <c r="J126" s="134">
        <f t="shared" si="44"/>
        <v>119579</v>
      </c>
      <c r="K126" s="134">
        <f t="shared" si="45"/>
        <v>121971</v>
      </c>
      <c r="L126" s="134">
        <f t="shared" si="46"/>
        <v>124410</v>
      </c>
      <c r="M126" s="134">
        <f t="shared" si="47"/>
        <v>126897</v>
      </c>
      <c r="N126" s="134">
        <f t="shared" si="48"/>
        <v>129436</v>
      </c>
      <c r="O126" s="87"/>
      <c r="P126" s="87"/>
      <c r="Q126" s="87"/>
      <c r="S126" s="100" t="str">
        <f t="shared" si="63"/>
        <v>C05290</v>
      </c>
      <c r="T126" s="102" t="str">
        <f t="shared" si="64"/>
        <v>35</v>
      </c>
      <c r="U126" s="103" t="str">
        <f t="shared" si="65"/>
        <v>Government Relations Representative</v>
      </c>
      <c r="V126" s="104">
        <f t="shared" si="67"/>
        <v>109188</v>
      </c>
      <c r="W126" s="104">
        <f t="shared" si="67"/>
        <v>114936</v>
      </c>
      <c r="X126" s="104">
        <f t="shared" si="67"/>
        <v>117234</v>
      </c>
      <c r="Y126" s="104">
        <f t="shared" si="67"/>
        <v>119579</v>
      </c>
      <c r="Z126" s="104">
        <f t="shared" si="67"/>
        <v>121971</v>
      </c>
      <c r="AA126" s="104">
        <f t="shared" si="67"/>
        <v>124410</v>
      </c>
      <c r="AB126" s="104">
        <f t="shared" si="67"/>
        <v>126897</v>
      </c>
      <c r="AC126" s="104">
        <f t="shared" si="67"/>
        <v>129436</v>
      </c>
      <c r="AD126" s="109" t="str">
        <f t="shared" si="49"/>
        <v>C05290</v>
      </c>
      <c r="AE126" s="136" t="str">
        <f t="shared" si="50"/>
        <v>35</v>
      </c>
      <c r="AF126" s="108" t="str">
        <f t="shared" si="51"/>
        <v>Government Relations Representative</v>
      </c>
      <c r="AG126" s="110">
        <f t="shared" si="52"/>
        <v>52.494999999999997</v>
      </c>
      <c r="AH126" s="110">
        <f t="shared" si="53"/>
        <v>55.257999999999996</v>
      </c>
      <c r="AI126" s="110">
        <f t="shared" si="54"/>
        <v>56.363</v>
      </c>
      <c r="AJ126" s="110">
        <f t="shared" si="55"/>
        <v>57.489999999999995</v>
      </c>
      <c r="AK126" s="110">
        <f t="shared" si="56"/>
        <v>58.64</v>
      </c>
      <c r="AL126" s="110">
        <f t="shared" si="57"/>
        <v>59.812999999999995</v>
      </c>
      <c r="AM126" s="110">
        <f t="shared" si="58"/>
        <v>61.009</v>
      </c>
      <c r="AN126" s="110">
        <f t="shared" si="59"/>
        <v>62.228999999999999</v>
      </c>
    </row>
    <row r="127" spans="1:41">
      <c r="A127" s="85" t="s">
        <v>311</v>
      </c>
      <c r="B127" s="86">
        <v>11</v>
      </c>
      <c r="C127" s="94" t="s">
        <v>161</v>
      </c>
      <c r="D127" s="86">
        <v>538</v>
      </c>
      <c r="E127" s="86" t="s">
        <v>448</v>
      </c>
      <c r="F127" s="117" t="s">
        <v>312</v>
      </c>
      <c r="G127" s="134">
        <f t="shared" si="41"/>
        <v>105765</v>
      </c>
      <c r="H127" s="134">
        <f t="shared" si="42"/>
        <v>111332</v>
      </c>
      <c r="I127" s="134">
        <f t="shared" si="43"/>
        <v>113556</v>
      </c>
      <c r="J127" s="134">
        <f t="shared" si="44"/>
        <v>115829</v>
      </c>
      <c r="K127" s="134">
        <f t="shared" si="45"/>
        <v>118146</v>
      </c>
      <c r="L127" s="134">
        <f t="shared" si="46"/>
        <v>120507</v>
      </c>
      <c r="M127" s="134">
        <f t="shared" si="47"/>
        <v>122918</v>
      </c>
      <c r="N127" s="134">
        <f t="shared" si="48"/>
        <v>125378</v>
      </c>
      <c r="O127" s="87"/>
      <c r="P127" s="87"/>
      <c r="Q127" s="87"/>
      <c r="S127" s="100" t="str">
        <f t="shared" si="63"/>
        <v>C05350</v>
      </c>
      <c r="T127" s="102" t="str">
        <f t="shared" si="64"/>
        <v>24</v>
      </c>
      <c r="U127" s="103" t="str">
        <f t="shared" si="65"/>
        <v>Guest Services Manager</v>
      </c>
      <c r="V127" s="104">
        <f t="shared" si="67"/>
        <v>105765</v>
      </c>
      <c r="W127" s="104">
        <f t="shared" si="67"/>
        <v>111332</v>
      </c>
      <c r="X127" s="104">
        <f t="shared" si="67"/>
        <v>113556</v>
      </c>
      <c r="Y127" s="104">
        <f t="shared" si="67"/>
        <v>115829</v>
      </c>
      <c r="Z127" s="104">
        <f t="shared" si="67"/>
        <v>118146</v>
      </c>
      <c r="AA127" s="104">
        <f t="shared" si="67"/>
        <v>120507</v>
      </c>
      <c r="AB127" s="104">
        <f t="shared" si="67"/>
        <v>122918</v>
      </c>
      <c r="AC127" s="104">
        <f t="shared" si="67"/>
        <v>125378</v>
      </c>
      <c r="AD127" s="109" t="str">
        <f t="shared" si="49"/>
        <v>C05350</v>
      </c>
      <c r="AE127" s="136" t="str">
        <f t="shared" si="50"/>
        <v>24</v>
      </c>
      <c r="AF127" s="108" t="str">
        <f t="shared" si="51"/>
        <v>Guest Services Manager</v>
      </c>
      <c r="AG127" s="110">
        <f t="shared" si="52"/>
        <v>50.848999999999997</v>
      </c>
      <c r="AH127" s="110">
        <f t="shared" si="53"/>
        <v>53.524999999999999</v>
      </c>
      <c r="AI127" s="110">
        <f t="shared" si="54"/>
        <v>54.594999999999999</v>
      </c>
      <c r="AJ127" s="110">
        <f t="shared" si="55"/>
        <v>55.687999999999995</v>
      </c>
      <c r="AK127" s="110">
        <f t="shared" si="56"/>
        <v>56.800999999999995</v>
      </c>
      <c r="AL127" s="110">
        <f t="shared" si="57"/>
        <v>57.936999999999998</v>
      </c>
      <c r="AM127" s="110">
        <f t="shared" si="58"/>
        <v>59.095999999999997</v>
      </c>
      <c r="AN127" s="110">
        <f t="shared" si="59"/>
        <v>60.277999999999999</v>
      </c>
    </row>
    <row r="128" spans="1:41">
      <c r="A128" s="85" t="s">
        <v>406</v>
      </c>
      <c r="B128" s="86">
        <v>11</v>
      </c>
      <c r="C128" s="94" t="s">
        <v>472</v>
      </c>
      <c r="D128" s="86">
        <v>505</v>
      </c>
      <c r="E128" s="86" t="s">
        <v>448</v>
      </c>
      <c r="F128" s="116" t="s">
        <v>407</v>
      </c>
      <c r="G128" s="134">
        <f t="shared" si="41"/>
        <v>99118</v>
      </c>
      <c r="H128" s="134">
        <f t="shared" si="42"/>
        <v>104334</v>
      </c>
      <c r="I128" s="134">
        <f t="shared" si="43"/>
        <v>106421</v>
      </c>
      <c r="J128" s="134">
        <f t="shared" si="44"/>
        <v>108549</v>
      </c>
      <c r="K128" s="134">
        <f t="shared" si="45"/>
        <v>110720</v>
      </c>
      <c r="L128" s="134">
        <f t="shared" si="46"/>
        <v>112935</v>
      </c>
      <c r="M128" s="134">
        <f t="shared" si="47"/>
        <v>115194</v>
      </c>
      <c r="N128" s="134">
        <f t="shared" si="48"/>
        <v>117497</v>
      </c>
      <c r="O128" s="86"/>
      <c r="P128" s="86"/>
      <c r="Q128" s="87"/>
      <c r="R128" s="54"/>
      <c r="S128" s="100" t="str">
        <f t="shared" si="63"/>
        <v>C05450</v>
      </c>
      <c r="T128" s="102" t="str">
        <f t="shared" si="64"/>
        <v>149</v>
      </c>
      <c r="U128" s="103" t="str">
        <f t="shared" si="65"/>
        <v>HR Manager I</v>
      </c>
      <c r="V128" s="104">
        <f t="shared" si="67"/>
        <v>99118</v>
      </c>
      <c r="W128" s="104">
        <f t="shared" si="67"/>
        <v>104334</v>
      </c>
      <c r="X128" s="104">
        <f t="shared" si="67"/>
        <v>106421</v>
      </c>
      <c r="Y128" s="104">
        <f t="shared" si="67"/>
        <v>108549</v>
      </c>
      <c r="Z128" s="104">
        <f t="shared" si="67"/>
        <v>110720</v>
      </c>
      <c r="AA128" s="104">
        <f t="shared" si="67"/>
        <v>112935</v>
      </c>
      <c r="AB128" s="104">
        <f t="shared" si="67"/>
        <v>115194</v>
      </c>
      <c r="AC128" s="104">
        <f t="shared" si="67"/>
        <v>117497</v>
      </c>
      <c r="AD128" s="109" t="str">
        <f t="shared" si="49"/>
        <v>C05450</v>
      </c>
      <c r="AE128" s="136" t="str">
        <f t="shared" si="50"/>
        <v>149</v>
      </c>
      <c r="AF128" s="108" t="str">
        <f t="shared" si="51"/>
        <v>HR Manager I</v>
      </c>
      <c r="AG128" s="110">
        <f t="shared" si="52"/>
        <v>47.652999999999999</v>
      </c>
      <c r="AH128" s="110">
        <f t="shared" si="53"/>
        <v>50.160999999999994</v>
      </c>
      <c r="AI128" s="110">
        <f t="shared" si="54"/>
        <v>51.163999999999994</v>
      </c>
      <c r="AJ128" s="110">
        <f t="shared" si="55"/>
        <v>52.187999999999995</v>
      </c>
      <c r="AK128" s="110">
        <f t="shared" si="56"/>
        <v>53.230999999999995</v>
      </c>
      <c r="AL128" s="110">
        <f t="shared" si="57"/>
        <v>54.295999999999999</v>
      </c>
      <c r="AM128" s="110">
        <f t="shared" si="58"/>
        <v>55.381999999999998</v>
      </c>
      <c r="AN128" s="110">
        <f t="shared" si="59"/>
        <v>56.488999999999997</v>
      </c>
    </row>
    <row r="129" spans="1:40">
      <c r="A129" s="85" t="s">
        <v>408</v>
      </c>
      <c r="B129" s="86">
        <v>11</v>
      </c>
      <c r="C129" s="94" t="s">
        <v>164</v>
      </c>
      <c r="D129" s="86">
        <v>510</v>
      </c>
      <c r="E129" s="86" t="s">
        <v>448</v>
      </c>
      <c r="F129" s="116" t="s">
        <v>409</v>
      </c>
      <c r="G129" s="134">
        <f t="shared" si="41"/>
        <v>100125</v>
      </c>
      <c r="H129" s="134">
        <f t="shared" si="42"/>
        <v>105394</v>
      </c>
      <c r="I129" s="134">
        <f t="shared" si="43"/>
        <v>107501</v>
      </c>
      <c r="J129" s="134">
        <f t="shared" si="44"/>
        <v>109652</v>
      </c>
      <c r="K129" s="134">
        <f t="shared" si="45"/>
        <v>111847</v>
      </c>
      <c r="L129" s="134">
        <f t="shared" si="46"/>
        <v>114082</v>
      </c>
      <c r="M129" s="134">
        <f t="shared" si="47"/>
        <v>116363</v>
      </c>
      <c r="N129" s="134">
        <f t="shared" si="48"/>
        <v>118691</v>
      </c>
      <c r="O129" s="86"/>
      <c r="P129" s="86"/>
      <c r="Q129" s="87"/>
      <c r="R129" s="54"/>
      <c r="S129" s="100" t="str">
        <f t="shared" si="63"/>
        <v>C05451</v>
      </c>
      <c r="T129" s="102" t="str">
        <f t="shared" si="64"/>
        <v>38</v>
      </c>
      <c r="U129" s="103" t="str">
        <f t="shared" si="65"/>
        <v>HR Manager II</v>
      </c>
      <c r="V129" s="104">
        <f t="shared" ref="V129:AC138" si="68">ROUND(VLOOKUP($S129,DataFeb2020,V$5,0)*IncrPerc2021,0)</f>
        <v>100125</v>
      </c>
      <c r="W129" s="104">
        <f t="shared" si="68"/>
        <v>105394</v>
      </c>
      <c r="X129" s="104">
        <f t="shared" si="68"/>
        <v>107501</v>
      </c>
      <c r="Y129" s="104">
        <f t="shared" si="68"/>
        <v>109652</v>
      </c>
      <c r="Z129" s="104">
        <f t="shared" si="68"/>
        <v>111847</v>
      </c>
      <c r="AA129" s="104">
        <f t="shared" si="68"/>
        <v>114082</v>
      </c>
      <c r="AB129" s="104">
        <f t="shared" si="68"/>
        <v>116363</v>
      </c>
      <c r="AC129" s="104">
        <f t="shared" si="68"/>
        <v>118691</v>
      </c>
      <c r="AD129" s="109" t="str">
        <f t="shared" si="49"/>
        <v>C05451</v>
      </c>
      <c r="AE129" s="136" t="str">
        <f t="shared" si="50"/>
        <v>38</v>
      </c>
      <c r="AF129" s="108" t="str">
        <f t="shared" si="51"/>
        <v>HR Manager II</v>
      </c>
      <c r="AG129" s="110">
        <f t="shared" si="52"/>
        <v>48.137999999999998</v>
      </c>
      <c r="AH129" s="110">
        <f t="shared" si="53"/>
        <v>50.670999999999999</v>
      </c>
      <c r="AI129" s="110">
        <f t="shared" si="54"/>
        <v>51.683999999999997</v>
      </c>
      <c r="AJ129" s="110">
        <f t="shared" si="55"/>
        <v>52.717999999999996</v>
      </c>
      <c r="AK129" s="110">
        <f t="shared" si="56"/>
        <v>53.772999999999996</v>
      </c>
      <c r="AL129" s="110">
        <f t="shared" si="57"/>
        <v>54.847999999999999</v>
      </c>
      <c r="AM129" s="110">
        <f t="shared" si="58"/>
        <v>55.943999999999996</v>
      </c>
      <c r="AN129" s="110">
        <f t="shared" si="59"/>
        <v>57.062999999999995</v>
      </c>
    </row>
    <row r="130" spans="1:40">
      <c r="A130" s="85" t="s">
        <v>316</v>
      </c>
      <c r="B130" s="86">
        <v>11</v>
      </c>
      <c r="C130" s="94" t="s">
        <v>236</v>
      </c>
      <c r="D130" s="86">
        <v>513</v>
      </c>
      <c r="E130" s="86" t="s">
        <v>448</v>
      </c>
      <c r="F130" s="116" t="s">
        <v>410</v>
      </c>
      <c r="G130" s="134">
        <f t="shared" si="41"/>
        <v>100728</v>
      </c>
      <c r="H130" s="134">
        <f t="shared" si="42"/>
        <v>106031</v>
      </c>
      <c r="I130" s="134">
        <f t="shared" si="43"/>
        <v>108149</v>
      </c>
      <c r="J130" s="134">
        <f t="shared" si="44"/>
        <v>110313</v>
      </c>
      <c r="K130" s="134">
        <f t="shared" si="45"/>
        <v>112521</v>
      </c>
      <c r="L130" s="134">
        <f t="shared" si="46"/>
        <v>114769</v>
      </c>
      <c r="M130" s="134">
        <f t="shared" si="47"/>
        <v>117065</v>
      </c>
      <c r="N130" s="134">
        <f t="shared" si="48"/>
        <v>119409</v>
      </c>
      <c r="O130" s="86"/>
      <c r="P130" s="86"/>
      <c r="Q130" s="87"/>
      <c r="R130" s="54"/>
      <c r="S130" s="100" t="str">
        <f t="shared" si="63"/>
        <v>C05893</v>
      </c>
      <c r="T130" s="102" t="str">
        <f t="shared" si="64"/>
        <v>26</v>
      </c>
      <c r="U130" s="103" t="str">
        <f t="shared" si="65"/>
        <v>HR Principal Labor Relations Representative</v>
      </c>
      <c r="V130" s="104">
        <f t="shared" si="68"/>
        <v>100728</v>
      </c>
      <c r="W130" s="104">
        <f t="shared" si="68"/>
        <v>106031</v>
      </c>
      <c r="X130" s="104">
        <f t="shared" si="68"/>
        <v>108149</v>
      </c>
      <c r="Y130" s="104">
        <f t="shared" si="68"/>
        <v>110313</v>
      </c>
      <c r="Z130" s="104">
        <f t="shared" si="68"/>
        <v>112521</v>
      </c>
      <c r="AA130" s="104">
        <f t="shared" si="68"/>
        <v>114769</v>
      </c>
      <c r="AB130" s="104">
        <f t="shared" si="68"/>
        <v>117065</v>
      </c>
      <c r="AC130" s="104">
        <f t="shared" si="68"/>
        <v>119409</v>
      </c>
      <c r="AD130" s="109" t="str">
        <f t="shared" si="49"/>
        <v>C05893</v>
      </c>
      <c r="AE130" s="136" t="str">
        <f t="shared" si="50"/>
        <v>26</v>
      </c>
      <c r="AF130" s="108" t="str">
        <f t="shared" si="51"/>
        <v>HR Principal Labor Relations Representative</v>
      </c>
      <c r="AG130" s="110">
        <f t="shared" si="52"/>
        <v>48.427</v>
      </c>
      <c r="AH130" s="110">
        <f t="shared" si="53"/>
        <v>50.976999999999997</v>
      </c>
      <c r="AI130" s="110">
        <f t="shared" si="54"/>
        <v>51.994999999999997</v>
      </c>
      <c r="AJ130" s="110">
        <f t="shared" si="55"/>
        <v>53.035999999999994</v>
      </c>
      <c r="AK130" s="110">
        <f t="shared" si="56"/>
        <v>54.096999999999994</v>
      </c>
      <c r="AL130" s="110">
        <f t="shared" si="57"/>
        <v>55.177999999999997</v>
      </c>
      <c r="AM130" s="110">
        <f t="shared" si="58"/>
        <v>56.281999999999996</v>
      </c>
      <c r="AN130" s="110">
        <f t="shared" si="59"/>
        <v>57.408999999999999</v>
      </c>
    </row>
    <row r="131" spans="1:40">
      <c r="A131" s="85" t="s">
        <v>438</v>
      </c>
      <c r="B131" s="86">
        <v>14</v>
      </c>
      <c r="C131" s="94" t="s">
        <v>94</v>
      </c>
      <c r="D131" s="86">
        <v>645</v>
      </c>
      <c r="E131" s="86" t="s">
        <v>448</v>
      </c>
      <c r="F131" s="85" t="s">
        <v>435</v>
      </c>
      <c r="G131" s="134">
        <f t="shared" si="41"/>
        <v>127314</v>
      </c>
      <c r="H131" s="134">
        <f t="shared" si="42"/>
        <v>134017</v>
      </c>
      <c r="I131" s="134">
        <f t="shared" si="43"/>
        <v>136697</v>
      </c>
      <c r="J131" s="134">
        <f t="shared" si="44"/>
        <v>139430</v>
      </c>
      <c r="K131" s="134">
        <f t="shared" si="45"/>
        <v>142219</v>
      </c>
      <c r="L131" s="134">
        <f t="shared" si="46"/>
        <v>145064</v>
      </c>
      <c r="M131" s="134">
        <f t="shared" si="47"/>
        <v>147965</v>
      </c>
      <c r="N131" s="134">
        <f t="shared" si="48"/>
        <v>150924</v>
      </c>
      <c r="O131" s="87"/>
      <c r="P131" s="87"/>
      <c r="Q131" s="87"/>
      <c r="S131" s="100" t="str">
        <f t="shared" si="63"/>
        <v>59410C</v>
      </c>
      <c r="T131" s="102" t="str">
        <f t="shared" si="64"/>
        <v>122</v>
      </c>
      <c r="U131" s="103" t="str">
        <f t="shared" si="65"/>
        <v>Inspection Services Director</v>
      </c>
      <c r="V131" s="104">
        <f t="shared" si="68"/>
        <v>127314</v>
      </c>
      <c r="W131" s="104">
        <f t="shared" si="68"/>
        <v>134017</v>
      </c>
      <c r="X131" s="104">
        <f t="shared" si="68"/>
        <v>136697</v>
      </c>
      <c r="Y131" s="104">
        <f t="shared" si="68"/>
        <v>139430</v>
      </c>
      <c r="Z131" s="104">
        <f t="shared" si="68"/>
        <v>142219</v>
      </c>
      <c r="AA131" s="104">
        <f t="shared" si="68"/>
        <v>145064</v>
      </c>
      <c r="AB131" s="104">
        <f t="shared" si="68"/>
        <v>147965</v>
      </c>
      <c r="AC131" s="104">
        <f t="shared" si="68"/>
        <v>150924</v>
      </c>
      <c r="AD131" s="109" t="str">
        <f t="shared" si="49"/>
        <v>59410C</v>
      </c>
      <c r="AE131" s="136" t="str">
        <f t="shared" si="50"/>
        <v>122</v>
      </c>
      <c r="AF131" s="108" t="str">
        <f t="shared" si="51"/>
        <v>Inspection Services Director</v>
      </c>
      <c r="AG131" s="110">
        <f t="shared" si="52"/>
        <v>61.208999999999996</v>
      </c>
      <c r="AH131" s="110">
        <f t="shared" si="53"/>
        <v>64.432000000000002</v>
      </c>
      <c r="AI131" s="110">
        <f t="shared" si="54"/>
        <v>65.72</v>
      </c>
      <c r="AJ131" s="110">
        <f t="shared" si="55"/>
        <v>67.034000000000006</v>
      </c>
      <c r="AK131" s="110">
        <f t="shared" si="56"/>
        <v>68.375</v>
      </c>
      <c r="AL131" s="110">
        <f t="shared" si="57"/>
        <v>69.743000000000009</v>
      </c>
      <c r="AM131" s="110">
        <f t="shared" si="58"/>
        <v>71.138000000000005</v>
      </c>
      <c r="AN131" s="110">
        <f t="shared" si="59"/>
        <v>72.56</v>
      </c>
    </row>
    <row r="132" spans="1:40">
      <c r="A132" s="85" t="s">
        <v>318</v>
      </c>
      <c r="B132" s="86">
        <v>11</v>
      </c>
      <c r="C132" s="94" t="s">
        <v>236</v>
      </c>
      <c r="D132" s="86">
        <v>513</v>
      </c>
      <c r="E132" s="86" t="s">
        <v>448</v>
      </c>
      <c r="F132" s="118" t="s">
        <v>319</v>
      </c>
      <c r="G132" s="134">
        <f t="shared" si="41"/>
        <v>100728</v>
      </c>
      <c r="H132" s="134">
        <f t="shared" si="42"/>
        <v>106031</v>
      </c>
      <c r="I132" s="134">
        <f t="shared" si="43"/>
        <v>108149</v>
      </c>
      <c r="J132" s="134">
        <f t="shared" si="44"/>
        <v>110313</v>
      </c>
      <c r="K132" s="134">
        <f t="shared" si="45"/>
        <v>112521</v>
      </c>
      <c r="L132" s="134">
        <f t="shared" si="46"/>
        <v>114769</v>
      </c>
      <c r="M132" s="134">
        <f t="shared" si="47"/>
        <v>117065</v>
      </c>
      <c r="N132" s="134">
        <f t="shared" si="48"/>
        <v>119409</v>
      </c>
      <c r="O132" s="87"/>
      <c r="P132" s="87"/>
      <c r="Q132" s="87"/>
      <c r="S132" s="100" t="str">
        <f t="shared" si="63"/>
        <v>C06550</v>
      </c>
      <c r="T132" s="102" t="str">
        <f t="shared" si="64"/>
        <v>26</v>
      </c>
      <c r="U132" s="103" t="str">
        <f t="shared" si="65"/>
        <v>Manager Administration and Personnel Public Works</v>
      </c>
      <c r="V132" s="104">
        <f t="shared" si="68"/>
        <v>100728</v>
      </c>
      <c r="W132" s="104">
        <f t="shared" si="68"/>
        <v>106031</v>
      </c>
      <c r="X132" s="104">
        <f t="shared" si="68"/>
        <v>108149</v>
      </c>
      <c r="Y132" s="104">
        <f t="shared" si="68"/>
        <v>110313</v>
      </c>
      <c r="Z132" s="104">
        <f t="shared" si="68"/>
        <v>112521</v>
      </c>
      <c r="AA132" s="104">
        <f t="shared" si="68"/>
        <v>114769</v>
      </c>
      <c r="AB132" s="104">
        <f t="shared" si="68"/>
        <v>117065</v>
      </c>
      <c r="AC132" s="104">
        <f t="shared" si="68"/>
        <v>119409</v>
      </c>
      <c r="AD132" s="109" t="str">
        <f t="shared" si="49"/>
        <v>C06550</v>
      </c>
      <c r="AE132" s="136" t="str">
        <f t="shared" si="50"/>
        <v>26</v>
      </c>
      <c r="AF132" s="108" t="str">
        <f t="shared" si="51"/>
        <v>Manager Administration and Personnel Public Works</v>
      </c>
      <c r="AG132" s="110">
        <f t="shared" si="52"/>
        <v>48.427</v>
      </c>
      <c r="AH132" s="110">
        <f t="shared" si="53"/>
        <v>50.976999999999997</v>
      </c>
      <c r="AI132" s="110">
        <f t="shared" si="54"/>
        <v>51.994999999999997</v>
      </c>
      <c r="AJ132" s="110">
        <f t="shared" si="55"/>
        <v>53.035999999999994</v>
      </c>
      <c r="AK132" s="110">
        <f t="shared" si="56"/>
        <v>54.096999999999994</v>
      </c>
      <c r="AL132" s="110">
        <f t="shared" si="57"/>
        <v>55.177999999999997</v>
      </c>
      <c r="AM132" s="110">
        <f t="shared" si="58"/>
        <v>56.281999999999996</v>
      </c>
      <c r="AN132" s="110">
        <f t="shared" si="59"/>
        <v>57.408999999999999</v>
      </c>
    </row>
    <row r="133" spans="1:40">
      <c r="A133" s="85" t="s">
        <v>320</v>
      </c>
      <c r="B133" s="86">
        <v>12</v>
      </c>
      <c r="C133" s="94" t="s">
        <v>182</v>
      </c>
      <c r="D133" s="86">
        <v>558</v>
      </c>
      <c r="E133" s="86" t="s">
        <v>448</v>
      </c>
      <c r="F133" s="116" t="s">
        <v>321</v>
      </c>
      <c r="G133" s="134">
        <f t="shared" si="41"/>
        <v>109793</v>
      </c>
      <c r="H133" s="134">
        <f t="shared" si="42"/>
        <v>115571</v>
      </c>
      <c r="I133" s="134">
        <f t="shared" si="43"/>
        <v>117882</v>
      </c>
      <c r="J133" s="134">
        <f t="shared" si="44"/>
        <v>120241</v>
      </c>
      <c r="K133" s="134">
        <f t="shared" si="45"/>
        <v>122644</v>
      </c>
      <c r="L133" s="134">
        <f t="shared" si="46"/>
        <v>125097</v>
      </c>
      <c r="M133" s="134">
        <f t="shared" si="47"/>
        <v>127600</v>
      </c>
      <c r="N133" s="134">
        <f t="shared" si="48"/>
        <v>130151</v>
      </c>
      <c r="O133" s="87"/>
      <c r="P133" s="87"/>
      <c r="Q133" s="87"/>
      <c r="S133" s="100" t="str">
        <f t="shared" si="63"/>
        <v>C06545</v>
      </c>
      <c r="T133" s="102" t="str">
        <f t="shared" si="64"/>
        <v>75</v>
      </c>
      <c r="U133" s="103" t="str">
        <f t="shared" si="65"/>
        <v xml:space="preserve">Manager Assessment Services </v>
      </c>
      <c r="V133" s="104">
        <f t="shared" si="68"/>
        <v>109793</v>
      </c>
      <c r="W133" s="104">
        <f t="shared" si="68"/>
        <v>115571</v>
      </c>
      <c r="X133" s="104">
        <f t="shared" si="68"/>
        <v>117882</v>
      </c>
      <c r="Y133" s="104">
        <f t="shared" si="68"/>
        <v>120241</v>
      </c>
      <c r="Z133" s="104">
        <f t="shared" si="68"/>
        <v>122644</v>
      </c>
      <c r="AA133" s="104">
        <f t="shared" si="68"/>
        <v>125097</v>
      </c>
      <c r="AB133" s="104">
        <f t="shared" si="68"/>
        <v>127600</v>
      </c>
      <c r="AC133" s="104">
        <f t="shared" si="68"/>
        <v>130151</v>
      </c>
      <c r="AD133" s="109" t="str">
        <f t="shared" si="49"/>
        <v>C06545</v>
      </c>
      <c r="AE133" s="136" t="str">
        <f t="shared" si="50"/>
        <v>75</v>
      </c>
      <c r="AF133" s="108" t="str">
        <f t="shared" si="51"/>
        <v xml:space="preserve">Manager Assessment Services </v>
      </c>
      <c r="AG133" s="110">
        <f t="shared" si="52"/>
        <v>52.785999999999994</v>
      </c>
      <c r="AH133" s="110">
        <f t="shared" si="53"/>
        <v>55.562999999999995</v>
      </c>
      <c r="AI133" s="110">
        <f t="shared" si="54"/>
        <v>56.674999999999997</v>
      </c>
      <c r="AJ133" s="110">
        <f t="shared" si="55"/>
        <v>57.808999999999997</v>
      </c>
      <c r="AK133" s="110">
        <f t="shared" si="56"/>
        <v>58.963999999999999</v>
      </c>
      <c r="AL133" s="110">
        <f t="shared" si="57"/>
        <v>60.143000000000001</v>
      </c>
      <c r="AM133" s="110">
        <f t="shared" si="58"/>
        <v>61.346999999999994</v>
      </c>
      <c r="AN133" s="110">
        <f t="shared" si="59"/>
        <v>62.573</v>
      </c>
    </row>
    <row r="134" spans="1:40">
      <c r="A134" s="85" t="s">
        <v>322</v>
      </c>
      <c r="B134" s="86">
        <v>13</v>
      </c>
      <c r="C134" s="94" t="s">
        <v>323</v>
      </c>
      <c r="D134" s="86">
        <v>598</v>
      </c>
      <c r="E134" s="86" t="s">
        <v>448</v>
      </c>
      <c r="F134" s="118" t="s">
        <v>324</v>
      </c>
      <c r="G134" s="134">
        <f t="shared" si="41"/>
        <v>117850</v>
      </c>
      <c r="H134" s="134">
        <f t="shared" si="42"/>
        <v>124052</v>
      </c>
      <c r="I134" s="134">
        <f t="shared" si="43"/>
        <v>126532</v>
      </c>
      <c r="J134" s="134">
        <f t="shared" si="44"/>
        <v>129063</v>
      </c>
      <c r="K134" s="134">
        <f t="shared" si="45"/>
        <v>131644</v>
      </c>
      <c r="L134" s="134">
        <f t="shared" si="46"/>
        <v>134278</v>
      </c>
      <c r="M134" s="134">
        <f t="shared" si="47"/>
        <v>136963</v>
      </c>
      <c r="N134" s="134">
        <f t="shared" si="48"/>
        <v>139703</v>
      </c>
      <c r="O134" s="87"/>
      <c r="P134" s="87"/>
      <c r="Q134" s="87"/>
      <c r="S134" s="100" t="str">
        <f t="shared" si="63"/>
        <v>C06705</v>
      </c>
      <c r="T134" s="102" t="str">
        <f t="shared" si="64"/>
        <v>139</v>
      </c>
      <c r="U134" s="103" t="str">
        <f t="shared" si="65"/>
        <v>Manager Benefits Administration</v>
      </c>
      <c r="V134" s="104">
        <f t="shared" si="68"/>
        <v>117850</v>
      </c>
      <c r="W134" s="104">
        <f t="shared" si="68"/>
        <v>124052</v>
      </c>
      <c r="X134" s="104">
        <f t="shared" si="68"/>
        <v>126532</v>
      </c>
      <c r="Y134" s="104">
        <f t="shared" si="68"/>
        <v>129063</v>
      </c>
      <c r="Z134" s="104">
        <f t="shared" si="68"/>
        <v>131644</v>
      </c>
      <c r="AA134" s="104">
        <f t="shared" si="68"/>
        <v>134278</v>
      </c>
      <c r="AB134" s="104">
        <f t="shared" si="68"/>
        <v>136963</v>
      </c>
      <c r="AC134" s="104">
        <f t="shared" si="68"/>
        <v>139703</v>
      </c>
      <c r="AD134" s="109" t="str">
        <f t="shared" si="49"/>
        <v>C06705</v>
      </c>
      <c r="AE134" s="136" t="str">
        <f t="shared" si="50"/>
        <v>139</v>
      </c>
      <c r="AF134" s="108" t="str">
        <f t="shared" si="51"/>
        <v>Manager Benefits Administration</v>
      </c>
      <c r="AG134" s="110">
        <f t="shared" si="52"/>
        <v>56.658999999999999</v>
      </c>
      <c r="AH134" s="110">
        <f t="shared" si="53"/>
        <v>59.640999999999998</v>
      </c>
      <c r="AI134" s="110">
        <f t="shared" si="54"/>
        <v>60.832999999999998</v>
      </c>
      <c r="AJ134" s="110">
        <f t="shared" si="55"/>
        <v>62.05</v>
      </c>
      <c r="AK134" s="110">
        <f t="shared" si="56"/>
        <v>63.290999999999997</v>
      </c>
      <c r="AL134" s="110">
        <f t="shared" si="57"/>
        <v>64.557000000000002</v>
      </c>
      <c r="AM134" s="110">
        <f t="shared" si="58"/>
        <v>65.847999999999999</v>
      </c>
      <c r="AN134" s="110">
        <f t="shared" si="59"/>
        <v>67.165000000000006</v>
      </c>
    </row>
    <row r="135" spans="1:40">
      <c r="A135" s="85" t="s">
        <v>325</v>
      </c>
      <c r="B135" s="86">
        <v>11</v>
      </c>
      <c r="C135" s="94" t="s">
        <v>138</v>
      </c>
      <c r="D135" s="86">
        <v>518</v>
      </c>
      <c r="E135" s="86" t="s">
        <v>448</v>
      </c>
      <c r="F135" s="116" t="s">
        <v>326</v>
      </c>
      <c r="G135" s="134">
        <f t="shared" si="41"/>
        <v>101735</v>
      </c>
      <c r="H135" s="134">
        <f t="shared" si="42"/>
        <v>107091</v>
      </c>
      <c r="I135" s="134">
        <f t="shared" si="43"/>
        <v>109232</v>
      </c>
      <c r="J135" s="134">
        <f t="shared" si="44"/>
        <v>111419</v>
      </c>
      <c r="K135" s="134">
        <f t="shared" si="45"/>
        <v>113645</v>
      </c>
      <c r="L135" s="134">
        <f t="shared" si="46"/>
        <v>115917</v>
      </c>
      <c r="M135" s="134">
        <f t="shared" si="47"/>
        <v>118237</v>
      </c>
      <c r="N135" s="134">
        <f t="shared" si="48"/>
        <v>120602</v>
      </c>
      <c r="O135" s="87"/>
      <c r="P135" s="87"/>
      <c r="Q135" s="87"/>
      <c r="S135" s="100" t="str">
        <f t="shared" si="63"/>
        <v>C03182</v>
      </c>
      <c r="T135" s="102" t="str">
        <f t="shared" si="64"/>
        <v>115</v>
      </c>
      <c r="U135" s="103" t="str">
        <f t="shared" si="65"/>
        <v>Manager Budget Information &amp; Analysis</v>
      </c>
      <c r="V135" s="104">
        <f t="shared" si="68"/>
        <v>101735</v>
      </c>
      <c r="W135" s="104">
        <f t="shared" si="68"/>
        <v>107091</v>
      </c>
      <c r="X135" s="104">
        <f t="shared" si="68"/>
        <v>109232</v>
      </c>
      <c r="Y135" s="104">
        <f t="shared" si="68"/>
        <v>111419</v>
      </c>
      <c r="Z135" s="104">
        <f t="shared" si="68"/>
        <v>113645</v>
      </c>
      <c r="AA135" s="104">
        <f t="shared" si="68"/>
        <v>115917</v>
      </c>
      <c r="AB135" s="104">
        <f t="shared" si="68"/>
        <v>118237</v>
      </c>
      <c r="AC135" s="104">
        <f t="shared" si="68"/>
        <v>120602</v>
      </c>
      <c r="AD135" s="109" t="str">
        <f t="shared" si="49"/>
        <v>C03182</v>
      </c>
      <c r="AE135" s="136" t="str">
        <f t="shared" si="50"/>
        <v>115</v>
      </c>
      <c r="AF135" s="108" t="str">
        <f t="shared" si="51"/>
        <v>Manager Budget Information &amp; Analysis</v>
      </c>
      <c r="AG135" s="110">
        <f t="shared" si="52"/>
        <v>48.911999999999999</v>
      </c>
      <c r="AH135" s="110">
        <f t="shared" si="53"/>
        <v>51.486999999999995</v>
      </c>
      <c r="AI135" s="110">
        <f t="shared" si="54"/>
        <v>52.515999999999998</v>
      </c>
      <c r="AJ135" s="110">
        <f t="shared" si="55"/>
        <v>53.567</v>
      </c>
      <c r="AK135" s="110">
        <f t="shared" si="56"/>
        <v>54.637999999999998</v>
      </c>
      <c r="AL135" s="110">
        <f t="shared" si="57"/>
        <v>55.73</v>
      </c>
      <c r="AM135" s="110">
        <f t="shared" si="58"/>
        <v>56.844999999999999</v>
      </c>
      <c r="AN135" s="110">
        <f t="shared" si="59"/>
        <v>57.981999999999999</v>
      </c>
    </row>
    <row r="136" spans="1:40">
      <c r="A136" s="85" t="s">
        <v>327</v>
      </c>
      <c r="B136" s="86">
        <v>11</v>
      </c>
      <c r="C136" s="94" t="s">
        <v>161</v>
      </c>
      <c r="D136" s="86">
        <v>538</v>
      </c>
      <c r="E136" s="86" t="s">
        <v>448</v>
      </c>
      <c r="F136" s="117" t="s">
        <v>328</v>
      </c>
      <c r="G136" s="134">
        <f t="shared" si="41"/>
        <v>105765</v>
      </c>
      <c r="H136" s="134">
        <f t="shared" si="42"/>
        <v>111332</v>
      </c>
      <c r="I136" s="134">
        <f t="shared" si="43"/>
        <v>113556</v>
      </c>
      <c r="J136" s="134">
        <f t="shared" si="44"/>
        <v>115829</v>
      </c>
      <c r="K136" s="134">
        <f t="shared" si="45"/>
        <v>118146</v>
      </c>
      <c r="L136" s="134">
        <f t="shared" si="46"/>
        <v>120507</v>
      </c>
      <c r="M136" s="134">
        <f t="shared" si="47"/>
        <v>122918</v>
      </c>
      <c r="N136" s="134">
        <f t="shared" si="48"/>
        <v>125378</v>
      </c>
      <c r="O136" s="87"/>
      <c r="P136" s="87"/>
      <c r="Q136" s="87"/>
      <c r="S136" s="100" t="str">
        <f t="shared" si="63"/>
        <v>C06709</v>
      </c>
      <c r="T136" s="102" t="str">
        <f t="shared" si="64"/>
        <v>24</v>
      </c>
      <c r="U136" s="103" t="str">
        <f t="shared" si="65"/>
        <v>Manager Convention Center</v>
      </c>
      <c r="V136" s="104">
        <f t="shared" si="68"/>
        <v>105765</v>
      </c>
      <c r="W136" s="104">
        <f t="shared" si="68"/>
        <v>111332</v>
      </c>
      <c r="X136" s="104">
        <f t="shared" si="68"/>
        <v>113556</v>
      </c>
      <c r="Y136" s="104">
        <f t="shared" si="68"/>
        <v>115829</v>
      </c>
      <c r="Z136" s="104">
        <f t="shared" si="68"/>
        <v>118146</v>
      </c>
      <c r="AA136" s="104">
        <f t="shared" si="68"/>
        <v>120507</v>
      </c>
      <c r="AB136" s="104">
        <f t="shared" si="68"/>
        <v>122918</v>
      </c>
      <c r="AC136" s="104">
        <f t="shared" si="68"/>
        <v>125378</v>
      </c>
      <c r="AD136" s="109" t="str">
        <f t="shared" si="49"/>
        <v>C06709</v>
      </c>
      <c r="AE136" s="136" t="str">
        <f t="shared" si="50"/>
        <v>24</v>
      </c>
      <c r="AF136" s="108" t="str">
        <f t="shared" si="51"/>
        <v>Manager Convention Center</v>
      </c>
      <c r="AG136" s="110">
        <f t="shared" si="52"/>
        <v>50.848999999999997</v>
      </c>
      <c r="AH136" s="110">
        <f t="shared" si="53"/>
        <v>53.524999999999999</v>
      </c>
      <c r="AI136" s="110">
        <f t="shared" si="54"/>
        <v>54.594999999999999</v>
      </c>
      <c r="AJ136" s="110">
        <f t="shared" si="55"/>
        <v>55.687999999999995</v>
      </c>
      <c r="AK136" s="110">
        <f t="shared" si="56"/>
        <v>56.800999999999995</v>
      </c>
      <c r="AL136" s="110">
        <f t="shared" si="57"/>
        <v>57.936999999999998</v>
      </c>
      <c r="AM136" s="110">
        <f t="shared" si="58"/>
        <v>59.095999999999997</v>
      </c>
      <c r="AN136" s="110">
        <f t="shared" si="59"/>
        <v>60.277999999999999</v>
      </c>
    </row>
    <row r="137" spans="1:40">
      <c r="A137" s="85" t="s">
        <v>329</v>
      </c>
      <c r="B137" s="86">
        <v>11</v>
      </c>
      <c r="C137" s="94" t="s">
        <v>236</v>
      </c>
      <c r="D137" s="86">
        <v>513</v>
      </c>
      <c r="E137" s="86" t="s">
        <v>448</v>
      </c>
      <c r="F137" s="117" t="s">
        <v>330</v>
      </c>
      <c r="G137" s="134">
        <f t="shared" si="41"/>
        <v>100728</v>
      </c>
      <c r="H137" s="134">
        <f t="shared" si="42"/>
        <v>106031</v>
      </c>
      <c r="I137" s="134">
        <f t="shared" si="43"/>
        <v>108149</v>
      </c>
      <c r="J137" s="134">
        <f t="shared" si="44"/>
        <v>110313</v>
      </c>
      <c r="K137" s="134">
        <f t="shared" si="45"/>
        <v>112521</v>
      </c>
      <c r="L137" s="134">
        <f t="shared" si="46"/>
        <v>114769</v>
      </c>
      <c r="M137" s="134">
        <f t="shared" si="47"/>
        <v>117065</v>
      </c>
      <c r="N137" s="134">
        <f t="shared" si="48"/>
        <v>119409</v>
      </c>
      <c r="O137" s="87"/>
      <c r="P137" s="87"/>
      <c r="Q137" s="87"/>
      <c r="S137" s="100" t="str">
        <f t="shared" ref="S137:S151" si="69">A137</f>
        <v>C06685</v>
      </c>
      <c r="T137" s="102" t="str">
        <f t="shared" ref="T137:T151" si="70">C137</f>
        <v>26</v>
      </c>
      <c r="U137" s="103" t="str">
        <f t="shared" ref="U137:U151" si="71">F137</f>
        <v>Manager Field Support</v>
      </c>
      <c r="V137" s="104">
        <f t="shared" si="68"/>
        <v>100728</v>
      </c>
      <c r="W137" s="104">
        <f t="shared" si="68"/>
        <v>106031</v>
      </c>
      <c r="X137" s="104">
        <f t="shared" si="68"/>
        <v>108149</v>
      </c>
      <c r="Y137" s="104">
        <f t="shared" si="68"/>
        <v>110313</v>
      </c>
      <c r="Z137" s="104">
        <f t="shared" si="68"/>
        <v>112521</v>
      </c>
      <c r="AA137" s="104">
        <f t="shared" si="68"/>
        <v>114769</v>
      </c>
      <c r="AB137" s="104">
        <f t="shared" si="68"/>
        <v>117065</v>
      </c>
      <c r="AC137" s="104">
        <f t="shared" si="68"/>
        <v>119409</v>
      </c>
      <c r="AD137" s="109" t="str">
        <f t="shared" si="49"/>
        <v>C06685</v>
      </c>
      <c r="AE137" s="136" t="str">
        <f t="shared" si="50"/>
        <v>26</v>
      </c>
      <c r="AF137" s="108" t="str">
        <f t="shared" si="51"/>
        <v>Manager Field Support</v>
      </c>
      <c r="AG137" s="110">
        <f t="shared" si="52"/>
        <v>48.427</v>
      </c>
      <c r="AH137" s="110">
        <f t="shared" si="53"/>
        <v>50.976999999999997</v>
      </c>
      <c r="AI137" s="110">
        <f t="shared" si="54"/>
        <v>51.994999999999997</v>
      </c>
      <c r="AJ137" s="110">
        <f t="shared" si="55"/>
        <v>53.035999999999994</v>
      </c>
      <c r="AK137" s="110">
        <f t="shared" si="56"/>
        <v>54.096999999999994</v>
      </c>
      <c r="AL137" s="110">
        <f t="shared" si="57"/>
        <v>55.177999999999997</v>
      </c>
      <c r="AM137" s="110">
        <f t="shared" si="58"/>
        <v>56.281999999999996</v>
      </c>
      <c r="AN137" s="110">
        <f t="shared" si="59"/>
        <v>57.408999999999999</v>
      </c>
    </row>
    <row r="138" spans="1:40">
      <c r="A138" s="85" t="s">
        <v>331</v>
      </c>
      <c r="B138" s="86">
        <v>12</v>
      </c>
      <c r="C138" s="94" t="s">
        <v>332</v>
      </c>
      <c r="D138" s="86">
        <v>585</v>
      </c>
      <c r="E138" s="86" t="s">
        <v>448</v>
      </c>
      <c r="F138" s="116" t="s">
        <v>333</v>
      </c>
      <c r="G138" s="134">
        <f t="shared" ref="G138:G151" si="72">V138</f>
        <v>115230</v>
      </c>
      <c r="H138" s="134">
        <f t="shared" ref="H138:H151" si="73">W138</f>
        <v>121296</v>
      </c>
      <c r="I138" s="134">
        <f t="shared" ref="I138:I151" si="74">X138</f>
        <v>123721</v>
      </c>
      <c r="J138" s="134">
        <f t="shared" ref="J138:J151" si="75">Y138</f>
        <v>126197</v>
      </c>
      <c r="K138" s="134">
        <f t="shared" ref="K138:K151" si="76">Z138</f>
        <v>128720</v>
      </c>
      <c r="L138" s="134">
        <f t="shared" ref="L138:L151" si="77">AA138</f>
        <v>131294</v>
      </c>
      <c r="M138" s="134">
        <f t="shared" ref="M138:M151" si="78">AB138</f>
        <v>133919</v>
      </c>
      <c r="N138" s="134">
        <f t="shared" ref="N138:N151" si="79">AC138</f>
        <v>136598</v>
      </c>
      <c r="O138" s="87"/>
      <c r="P138" s="87"/>
      <c r="Q138" s="87"/>
      <c r="S138" s="100" t="str">
        <f t="shared" si="69"/>
        <v>C06740</v>
      </c>
      <c r="T138" s="102" t="str">
        <f t="shared" si="70"/>
        <v>160</v>
      </c>
      <c r="U138" s="103" t="str">
        <f t="shared" si="71"/>
        <v>Manager Homelessness Initiatives</v>
      </c>
      <c r="V138" s="104">
        <f t="shared" si="68"/>
        <v>115230</v>
      </c>
      <c r="W138" s="104">
        <f t="shared" si="68"/>
        <v>121296</v>
      </c>
      <c r="X138" s="104">
        <f t="shared" si="68"/>
        <v>123721</v>
      </c>
      <c r="Y138" s="104">
        <f t="shared" si="68"/>
        <v>126197</v>
      </c>
      <c r="Z138" s="104">
        <f t="shared" si="68"/>
        <v>128720</v>
      </c>
      <c r="AA138" s="104">
        <f t="shared" si="68"/>
        <v>131294</v>
      </c>
      <c r="AB138" s="104">
        <f t="shared" si="68"/>
        <v>133919</v>
      </c>
      <c r="AC138" s="104">
        <f t="shared" si="68"/>
        <v>136598</v>
      </c>
      <c r="AD138" s="109" t="str">
        <f t="shared" ref="AD138:AD151" si="80">A138</f>
        <v>C06740</v>
      </c>
      <c r="AE138" s="136" t="str">
        <f t="shared" ref="AE138:AE151" si="81">C138</f>
        <v>160</v>
      </c>
      <c r="AF138" s="108" t="str">
        <f t="shared" ref="AF138:AF151" si="82">F138</f>
        <v>Manager Homelessness Initiatives</v>
      </c>
      <c r="AG138" s="110">
        <f t="shared" ref="AG138:AG151" si="83">ROUNDUP(V138/2080,3)</f>
        <v>55.4</v>
      </c>
      <c r="AH138" s="110">
        <f t="shared" ref="AH138:AH151" si="84">ROUNDUP(W138/2080,3)</f>
        <v>58.315999999999995</v>
      </c>
      <c r="AI138" s="110">
        <f t="shared" ref="AI138:AI151" si="85">ROUNDUP(X138/2080,3)</f>
        <v>59.481999999999999</v>
      </c>
      <c r="AJ138" s="110">
        <f t="shared" ref="AJ138:AJ151" si="86">ROUNDUP(Y138/2080,3)</f>
        <v>60.671999999999997</v>
      </c>
      <c r="AK138" s="110">
        <f t="shared" ref="AK138:AK151" si="87">ROUNDUP(Z138/2080,3)</f>
        <v>61.884999999999998</v>
      </c>
      <c r="AL138" s="110">
        <f t="shared" ref="AL138:AL151" si="88">ROUNDUP(AA138/2080,3)</f>
        <v>63.122999999999998</v>
      </c>
      <c r="AM138" s="110">
        <f t="shared" ref="AM138:AM151" si="89">ROUNDUP(AB138/2080,3)</f>
        <v>64.385000000000005</v>
      </c>
      <c r="AN138" s="110">
        <f t="shared" ref="AN138:AN151" si="90">ROUNDUP(AC138/2080,3)</f>
        <v>65.673000000000002</v>
      </c>
    </row>
    <row r="139" spans="1:40">
      <c r="A139" s="85" t="s">
        <v>476</v>
      </c>
      <c r="B139" s="86">
        <v>11</v>
      </c>
      <c r="C139" s="94" t="s">
        <v>395</v>
      </c>
      <c r="D139" s="86">
        <v>498</v>
      </c>
      <c r="E139" s="86" t="s">
        <v>448</v>
      </c>
      <c r="F139" s="116" t="s">
        <v>396</v>
      </c>
      <c r="G139" s="134">
        <f t="shared" si="72"/>
        <v>97708</v>
      </c>
      <c r="H139" s="134">
        <f t="shared" si="73"/>
        <v>102850</v>
      </c>
      <c r="I139" s="134">
        <f t="shared" si="74"/>
        <v>104907</v>
      </c>
      <c r="J139" s="134">
        <f t="shared" si="75"/>
        <v>107005</v>
      </c>
      <c r="K139" s="134">
        <f t="shared" si="76"/>
        <v>109146</v>
      </c>
      <c r="L139" s="134">
        <f t="shared" si="77"/>
        <v>111328</v>
      </c>
      <c r="M139" s="134">
        <f t="shared" si="78"/>
        <v>113555</v>
      </c>
      <c r="N139" s="134">
        <f t="shared" si="79"/>
        <v>115826</v>
      </c>
      <c r="O139" s="87"/>
      <c r="P139" s="87"/>
      <c r="Q139" s="87"/>
      <c r="S139" s="100" t="str">
        <f t="shared" si="69"/>
        <v>52953C</v>
      </c>
      <c r="T139" s="102" t="str">
        <f t="shared" si="70"/>
        <v>11B</v>
      </c>
      <c r="U139" s="103" t="str">
        <f t="shared" si="71"/>
        <v>Manager Investments and Debt Management</v>
      </c>
      <c r="V139" s="104">
        <f t="shared" ref="V139:AC151" si="91">ROUND(VLOOKUP($S139,DataFeb2020,V$5,0)*IncrPerc2021,0)</f>
        <v>97708</v>
      </c>
      <c r="W139" s="104">
        <f t="shared" si="91"/>
        <v>102850</v>
      </c>
      <c r="X139" s="104">
        <f t="shared" si="91"/>
        <v>104907</v>
      </c>
      <c r="Y139" s="104">
        <f t="shared" si="91"/>
        <v>107005</v>
      </c>
      <c r="Z139" s="104">
        <f t="shared" si="91"/>
        <v>109146</v>
      </c>
      <c r="AA139" s="104">
        <f t="shared" si="91"/>
        <v>111328</v>
      </c>
      <c r="AB139" s="104">
        <f t="shared" si="91"/>
        <v>113555</v>
      </c>
      <c r="AC139" s="104">
        <f t="shared" si="91"/>
        <v>115826</v>
      </c>
      <c r="AD139" s="109" t="str">
        <f t="shared" si="80"/>
        <v>52953C</v>
      </c>
      <c r="AE139" s="136" t="str">
        <f t="shared" si="81"/>
        <v>11B</v>
      </c>
      <c r="AF139" s="108" t="str">
        <f t="shared" si="82"/>
        <v>Manager Investments and Debt Management</v>
      </c>
      <c r="AG139" s="110">
        <f t="shared" si="83"/>
        <v>46.975000000000001</v>
      </c>
      <c r="AH139" s="110">
        <f t="shared" si="84"/>
        <v>49.448</v>
      </c>
      <c r="AI139" s="110">
        <f t="shared" si="85"/>
        <v>50.436999999999998</v>
      </c>
      <c r="AJ139" s="110">
        <f t="shared" si="86"/>
        <v>51.445</v>
      </c>
      <c r="AK139" s="110">
        <f t="shared" si="87"/>
        <v>52.474999999999994</v>
      </c>
      <c r="AL139" s="110">
        <f t="shared" si="88"/>
        <v>53.524000000000001</v>
      </c>
      <c r="AM139" s="110">
        <f t="shared" si="89"/>
        <v>54.594000000000001</v>
      </c>
      <c r="AN139" s="110">
        <f t="shared" si="90"/>
        <v>55.686</v>
      </c>
    </row>
    <row r="140" spans="1:40">
      <c r="A140" s="85" t="s">
        <v>334</v>
      </c>
      <c r="B140" s="86">
        <v>11</v>
      </c>
      <c r="C140" s="94" t="s">
        <v>335</v>
      </c>
      <c r="D140" s="86">
        <v>525</v>
      </c>
      <c r="E140" s="86" t="s">
        <v>448</v>
      </c>
      <c r="F140" s="116" t="s">
        <v>336</v>
      </c>
      <c r="G140" s="134">
        <f t="shared" si="72"/>
        <v>103147</v>
      </c>
      <c r="H140" s="134">
        <f t="shared" si="73"/>
        <v>108576</v>
      </c>
      <c r="I140" s="134">
        <f t="shared" si="74"/>
        <v>110746</v>
      </c>
      <c r="J140" s="134">
        <f t="shared" si="75"/>
        <v>112959</v>
      </c>
      <c r="K140" s="134">
        <f t="shared" si="76"/>
        <v>115221</v>
      </c>
      <c r="L140" s="134">
        <f t="shared" si="77"/>
        <v>117526</v>
      </c>
      <c r="M140" s="134">
        <f t="shared" si="78"/>
        <v>119876</v>
      </c>
      <c r="N140" s="134">
        <f t="shared" si="79"/>
        <v>122273</v>
      </c>
      <c r="O140" s="87"/>
      <c r="P140" s="87"/>
      <c r="Q140" s="87"/>
      <c r="S140" s="100" t="str">
        <f t="shared" si="69"/>
        <v>C06725</v>
      </c>
      <c r="T140" s="102" t="str">
        <f t="shared" si="70"/>
        <v>138</v>
      </c>
      <c r="U140" s="103" t="str">
        <f t="shared" si="71"/>
        <v>Manager Public Works Finance</v>
      </c>
      <c r="V140" s="104">
        <f t="shared" si="91"/>
        <v>103147</v>
      </c>
      <c r="W140" s="104">
        <f t="shared" si="91"/>
        <v>108576</v>
      </c>
      <c r="X140" s="104">
        <f t="shared" si="91"/>
        <v>110746</v>
      </c>
      <c r="Y140" s="104">
        <f t="shared" si="91"/>
        <v>112959</v>
      </c>
      <c r="Z140" s="104">
        <f t="shared" si="91"/>
        <v>115221</v>
      </c>
      <c r="AA140" s="104">
        <f t="shared" si="91"/>
        <v>117526</v>
      </c>
      <c r="AB140" s="104">
        <f t="shared" si="91"/>
        <v>119876</v>
      </c>
      <c r="AC140" s="104">
        <f t="shared" si="91"/>
        <v>122273</v>
      </c>
      <c r="AD140" s="109" t="str">
        <f t="shared" si="80"/>
        <v>C06725</v>
      </c>
      <c r="AE140" s="136" t="str">
        <f t="shared" si="81"/>
        <v>138</v>
      </c>
      <c r="AF140" s="108" t="str">
        <f t="shared" si="82"/>
        <v>Manager Public Works Finance</v>
      </c>
      <c r="AG140" s="110">
        <f t="shared" si="83"/>
        <v>49.589999999999996</v>
      </c>
      <c r="AH140" s="110">
        <f t="shared" si="84"/>
        <v>52.2</v>
      </c>
      <c r="AI140" s="110">
        <f t="shared" si="85"/>
        <v>53.244</v>
      </c>
      <c r="AJ140" s="110">
        <f t="shared" si="86"/>
        <v>54.308</v>
      </c>
      <c r="AK140" s="110">
        <f t="shared" si="87"/>
        <v>55.394999999999996</v>
      </c>
      <c r="AL140" s="110">
        <f t="shared" si="88"/>
        <v>56.503</v>
      </c>
      <c r="AM140" s="110">
        <f t="shared" si="89"/>
        <v>57.632999999999996</v>
      </c>
      <c r="AN140" s="110">
        <f t="shared" si="90"/>
        <v>58.785999999999994</v>
      </c>
    </row>
    <row r="141" spans="1:40">
      <c r="A141" s="85" t="s">
        <v>337</v>
      </c>
      <c r="B141" s="86">
        <v>14</v>
      </c>
      <c r="C141" s="94" t="s">
        <v>338</v>
      </c>
      <c r="D141" s="86">
        <v>658</v>
      </c>
      <c r="E141" s="86" t="s">
        <v>448</v>
      </c>
      <c r="F141" s="118" t="s">
        <v>339</v>
      </c>
      <c r="G141" s="134">
        <f t="shared" si="72"/>
        <v>129932</v>
      </c>
      <c r="H141" s="134">
        <f t="shared" si="73"/>
        <v>136773</v>
      </c>
      <c r="I141" s="134">
        <f t="shared" si="74"/>
        <v>139508</v>
      </c>
      <c r="J141" s="134">
        <f t="shared" si="75"/>
        <v>142299</v>
      </c>
      <c r="K141" s="134">
        <f t="shared" si="76"/>
        <v>145144</v>
      </c>
      <c r="L141" s="134">
        <f t="shared" si="77"/>
        <v>148047</v>
      </c>
      <c r="M141" s="134">
        <f t="shared" si="78"/>
        <v>151007</v>
      </c>
      <c r="N141" s="134">
        <f t="shared" si="79"/>
        <v>154029</v>
      </c>
      <c r="O141" s="87"/>
      <c r="P141" s="87"/>
      <c r="Q141" s="87"/>
      <c r="S141" s="100" t="str">
        <f t="shared" si="69"/>
        <v>C06387</v>
      </c>
      <c r="T141" s="102" t="str">
        <f t="shared" si="70"/>
        <v>96</v>
      </c>
      <c r="U141" s="103" t="str">
        <f t="shared" si="71"/>
        <v xml:space="preserve">Managing Attorney Civil </v>
      </c>
      <c r="V141" s="104">
        <f t="shared" si="91"/>
        <v>129932</v>
      </c>
      <c r="W141" s="104">
        <f t="shared" si="91"/>
        <v>136773</v>
      </c>
      <c r="X141" s="104">
        <f t="shared" si="91"/>
        <v>139508</v>
      </c>
      <c r="Y141" s="104">
        <f t="shared" si="91"/>
        <v>142299</v>
      </c>
      <c r="Z141" s="104">
        <f t="shared" si="91"/>
        <v>145144</v>
      </c>
      <c r="AA141" s="104">
        <f t="shared" si="91"/>
        <v>148047</v>
      </c>
      <c r="AB141" s="104">
        <f t="shared" si="91"/>
        <v>151007</v>
      </c>
      <c r="AC141" s="104">
        <f t="shared" si="91"/>
        <v>154029</v>
      </c>
      <c r="AD141" s="109" t="str">
        <f t="shared" si="80"/>
        <v>C06387</v>
      </c>
      <c r="AE141" s="136" t="str">
        <f t="shared" si="81"/>
        <v>96</v>
      </c>
      <c r="AF141" s="108" t="str">
        <f t="shared" si="82"/>
        <v xml:space="preserve">Managing Attorney Civil </v>
      </c>
      <c r="AG141" s="110">
        <f t="shared" si="83"/>
        <v>62.467999999999996</v>
      </c>
      <c r="AH141" s="110">
        <f t="shared" si="84"/>
        <v>65.757000000000005</v>
      </c>
      <c r="AI141" s="110">
        <f t="shared" si="85"/>
        <v>67.072000000000003</v>
      </c>
      <c r="AJ141" s="110">
        <f t="shared" si="86"/>
        <v>68.413000000000011</v>
      </c>
      <c r="AK141" s="110">
        <f t="shared" si="87"/>
        <v>69.781000000000006</v>
      </c>
      <c r="AL141" s="110">
        <f t="shared" si="88"/>
        <v>71.177000000000007</v>
      </c>
      <c r="AM141" s="110">
        <f t="shared" si="89"/>
        <v>72.600000000000009</v>
      </c>
      <c r="AN141" s="110">
        <f t="shared" si="90"/>
        <v>74.053000000000011</v>
      </c>
    </row>
    <row r="142" spans="1:40">
      <c r="A142" s="85" t="s">
        <v>340</v>
      </c>
      <c r="B142" s="86">
        <v>14</v>
      </c>
      <c r="C142" s="94" t="s">
        <v>30</v>
      </c>
      <c r="D142" s="86">
        <v>655</v>
      </c>
      <c r="E142" s="86" t="s">
        <v>448</v>
      </c>
      <c r="F142" s="117" t="s">
        <v>341</v>
      </c>
      <c r="G142" s="134">
        <f t="shared" si="72"/>
        <v>129329</v>
      </c>
      <c r="H142" s="134">
        <f t="shared" si="73"/>
        <v>136137</v>
      </c>
      <c r="I142" s="134">
        <f t="shared" si="74"/>
        <v>138859</v>
      </c>
      <c r="J142" s="134">
        <f t="shared" si="75"/>
        <v>141637</v>
      </c>
      <c r="K142" s="134">
        <f t="shared" si="76"/>
        <v>144469</v>
      </c>
      <c r="L142" s="134">
        <f t="shared" si="77"/>
        <v>147360</v>
      </c>
      <c r="M142" s="134">
        <f t="shared" si="78"/>
        <v>150306</v>
      </c>
      <c r="N142" s="134">
        <f t="shared" si="79"/>
        <v>153311</v>
      </c>
      <c r="O142" s="87"/>
      <c r="P142" s="87"/>
      <c r="Q142" s="87"/>
      <c r="S142" s="100" t="str">
        <f t="shared" si="69"/>
        <v>C08100</v>
      </c>
      <c r="T142" s="102" t="str">
        <f t="shared" si="70"/>
        <v>94</v>
      </c>
      <c r="U142" s="103" t="str">
        <f t="shared" si="71"/>
        <v>Police Commander</v>
      </c>
      <c r="V142" s="104">
        <f t="shared" si="91"/>
        <v>129329</v>
      </c>
      <c r="W142" s="104">
        <f t="shared" si="91"/>
        <v>136137</v>
      </c>
      <c r="X142" s="104">
        <f t="shared" si="91"/>
        <v>138859</v>
      </c>
      <c r="Y142" s="104">
        <f t="shared" si="91"/>
        <v>141637</v>
      </c>
      <c r="Z142" s="104">
        <f t="shared" si="91"/>
        <v>144469</v>
      </c>
      <c r="AA142" s="104">
        <f t="shared" si="91"/>
        <v>147360</v>
      </c>
      <c r="AB142" s="104">
        <f t="shared" si="91"/>
        <v>150306</v>
      </c>
      <c r="AC142" s="104">
        <f t="shared" si="91"/>
        <v>153311</v>
      </c>
      <c r="AD142" s="109" t="str">
        <f t="shared" si="80"/>
        <v>C08100</v>
      </c>
      <c r="AE142" s="136" t="str">
        <f t="shared" si="81"/>
        <v>94</v>
      </c>
      <c r="AF142" s="108" t="str">
        <f t="shared" si="82"/>
        <v>Police Commander</v>
      </c>
      <c r="AG142" s="110">
        <f t="shared" si="83"/>
        <v>62.177999999999997</v>
      </c>
      <c r="AH142" s="110">
        <f t="shared" si="84"/>
        <v>65.451000000000008</v>
      </c>
      <c r="AI142" s="110">
        <f t="shared" si="85"/>
        <v>66.760000000000005</v>
      </c>
      <c r="AJ142" s="110">
        <f t="shared" si="86"/>
        <v>68.094999999999999</v>
      </c>
      <c r="AK142" s="110">
        <f t="shared" si="87"/>
        <v>69.457000000000008</v>
      </c>
      <c r="AL142" s="110">
        <f t="shared" si="88"/>
        <v>70.847000000000008</v>
      </c>
      <c r="AM142" s="110">
        <f t="shared" si="89"/>
        <v>72.263000000000005</v>
      </c>
      <c r="AN142" s="110">
        <f t="shared" si="90"/>
        <v>73.707999999999998</v>
      </c>
    </row>
    <row r="143" spans="1:40">
      <c r="A143" s="85" t="s">
        <v>342</v>
      </c>
      <c r="B143" s="86">
        <v>16</v>
      </c>
      <c r="C143" s="94" t="s">
        <v>40</v>
      </c>
      <c r="D143" s="86">
        <v>733</v>
      </c>
      <c r="E143" s="86" t="s">
        <v>448</v>
      </c>
      <c r="F143" s="117" t="s">
        <v>343</v>
      </c>
      <c r="G143" s="134">
        <f t="shared" si="72"/>
        <v>145039</v>
      </c>
      <c r="H143" s="134">
        <f t="shared" si="73"/>
        <v>152673</v>
      </c>
      <c r="I143" s="134">
        <f t="shared" si="74"/>
        <v>155728</v>
      </c>
      <c r="J143" s="134">
        <f t="shared" si="75"/>
        <v>158841</v>
      </c>
      <c r="K143" s="134">
        <f t="shared" si="76"/>
        <v>162019</v>
      </c>
      <c r="L143" s="134">
        <f t="shared" si="77"/>
        <v>165257</v>
      </c>
      <c r="M143" s="134">
        <f t="shared" si="78"/>
        <v>168563</v>
      </c>
      <c r="N143" s="134">
        <f t="shared" si="79"/>
        <v>171936</v>
      </c>
      <c r="O143" s="87"/>
      <c r="P143" s="87"/>
      <c r="Q143" s="87"/>
      <c r="S143" s="100" t="str">
        <f t="shared" si="69"/>
        <v>C08110</v>
      </c>
      <c r="T143" s="102" t="str">
        <f t="shared" si="70"/>
        <v>62</v>
      </c>
      <c r="U143" s="103" t="str">
        <f t="shared" si="71"/>
        <v>Police Deputy Chief Administrative Services</v>
      </c>
      <c r="V143" s="104">
        <f t="shared" si="91"/>
        <v>145039</v>
      </c>
      <c r="W143" s="104">
        <f t="shared" si="91"/>
        <v>152673</v>
      </c>
      <c r="X143" s="104">
        <f t="shared" si="91"/>
        <v>155728</v>
      </c>
      <c r="Y143" s="104">
        <f t="shared" si="91"/>
        <v>158841</v>
      </c>
      <c r="Z143" s="104">
        <f t="shared" si="91"/>
        <v>162019</v>
      </c>
      <c r="AA143" s="104">
        <f t="shared" si="91"/>
        <v>165257</v>
      </c>
      <c r="AB143" s="104">
        <f t="shared" si="91"/>
        <v>168563</v>
      </c>
      <c r="AC143" s="104">
        <f t="shared" si="91"/>
        <v>171936</v>
      </c>
      <c r="AD143" s="109" t="str">
        <f t="shared" si="80"/>
        <v>C08110</v>
      </c>
      <c r="AE143" s="136" t="str">
        <f t="shared" si="81"/>
        <v>62</v>
      </c>
      <c r="AF143" s="108" t="str">
        <f t="shared" si="82"/>
        <v>Police Deputy Chief Administrative Services</v>
      </c>
      <c r="AG143" s="110">
        <f t="shared" si="83"/>
        <v>69.731000000000009</v>
      </c>
      <c r="AH143" s="110">
        <f t="shared" si="84"/>
        <v>73.40100000000001</v>
      </c>
      <c r="AI143" s="110">
        <f t="shared" si="85"/>
        <v>74.87</v>
      </c>
      <c r="AJ143" s="110">
        <f t="shared" si="86"/>
        <v>76.366</v>
      </c>
      <c r="AK143" s="110">
        <f t="shared" si="87"/>
        <v>77.894000000000005</v>
      </c>
      <c r="AL143" s="110">
        <f t="shared" si="88"/>
        <v>79.451000000000008</v>
      </c>
      <c r="AM143" s="110">
        <f t="shared" si="89"/>
        <v>81.040000000000006</v>
      </c>
      <c r="AN143" s="110">
        <f t="shared" si="90"/>
        <v>82.662000000000006</v>
      </c>
    </row>
    <row r="144" spans="1:40">
      <c r="A144" s="85" t="s">
        <v>344</v>
      </c>
      <c r="B144" s="86">
        <v>16</v>
      </c>
      <c r="C144" s="94" t="s">
        <v>40</v>
      </c>
      <c r="D144" s="86">
        <v>733</v>
      </c>
      <c r="E144" s="86" t="s">
        <v>448</v>
      </c>
      <c r="F144" s="117" t="s">
        <v>345</v>
      </c>
      <c r="G144" s="134">
        <f t="shared" si="72"/>
        <v>145039</v>
      </c>
      <c r="H144" s="134">
        <f t="shared" si="73"/>
        <v>152673</v>
      </c>
      <c r="I144" s="134">
        <f t="shared" si="74"/>
        <v>155728</v>
      </c>
      <c r="J144" s="134">
        <f t="shared" si="75"/>
        <v>158841</v>
      </c>
      <c r="K144" s="134">
        <f t="shared" si="76"/>
        <v>162019</v>
      </c>
      <c r="L144" s="134">
        <f t="shared" si="77"/>
        <v>165257</v>
      </c>
      <c r="M144" s="134">
        <f t="shared" si="78"/>
        <v>168563</v>
      </c>
      <c r="N144" s="134">
        <f t="shared" si="79"/>
        <v>171936</v>
      </c>
      <c r="O144" s="87"/>
      <c r="P144" s="87"/>
      <c r="Q144" s="87"/>
      <c r="S144" s="100" t="str">
        <f t="shared" si="69"/>
        <v>C08120</v>
      </c>
      <c r="T144" s="102" t="str">
        <f t="shared" si="70"/>
        <v>62</v>
      </c>
      <c r="U144" s="103" t="str">
        <f t="shared" si="71"/>
        <v>Police Deputy Chief Investigation</v>
      </c>
      <c r="V144" s="104">
        <f t="shared" si="91"/>
        <v>145039</v>
      </c>
      <c r="W144" s="104">
        <f t="shared" si="91"/>
        <v>152673</v>
      </c>
      <c r="X144" s="104">
        <f t="shared" si="91"/>
        <v>155728</v>
      </c>
      <c r="Y144" s="104">
        <f t="shared" si="91"/>
        <v>158841</v>
      </c>
      <c r="Z144" s="104">
        <f t="shared" si="91"/>
        <v>162019</v>
      </c>
      <c r="AA144" s="104">
        <f t="shared" si="91"/>
        <v>165257</v>
      </c>
      <c r="AB144" s="104">
        <f t="shared" si="91"/>
        <v>168563</v>
      </c>
      <c r="AC144" s="104">
        <f t="shared" si="91"/>
        <v>171936</v>
      </c>
      <c r="AD144" s="109" t="str">
        <f t="shared" si="80"/>
        <v>C08120</v>
      </c>
      <c r="AE144" s="136" t="str">
        <f t="shared" si="81"/>
        <v>62</v>
      </c>
      <c r="AF144" s="108" t="str">
        <f t="shared" si="82"/>
        <v>Police Deputy Chief Investigation</v>
      </c>
      <c r="AG144" s="110">
        <f t="shared" si="83"/>
        <v>69.731000000000009</v>
      </c>
      <c r="AH144" s="110">
        <f t="shared" si="84"/>
        <v>73.40100000000001</v>
      </c>
      <c r="AI144" s="110">
        <f t="shared" si="85"/>
        <v>74.87</v>
      </c>
      <c r="AJ144" s="110">
        <f t="shared" si="86"/>
        <v>76.366</v>
      </c>
      <c r="AK144" s="110">
        <f t="shared" si="87"/>
        <v>77.894000000000005</v>
      </c>
      <c r="AL144" s="110">
        <f t="shared" si="88"/>
        <v>79.451000000000008</v>
      </c>
      <c r="AM144" s="110">
        <f t="shared" si="89"/>
        <v>81.040000000000006</v>
      </c>
      <c r="AN144" s="110">
        <f t="shared" si="90"/>
        <v>82.662000000000006</v>
      </c>
    </row>
    <row r="145" spans="1:40">
      <c r="A145" s="85" t="s">
        <v>346</v>
      </c>
      <c r="B145" s="86">
        <v>16</v>
      </c>
      <c r="C145" s="94" t="s">
        <v>40</v>
      </c>
      <c r="D145" s="86">
        <v>733</v>
      </c>
      <c r="E145" s="86" t="s">
        <v>448</v>
      </c>
      <c r="F145" s="117" t="s">
        <v>347</v>
      </c>
      <c r="G145" s="134">
        <f t="shared" si="72"/>
        <v>145039</v>
      </c>
      <c r="H145" s="134">
        <f t="shared" si="73"/>
        <v>152673</v>
      </c>
      <c r="I145" s="134">
        <f t="shared" si="74"/>
        <v>155728</v>
      </c>
      <c r="J145" s="134">
        <f t="shared" si="75"/>
        <v>158841</v>
      </c>
      <c r="K145" s="134">
        <f t="shared" si="76"/>
        <v>162019</v>
      </c>
      <c r="L145" s="134">
        <f t="shared" si="77"/>
        <v>165257</v>
      </c>
      <c r="M145" s="134">
        <f t="shared" si="78"/>
        <v>168563</v>
      </c>
      <c r="N145" s="134">
        <f t="shared" si="79"/>
        <v>171936</v>
      </c>
      <c r="O145" s="87"/>
      <c r="P145" s="87"/>
      <c r="Q145" s="87"/>
      <c r="S145" s="100" t="str">
        <f t="shared" si="69"/>
        <v>C08130</v>
      </c>
      <c r="T145" s="102" t="str">
        <f t="shared" si="70"/>
        <v>62</v>
      </c>
      <c r="U145" s="103" t="str">
        <f t="shared" si="71"/>
        <v>Police Deputy Chief of Operations</v>
      </c>
      <c r="V145" s="104">
        <f t="shared" si="91"/>
        <v>145039</v>
      </c>
      <c r="W145" s="104">
        <f t="shared" si="91"/>
        <v>152673</v>
      </c>
      <c r="X145" s="104">
        <f t="shared" si="91"/>
        <v>155728</v>
      </c>
      <c r="Y145" s="104">
        <f t="shared" si="91"/>
        <v>158841</v>
      </c>
      <c r="Z145" s="104">
        <f t="shared" si="91"/>
        <v>162019</v>
      </c>
      <c r="AA145" s="104">
        <f t="shared" si="91"/>
        <v>165257</v>
      </c>
      <c r="AB145" s="104">
        <f t="shared" si="91"/>
        <v>168563</v>
      </c>
      <c r="AC145" s="104">
        <f t="shared" si="91"/>
        <v>171936</v>
      </c>
      <c r="AD145" s="109" t="str">
        <f t="shared" si="80"/>
        <v>C08130</v>
      </c>
      <c r="AE145" s="136" t="str">
        <f t="shared" si="81"/>
        <v>62</v>
      </c>
      <c r="AF145" s="108" t="str">
        <f t="shared" si="82"/>
        <v>Police Deputy Chief of Operations</v>
      </c>
      <c r="AG145" s="110">
        <f t="shared" si="83"/>
        <v>69.731000000000009</v>
      </c>
      <c r="AH145" s="110">
        <f t="shared" si="84"/>
        <v>73.40100000000001</v>
      </c>
      <c r="AI145" s="110">
        <f t="shared" si="85"/>
        <v>74.87</v>
      </c>
      <c r="AJ145" s="110">
        <f t="shared" si="86"/>
        <v>76.366</v>
      </c>
      <c r="AK145" s="110">
        <f t="shared" si="87"/>
        <v>77.894000000000005</v>
      </c>
      <c r="AL145" s="110">
        <f t="shared" si="88"/>
        <v>79.451000000000008</v>
      </c>
      <c r="AM145" s="110">
        <f t="shared" si="89"/>
        <v>81.040000000000006</v>
      </c>
      <c r="AN145" s="110">
        <f t="shared" si="90"/>
        <v>82.662000000000006</v>
      </c>
    </row>
    <row r="146" spans="1:40">
      <c r="A146" s="85" t="s">
        <v>348</v>
      </c>
      <c r="B146" s="86">
        <v>15</v>
      </c>
      <c r="C146" s="94" t="s">
        <v>284</v>
      </c>
      <c r="D146" s="86">
        <v>685</v>
      </c>
      <c r="E146" s="86" t="s">
        <v>448</v>
      </c>
      <c r="F146" s="117" t="s">
        <v>349</v>
      </c>
      <c r="G146" s="134">
        <f t="shared" si="72"/>
        <v>135372</v>
      </c>
      <c r="H146" s="134">
        <f t="shared" si="73"/>
        <v>142498</v>
      </c>
      <c r="I146" s="134">
        <f t="shared" si="74"/>
        <v>145347</v>
      </c>
      <c r="J146" s="134">
        <f t="shared" si="75"/>
        <v>148252</v>
      </c>
      <c r="K146" s="134">
        <f t="shared" si="76"/>
        <v>151219</v>
      </c>
      <c r="L146" s="134">
        <f t="shared" si="77"/>
        <v>154242</v>
      </c>
      <c r="M146" s="134">
        <f t="shared" si="78"/>
        <v>157328</v>
      </c>
      <c r="N146" s="134">
        <f t="shared" si="79"/>
        <v>160474</v>
      </c>
      <c r="O146" s="87"/>
      <c r="P146" s="87"/>
      <c r="Q146" s="87"/>
      <c r="S146" s="100" t="str">
        <f t="shared" si="69"/>
        <v>C08140</v>
      </c>
      <c r="T146" s="102" t="str">
        <f t="shared" si="70"/>
        <v>97</v>
      </c>
      <c r="U146" s="103" t="str">
        <f t="shared" si="71"/>
        <v>Police Inspector</v>
      </c>
      <c r="V146" s="104">
        <f t="shared" si="91"/>
        <v>135372</v>
      </c>
      <c r="W146" s="104">
        <f t="shared" si="91"/>
        <v>142498</v>
      </c>
      <c r="X146" s="104">
        <f t="shared" si="91"/>
        <v>145347</v>
      </c>
      <c r="Y146" s="104">
        <f t="shared" si="91"/>
        <v>148252</v>
      </c>
      <c r="Z146" s="104">
        <f t="shared" si="91"/>
        <v>151219</v>
      </c>
      <c r="AA146" s="104">
        <f t="shared" si="91"/>
        <v>154242</v>
      </c>
      <c r="AB146" s="104">
        <f t="shared" si="91"/>
        <v>157328</v>
      </c>
      <c r="AC146" s="104">
        <f t="shared" si="91"/>
        <v>160474</v>
      </c>
      <c r="AD146" s="109" t="str">
        <f t="shared" si="80"/>
        <v>C08140</v>
      </c>
      <c r="AE146" s="136" t="str">
        <f t="shared" si="81"/>
        <v>97</v>
      </c>
      <c r="AF146" s="108" t="str">
        <f t="shared" si="82"/>
        <v>Police Inspector</v>
      </c>
      <c r="AG146" s="110">
        <f t="shared" si="83"/>
        <v>65.082999999999998</v>
      </c>
      <c r="AH146" s="110">
        <f t="shared" si="84"/>
        <v>68.509</v>
      </c>
      <c r="AI146" s="110">
        <f t="shared" si="85"/>
        <v>69.879000000000005</v>
      </c>
      <c r="AJ146" s="110">
        <f t="shared" si="86"/>
        <v>71.275000000000006</v>
      </c>
      <c r="AK146" s="110">
        <f t="shared" si="87"/>
        <v>72.701999999999998</v>
      </c>
      <c r="AL146" s="110">
        <f t="shared" si="88"/>
        <v>74.155000000000001</v>
      </c>
      <c r="AM146" s="110">
        <f t="shared" si="89"/>
        <v>75.63900000000001</v>
      </c>
      <c r="AN146" s="110">
        <f t="shared" si="90"/>
        <v>77.15100000000001</v>
      </c>
    </row>
    <row r="147" spans="1:40">
      <c r="A147" s="85" t="s">
        <v>429</v>
      </c>
      <c r="B147" s="86">
        <v>13</v>
      </c>
      <c r="C147" s="94" t="s">
        <v>208</v>
      </c>
      <c r="D147" s="86">
        <v>630</v>
      </c>
      <c r="E147" s="86" t="s">
        <v>448</v>
      </c>
      <c r="F147" s="117" t="s">
        <v>427</v>
      </c>
      <c r="G147" s="134">
        <f t="shared" si="72"/>
        <v>124295</v>
      </c>
      <c r="H147" s="134">
        <f t="shared" si="73"/>
        <v>130837</v>
      </c>
      <c r="I147" s="134">
        <f t="shared" si="74"/>
        <v>133452</v>
      </c>
      <c r="J147" s="134">
        <f t="shared" si="75"/>
        <v>136122</v>
      </c>
      <c r="K147" s="134">
        <f t="shared" si="76"/>
        <v>138844</v>
      </c>
      <c r="L147" s="134">
        <f t="shared" si="77"/>
        <v>141622</v>
      </c>
      <c r="M147" s="134">
        <f t="shared" si="78"/>
        <v>144454</v>
      </c>
      <c r="N147" s="134">
        <f t="shared" si="79"/>
        <v>147342</v>
      </c>
      <c r="O147" s="87"/>
      <c r="P147" s="87"/>
      <c r="Q147" s="87"/>
      <c r="S147" s="100" t="str">
        <f t="shared" si="69"/>
        <v>C06711</v>
      </c>
      <c r="T147" s="102" t="str">
        <f t="shared" si="70"/>
        <v>51</v>
      </c>
      <c r="U147" s="103" t="str">
        <f t="shared" si="71"/>
        <v>Race &amp; Equity Director</v>
      </c>
      <c r="V147" s="104">
        <f t="shared" si="91"/>
        <v>124295</v>
      </c>
      <c r="W147" s="104">
        <f t="shared" si="91"/>
        <v>130837</v>
      </c>
      <c r="X147" s="104">
        <f t="shared" si="91"/>
        <v>133452</v>
      </c>
      <c r="Y147" s="104">
        <f t="shared" si="91"/>
        <v>136122</v>
      </c>
      <c r="Z147" s="104">
        <f t="shared" si="91"/>
        <v>138844</v>
      </c>
      <c r="AA147" s="104">
        <f t="shared" si="91"/>
        <v>141622</v>
      </c>
      <c r="AB147" s="104">
        <f t="shared" si="91"/>
        <v>144454</v>
      </c>
      <c r="AC147" s="104">
        <f t="shared" si="91"/>
        <v>147342</v>
      </c>
      <c r="AD147" s="109" t="str">
        <f t="shared" si="80"/>
        <v>C06711</v>
      </c>
      <c r="AE147" s="136" t="str">
        <f t="shared" si="81"/>
        <v>51</v>
      </c>
      <c r="AF147" s="108" t="str">
        <f t="shared" si="82"/>
        <v>Race &amp; Equity Director</v>
      </c>
      <c r="AG147" s="110">
        <f t="shared" si="83"/>
        <v>59.757999999999996</v>
      </c>
      <c r="AH147" s="110">
        <f t="shared" si="84"/>
        <v>62.902999999999999</v>
      </c>
      <c r="AI147" s="110">
        <f t="shared" si="85"/>
        <v>64.160000000000011</v>
      </c>
      <c r="AJ147" s="110">
        <f t="shared" si="86"/>
        <v>65.444000000000003</v>
      </c>
      <c r="AK147" s="110">
        <f t="shared" si="87"/>
        <v>66.75200000000001</v>
      </c>
      <c r="AL147" s="110">
        <f t="shared" si="88"/>
        <v>68.088000000000008</v>
      </c>
      <c r="AM147" s="110">
        <f t="shared" si="89"/>
        <v>69.45</v>
      </c>
      <c r="AN147" s="110">
        <f t="shared" si="90"/>
        <v>70.838000000000008</v>
      </c>
    </row>
    <row r="148" spans="1:40">
      <c r="A148" s="85" t="s">
        <v>350</v>
      </c>
      <c r="B148" s="86">
        <v>13</v>
      </c>
      <c r="C148" s="94" t="s">
        <v>351</v>
      </c>
      <c r="D148" s="86">
        <v>590</v>
      </c>
      <c r="E148" s="86" t="s">
        <v>448</v>
      </c>
      <c r="F148" s="116" t="s">
        <v>352</v>
      </c>
      <c r="G148" s="134">
        <f t="shared" si="72"/>
        <v>116237</v>
      </c>
      <c r="H148" s="134">
        <f t="shared" si="73"/>
        <v>122355</v>
      </c>
      <c r="I148" s="134">
        <f t="shared" si="74"/>
        <v>124802</v>
      </c>
      <c r="J148" s="134">
        <f t="shared" si="75"/>
        <v>127299</v>
      </c>
      <c r="K148" s="134">
        <f t="shared" si="76"/>
        <v>129844</v>
      </c>
      <c r="L148" s="134">
        <f t="shared" si="77"/>
        <v>132442</v>
      </c>
      <c r="M148" s="134">
        <f t="shared" si="78"/>
        <v>135090</v>
      </c>
      <c r="N148" s="134">
        <f t="shared" si="79"/>
        <v>137793</v>
      </c>
      <c r="O148" s="87"/>
      <c r="P148" s="87"/>
      <c r="Q148" s="87"/>
      <c r="S148" s="100" t="str">
        <f t="shared" si="69"/>
        <v>C09171</v>
      </c>
      <c r="T148" s="102" t="str">
        <f t="shared" si="70"/>
        <v>48</v>
      </c>
      <c r="U148" s="103" t="str">
        <f t="shared" si="71"/>
        <v>Senior Government Relations Representative</v>
      </c>
      <c r="V148" s="104">
        <f t="shared" si="91"/>
        <v>116237</v>
      </c>
      <c r="W148" s="104">
        <f t="shared" si="91"/>
        <v>122355</v>
      </c>
      <c r="X148" s="104">
        <f t="shared" si="91"/>
        <v>124802</v>
      </c>
      <c r="Y148" s="104">
        <f t="shared" si="91"/>
        <v>127299</v>
      </c>
      <c r="Z148" s="104">
        <f t="shared" si="91"/>
        <v>129844</v>
      </c>
      <c r="AA148" s="104">
        <f t="shared" si="91"/>
        <v>132442</v>
      </c>
      <c r="AB148" s="104">
        <f t="shared" si="91"/>
        <v>135090</v>
      </c>
      <c r="AC148" s="104">
        <f t="shared" si="91"/>
        <v>137793</v>
      </c>
      <c r="AD148" s="109" t="str">
        <f t="shared" si="80"/>
        <v>C09171</v>
      </c>
      <c r="AE148" s="136" t="str">
        <f t="shared" si="81"/>
        <v>48</v>
      </c>
      <c r="AF148" s="108" t="str">
        <f t="shared" si="82"/>
        <v>Senior Government Relations Representative</v>
      </c>
      <c r="AG148" s="110">
        <f t="shared" si="83"/>
        <v>55.884</v>
      </c>
      <c r="AH148" s="110">
        <f t="shared" si="84"/>
        <v>58.824999999999996</v>
      </c>
      <c r="AI148" s="110">
        <f t="shared" si="85"/>
        <v>60.000999999999998</v>
      </c>
      <c r="AJ148" s="110">
        <f t="shared" si="86"/>
        <v>61.201999999999998</v>
      </c>
      <c r="AK148" s="110">
        <f t="shared" si="87"/>
        <v>62.424999999999997</v>
      </c>
      <c r="AL148" s="110">
        <f t="shared" si="88"/>
        <v>63.674999999999997</v>
      </c>
      <c r="AM148" s="110">
        <f t="shared" si="89"/>
        <v>64.948000000000008</v>
      </c>
      <c r="AN148" s="110">
        <f t="shared" si="90"/>
        <v>66.247</v>
      </c>
    </row>
    <row r="149" spans="1:40">
      <c r="A149" s="85" t="s">
        <v>353</v>
      </c>
      <c r="B149" s="86">
        <v>13</v>
      </c>
      <c r="C149" s="94" t="s">
        <v>354</v>
      </c>
      <c r="D149" s="86">
        <v>628</v>
      </c>
      <c r="E149" s="86" t="s">
        <v>448</v>
      </c>
      <c r="F149" s="116" t="s">
        <v>355</v>
      </c>
      <c r="G149" s="134">
        <f t="shared" si="72"/>
        <v>123892</v>
      </c>
      <c r="H149" s="134">
        <f t="shared" si="73"/>
        <v>130412</v>
      </c>
      <c r="I149" s="134">
        <f t="shared" si="74"/>
        <v>133020</v>
      </c>
      <c r="J149" s="134">
        <f t="shared" si="75"/>
        <v>135681</v>
      </c>
      <c r="K149" s="134">
        <f t="shared" si="76"/>
        <v>138394</v>
      </c>
      <c r="L149" s="134">
        <f t="shared" si="77"/>
        <v>141161</v>
      </c>
      <c r="M149" s="134">
        <f t="shared" si="78"/>
        <v>143985</v>
      </c>
      <c r="N149" s="134">
        <f t="shared" si="79"/>
        <v>146864</v>
      </c>
      <c r="O149" s="86"/>
      <c r="P149" s="86"/>
      <c r="Q149" s="87"/>
      <c r="R149" s="54"/>
      <c r="S149" s="100" t="str">
        <f t="shared" si="69"/>
        <v>C09177</v>
      </c>
      <c r="T149" s="102" t="str">
        <f t="shared" si="70"/>
        <v>100</v>
      </c>
      <c r="U149" s="103" t="str">
        <f t="shared" si="71"/>
        <v>Senior Manager Transit Oriented Development CPED</v>
      </c>
      <c r="V149" s="104">
        <f t="shared" si="91"/>
        <v>123892</v>
      </c>
      <c r="W149" s="104">
        <f t="shared" si="91"/>
        <v>130412</v>
      </c>
      <c r="X149" s="104">
        <f t="shared" si="91"/>
        <v>133020</v>
      </c>
      <c r="Y149" s="104">
        <f t="shared" si="91"/>
        <v>135681</v>
      </c>
      <c r="Z149" s="104">
        <f t="shared" si="91"/>
        <v>138394</v>
      </c>
      <c r="AA149" s="104">
        <f t="shared" si="91"/>
        <v>141161</v>
      </c>
      <c r="AB149" s="104">
        <f t="shared" si="91"/>
        <v>143985</v>
      </c>
      <c r="AC149" s="104">
        <f t="shared" si="91"/>
        <v>146864</v>
      </c>
      <c r="AD149" s="109" t="str">
        <f t="shared" si="80"/>
        <v>C09177</v>
      </c>
      <c r="AE149" s="136" t="str">
        <f t="shared" si="81"/>
        <v>100</v>
      </c>
      <c r="AF149" s="108" t="str">
        <f t="shared" si="82"/>
        <v>Senior Manager Transit Oriented Development CPED</v>
      </c>
      <c r="AG149" s="110">
        <f t="shared" si="83"/>
        <v>59.564</v>
      </c>
      <c r="AH149" s="110">
        <f t="shared" si="84"/>
        <v>62.698999999999998</v>
      </c>
      <c r="AI149" s="110">
        <f t="shared" si="85"/>
        <v>63.951999999999998</v>
      </c>
      <c r="AJ149" s="110">
        <f t="shared" si="86"/>
        <v>65.231999999999999</v>
      </c>
      <c r="AK149" s="110">
        <f t="shared" si="87"/>
        <v>66.536000000000001</v>
      </c>
      <c r="AL149" s="110">
        <f t="shared" si="88"/>
        <v>67.866</v>
      </c>
      <c r="AM149" s="110">
        <f t="shared" si="89"/>
        <v>69.224000000000004</v>
      </c>
      <c r="AN149" s="110">
        <f t="shared" si="90"/>
        <v>70.608000000000004</v>
      </c>
    </row>
    <row r="150" spans="1:40">
      <c r="A150" s="85" t="s">
        <v>428</v>
      </c>
      <c r="B150" s="86">
        <v>14</v>
      </c>
      <c r="C150" s="94" t="s">
        <v>94</v>
      </c>
      <c r="D150" s="86">
        <v>645</v>
      </c>
      <c r="E150" s="86" t="s">
        <v>448</v>
      </c>
      <c r="F150" s="117" t="s">
        <v>424</v>
      </c>
      <c r="G150" s="134">
        <f t="shared" si="72"/>
        <v>127314</v>
      </c>
      <c r="H150" s="134">
        <f t="shared" si="73"/>
        <v>134017</v>
      </c>
      <c r="I150" s="134">
        <f t="shared" si="74"/>
        <v>136697</v>
      </c>
      <c r="J150" s="134">
        <f t="shared" si="75"/>
        <v>139430</v>
      </c>
      <c r="K150" s="134">
        <f t="shared" si="76"/>
        <v>142219</v>
      </c>
      <c r="L150" s="134">
        <f t="shared" si="77"/>
        <v>145064</v>
      </c>
      <c r="M150" s="134">
        <f t="shared" si="78"/>
        <v>147965</v>
      </c>
      <c r="N150" s="134">
        <f t="shared" si="79"/>
        <v>150924</v>
      </c>
      <c r="O150" s="87"/>
      <c r="P150" s="87"/>
      <c r="Q150" s="87"/>
      <c r="S150" s="100" t="str">
        <f t="shared" si="69"/>
        <v>59405C</v>
      </c>
      <c r="T150" s="102" t="str">
        <f t="shared" si="70"/>
        <v>122</v>
      </c>
      <c r="U150" s="103" t="str">
        <f t="shared" si="71"/>
        <v>Service Center Director</v>
      </c>
      <c r="V150" s="104">
        <f t="shared" si="91"/>
        <v>127314</v>
      </c>
      <c r="W150" s="104">
        <f t="shared" si="91"/>
        <v>134017</v>
      </c>
      <c r="X150" s="104">
        <f t="shared" si="91"/>
        <v>136697</v>
      </c>
      <c r="Y150" s="104">
        <f t="shared" si="91"/>
        <v>139430</v>
      </c>
      <c r="Z150" s="104">
        <f t="shared" si="91"/>
        <v>142219</v>
      </c>
      <c r="AA150" s="104">
        <f t="shared" si="91"/>
        <v>145064</v>
      </c>
      <c r="AB150" s="104">
        <f t="shared" si="91"/>
        <v>147965</v>
      </c>
      <c r="AC150" s="104">
        <f t="shared" si="91"/>
        <v>150924</v>
      </c>
      <c r="AD150" s="109" t="str">
        <f t="shared" si="80"/>
        <v>59405C</v>
      </c>
      <c r="AE150" s="136" t="str">
        <f t="shared" si="81"/>
        <v>122</v>
      </c>
      <c r="AF150" s="108" t="str">
        <f t="shared" si="82"/>
        <v>Service Center Director</v>
      </c>
      <c r="AG150" s="110">
        <f t="shared" si="83"/>
        <v>61.208999999999996</v>
      </c>
      <c r="AH150" s="110">
        <f t="shared" si="84"/>
        <v>64.432000000000002</v>
      </c>
      <c r="AI150" s="110">
        <f t="shared" si="85"/>
        <v>65.72</v>
      </c>
      <c r="AJ150" s="110">
        <f t="shared" si="86"/>
        <v>67.034000000000006</v>
      </c>
      <c r="AK150" s="110">
        <f t="shared" si="87"/>
        <v>68.375</v>
      </c>
      <c r="AL150" s="110">
        <f t="shared" si="88"/>
        <v>69.743000000000009</v>
      </c>
      <c r="AM150" s="110">
        <f t="shared" si="89"/>
        <v>71.138000000000005</v>
      </c>
      <c r="AN150" s="110">
        <f t="shared" si="90"/>
        <v>72.56</v>
      </c>
    </row>
    <row r="151" spans="1:40">
      <c r="A151" s="85" t="s">
        <v>356</v>
      </c>
      <c r="B151" s="86">
        <v>14</v>
      </c>
      <c r="C151" s="94" t="s">
        <v>357</v>
      </c>
      <c r="D151" s="86">
        <v>658</v>
      </c>
      <c r="E151" s="86" t="s">
        <v>448</v>
      </c>
      <c r="F151" s="116" t="s">
        <v>358</v>
      </c>
      <c r="G151" s="134">
        <f t="shared" si="72"/>
        <v>129932</v>
      </c>
      <c r="H151" s="134">
        <f t="shared" si="73"/>
        <v>136773</v>
      </c>
      <c r="I151" s="134">
        <f t="shared" si="74"/>
        <v>139508</v>
      </c>
      <c r="J151" s="134">
        <f t="shared" si="75"/>
        <v>142299</v>
      </c>
      <c r="K151" s="134">
        <f t="shared" si="76"/>
        <v>145144</v>
      </c>
      <c r="L151" s="134">
        <f t="shared" si="77"/>
        <v>148047</v>
      </c>
      <c r="M151" s="134">
        <f t="shared" si="78"/>
        <v>151007</v>
      </c>
      <c r="N151" s="134">
        <f t="shared" si="79"/>
        <v>154029</v>
      </c>
      <c r="O151" s="86"/>
      <c r="P151" s="86"/>
      <c r="Q151" s="86"/>
      <c r="R151" s="54"/>
      <c r="S151" s="100" t="str">
        <f t="shared" si="69"/>
        <v>C09900</v>
      </c>
      <c r="T151" s="102" t="str">
        <f t="shared" si="70"/>
        <v>85</v>
      </c>
      <c r="U151" s="103" t="str">
        <f t="shared" si="71"/>
        <v>Supervising Attorney Criminal</v>
      </c>
      <c r="V151" s="104">
        <f t="shared" si="91"/>
        <v>129932</v>
      </c>
      <c r="W151" s="104">
        <f t="shared" si="91"/>
        <v>136773</v>
      </c>
      <c r="X151" s="104">
        <f t="shared" si="91"/>
        <v>139508</v>
      </c>
      <c r="Y151" s="104">
        <f t="shared" si="91"/>
        <v>142299</v>
      </c>
      <c r="Z151" s="104">
        <f t="shared" si="91"/>
        <v>145144</v>
      </c>
      <c r="AA151" s="104">
        <f t="shared" si="91"/>
        <v>148047</v>
      </c>
      <c r="AB151" s="104">
        <f t="shared" si="91"/>
        <v>151007</v>
      </c>
      <c r="AC151" s="104">
        <f t="shared" si="91"/>
        <v>154029</v>
      </c>
      <c r="AD151" s="109" t="str">
        <f t="shared" si="80"/>
        <v>C09900</v>
      </c>
      <c r="AE151" s="136" t="str">
        <f t="shared" si="81"/>
        <v>85</v>
      </c>
      <c r="AF151" s="108" t="str">
        <f t="shared" si="82"/>
        <v>Supervising Attorney Criminal</v>
      </c>
      <c r="AG151" s="110">
        <f t="shared" si="83"/>
        <v>62.467999999999996</v>
      </c>
      <c r="AH151" s="110">
        <f t="shared" si="84"/>
        <v>65.757000000000005</v>
      </c>
      <c r="AI151" s="110">
        <f t="shared" si="85"/>
        <v>67.072000000000003</v>
      </c>
      <c r="AJ151" s="110">
        <f t="shared" si="86"/>
        <v>68.413000000000011</v>
      </c>
      <c r="AK151" s="110">
        <f t="shared" si="87"/>
        <v>69.781000000000006</v>
      </c>
      <c r="AL151" s="110">
        <f t="shared" si="88"/>
        <v>71.177000000000007</v>
      </c>
      <c r="AM151" s="110">
        <f t="shared" si="89"/>
        <v>72.600000000000009</v>
      </c>
      <c r="AN151" s="110">
        <f t="shared" si="90"/>
        <v>74.053000000000011</v>
      </c>
    </row>
    <row r="152" spans="1:40">
      <c r="F152" s="119"/>
      <c r="G152" s="148"/>
      <c r="H152" s="148"/>
      <c r="I152" s="148"/>
      <c r="J152" s="148"/>
      <c r="K152" s="148"/>
      <c r="L152" s="148"/>
      <c r="M152" s="148"/>
      <c r="N152" s="148"/>
    </row>
  </sheetData>
  <sheetProtection sheet="1" objects="1" scenarios="1" autoFilter="0"/>
  <autoFilter ref="A6:AO151" xr:uid="{2BF5ED21-0211-4146-A329-E94E475562E4}"/>
  <pageMargins left="0.25" right="0.25" top="0.75" bottom="0.75" header="0.3" footer="0.3"/>
  <pageSetup orientation="landscape" r:id="rId1"/>
  <headerFooter>
    <oddFooter>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BBBE-DE11-4301-B16C-11D49CF5B3CF}">
  <sheetPr codeName="Sheet4" filterMode="1">
    <tabColor theme="1"/>
  </sheetPr>
  <dimension ref="A1:AO160"/>
  <sheetViews>
    <sheetView showGridLines="0" topLeftCell="A6" zoomScale="85" zoomScaleNormal="85" workbookViewId="0">
      <selection activeCell="G19" sqref="G19:N19"/>
    </sheetView>
  </sheetViews>
  <sheetFormatPr defaultColWidth="8.81640625" defaultRowHeight="14.5"/>
  <cols>
    <col min="1" max="1" width="7.1796875" style="44" customWidth="1"/>
    <col min="2" max="4" width="8.1796875" style="54" bestFit="1" customWidth="1"/>
    <col min="5" max="5" width="8.453125" style="54" bestFit="1" customWidth="1"/>
    <col min="6" max="6" width="71.81640625" style="44" bestFit="1" customWidth="1"/>
    <col min="7" max="13" width="11" style="61" bestFit="1" customWidth="1"/>
    <col min="14" max="14" width="13.1796875" style="61" bestFit="1" customWidth="1"/>
    <col min="15" max="15" width="24.81640625" style="61" hidden="1" customWidth="1"/>
    <col min="16" max="16" width="33.81640625" style="83" hidden="1" customWidth="1"/>
    <col min="17" max="17" width="33.81640625" style="83" bestFit="1" customWidth="1"/>
    <col min="18" max="18" width="6.81640625" style="83" customWidth="1"/>
    <col min="19" max="19" width="27" style="100" hidden="1" customWidth="1"/>
    <col min="20" max="20" width="8.1796875" style="102" hidden="1" customWidth="1"/>
    <col min="21" max="21" width="76" style="100" hidden="1" customWidth="1"/>
    <col min="22" max="29" width="8.81640625" style="100" hidden="1" customWidth="1"/>
    <col min="30" max="30" width="7.453125" style="107" hidden="1" customWidth="1"/>
    <col min="31" max="31" width="6.453125" style="107" hidden="1" customWidth="1"/>
    <col min="32" max="32" width="76" style="107" hidden="1" customWidth="1"/>
    <col min="33" max="40" width="8.81640625" style="107" hidden="1" customWidth="1"/>
    <col min="41" max="41" width="15.1796875" style="144" hidden="1" customWidth="1"/>
    <col min="42" max="16384" width="8.81640625" style="44"/>
  </cols>
  <sheetData>
    <row r="1" spans="1:41">
      <c r="A1" s="88" t="s">
        <v>0</v>
      </c>
      <c r="B1" s="89"/>
      <c r="C1" s="89"/>
      <c r="D1" s="89"/>
      <c r="E1" s="89"/>
      <c r="F1" s="111"/>
      <c r="G1" s="90"/>
      <c r="H1" s="90"/>
      <c r="I1" s="90"/>
      <c r="J1" s="90"/>
      <c r="K1" s="90"/>
      <c r="L1" s="90"/>
      <c r="M1" s="90"/>
      <c r="N1" s="91" t="s">
        <v>391</v>
      </c>
      <c r="O1" s="43">
        <v>2.4E-2</v>
      </c>
      <c r="P1" s="79"/>
      <c r="Q1" s="79"/>
      <c r="R1" s="84"/>
      <c r="S1" s="100" t="s">
        <v>450</v>
      </c>
      <c r="T1" s="101">
        <v>1.0249999999999999</v>
      </c>
    </row>
    <row r="2" spans="1:41">
      <c r="A2" s="105" t="s">
        <v>452</v>
      </c>
      <c r="B2" s="89"/>
      <c r="C2" s="89"/>
      <c r="D2" s="89"/>
      <c r="E2" s="89"/>
      <c r="F2" s="112"/>
      <c r="G2" s="90"/>
      <c r="H2" s="90"/>
      <c r="I2" s="90"/>
      <c r="J2" s="90"/>
      <c r="K2" s="90"/>
      <c r="L2" s="90"/>
      <c r="M2" s="90"/>
      <c r="N2" s="91" t="s">
        <v>392</v>
      </c>
      <c r="O2" s="43">
        <v>1.7999999999999999E-2</v>
      </c>
      <c r="P2" s="79"/>
      <c r="Q2" s="79"/>
      <c r="R2" s="79"/>
    </row>
    <row r="3" spans="1:41">
      <c r="A3" s="92" t="s">
        <v>453</v>
      </c>
      <c r="B3" s="89"/>
      <c r="C3" s="89"/>
      <c r="D3" s="89"/>
      <c r="E3" s="89"/>
      <c r="F3" s="112"/>
      <c r="G3" s="90"/>
      <c r="H3" s="90"/>
      <c r="I3" s="90"/>
      <c r="J3" s="90"/>
      <c r="K3" s="90"/>
      <c r="L3" s="90"/>
      <c r="M3" s="90"/>
      <c r="N3" s="91"/>
      <c r="O3" s="43"/>
      <c r="P3" s="79"/>
      <c r="Q3" s="79"/>
      <c r="R3" s="79"/>
    </row>
    <row r="4" spans="1:41">
      <c r="A4" s="105" t="s">
        <v>454</v>
      </c>
      <c r="B4" s="89"/>
      <c r="C4" s="89"/>
      <c r="D4" s="89"/>
      <c r="E4" s="89"/>
      <c r="F4" s="112"/>
      <c r="G4" s="90"/>
      <c r="H4" s="90"/>
      <c r="I4" s="90"/>
      <c r="J4" s="90"/>
      <c r="K4" s="90"/>
      <c r="L4" s="90"/>
      <c r="M4" s="90"/>
      <c r="N4" s="91"/>
      <c r="O4" s="43"/>
      <c r="P4" s="79"/>
      <c r="Q4" s="79"/>
      <c r="R4" s="79"/>
    </row>
    <row r="5" spans="1:41">
      <c r="A5" s="92" t="s">
        <v>494</v>
      </c>
      <c r="B5" s="45"/>
      <c r="C5" s="45"/>
      <c r="D5" s="45"/>
      <c r="E5" s="45"/>
      <c r="F5" s="90"/>
      <c r="G5" s="90"/>
      <c r="H5" s="90"/>
      <c r="I5" s="90"/>
      <c r="J5" s="90"/>
      <c r="K5" s="90"/>
      <c r="L5" s="90"/>
      <c r="M5" s="90"/>
      <c r="N5" s="90"/>
      <c r="O5" s="90"/>
      <c r="P5" s="45"/>
      <c r="Q5" s="45"/>
      <c r="R5" s="45"/>
      <c r="S5" s="100" t="s">
        <v>463</v>
      </c>
      <c r="V5" s="102">
        <v>7</v>
      </c>
      <c r="W5" s="102">
        <f>V5+1</f>
        <v>8</v>
      </c>
      <c r="X5" s="102">
        <f t="shared" ref="X5:AC5" si="0">W5+1</f>
        <v>9</v>
      </c>
      <c r="Y5" s="102">
        <f t="shared" si="0"/>
        <v>10</v>
      </c>
      <c r="Z5" s="102">
        <f t="shared" si="0"/>
        <v>11</v>
      </c>
      <c r="AA5" s="102">
        <f t="shared" si="0"/>
        <v>12</v>
      </c>
      <c r="AB5" s="102">
        <f t="shared" si="0"/>
        <v>13</v>
      </c>
      <c r="AC5" s="102">
        <f t="shared" si="0"/>
        <v>14</v>
      </c>
      <c r="AD5" s="107" t="s">
        <v>465</v>
      </c>
    </row>
    <row r="6" spans="1:41" ht="47.15" customHeight="1">
      <c r="A6" s="120" t="s">
        <v>4</v>
      </c>
      <c r="B6" s="121" t="s">
        <v>456</v>
      </c>
      <c r="C6" s="121" t="s">
        <v>457</v>
      </c>
      <c r="D6" s="121" t="s">
        <v>458</v>
      </c>
      <c r="E6" s="121" t="s">
        <v>447</v>
      </c>
      <c r="F6" s="122" t="s">
        <v>8</v>
      </c>
      <c r="G6" s="123" t="s">
        <v>9</v>
      </c>
      <c r="H6" s="123" t="s">
        <v>10</v>
      </c>
      <c r="I6" s="123" t="s">
        <v>11</v>
      </c>
      <c r="J6" s="123" t="s">
        <v>12</v>
      </c>
      <c r="K6" s="123" t="s">
        <v>13</v>
      </c>
      <c r="L6" s="123" t="s">
        <v>14</v>
      </c>
      <c r="M6" s="123" t="s">
        <v>15</v>
      </c>
      <c r="N6" s="123" t="s">
        <v>16</v>
      </c>
      <c r="O6" s="133" t="s">
        <v>387</v>
      </c>
      <c r="P6" s="124" t="s">
        <v>423</v>
      </c>
      <c r="Q6" s="124" t="s">
        <v>444</v>
      </c>
      <c r="R6" s="124"/>
      <c r="S6" s="125" t="s">
        <v>4</v>
      </c>
      <c r="T6" s="126" t="s">
        <v>5</v>
      </c>
      <c r="U6" s="127" t="s">
        <v>8</v>
      </c>
      <c r="V6" s="128" t="s">
        <v>9</v>
      </c>
      <c r="W6" s="128" t="s">
        <v>10</v>
      </c>
      <c r="X6" s="128" t="s">
        <v>11</v>
      </c>
      <c r="Y6" s="128" t="s">
        <v>12</v>
      </c>
      <c r="Z6" s="128" t="s">
        <v>13</v>
      </c>
      <c r="AA6" s="128" t="s">
        <v>14</v>
      </c>
      <c r="AB6" s="128" t="s">
        <v>15</v>
      </c>
      <c r="AC6" s="128" t="s">
        <v>16</v>
      </c>
      <c r="AD6" s="129" t="s">
        <v>460</v>
      </c>
      <c r="AE6" s="130" t="s">
        <v>459</v>
      </c>
      <c r="AF6" s="131" t="s">
        <v>8</v>
      </c>
      <c r="AG6" s="132" t="s">
        <v>9</v>
      </c>
      <c r="AH6" s="132" t="s">
        <v>10</v>
      </c>
      <c r="AI6" s="132" t="s">
        <v>11</v>
      </c>
      <c r="AJ6" s="132" t="s">
        <v>12</v>
      </c>
      <c r="AK6" s="132" t="s">
        <v>13</v>
      </c>
      <c r="AL6" s="132" t="s">
        <v>14</v>
      </c>
      <c r="AM6" s="132" t="s">
        <v>15</v>
      </c>
      <c r="AN6" s="132" t="s">
        <v>16</v>
      </c>
      <c r="AO6" s="146" t="s">
        <v>473</v>
      </c>
    </row>
    <row r="7" spans="1:41" hidden="1">
      <c r="A7" s="165" t="s">
        <v>519</v>
      </c>
      <c r="B7" s="166">
        <v>14</v>
      </c>
      <c r="C7" s="166">
        <v>170</v>
      </c>
      <c r="D7" s="166">
        <v>673</v>
      </c>
      <c r="E7" s="166" t="s">
        <v>448</v>
      </c>
      <c r="F7" s="167" t="s">
        <v>518</v>
      </c>
      <c r="G7" s="93">
        <f t="shared" ref="G7:N7" si="1">V7</f>
        <v>134527</v>
      </c>
      <c r="H7" s="93">
        <f t="shared" si="1"/>
        <v>141607</v>
      </c>
      <c r="I7" s="93">
        <f t="shared" si="1"/>
        <v>144439</v>
      </c>
      <c r="J7" s="93">
        <f t="shared" si="1"/>
        <v>147328</v>
      </c>
      <c r="K7" s="93">
        <f t="shared" si="1"/>
        <v>150275</v>
      </c>
      <c r="L7" s="93">
        <f t="shared" si="1"/>
        <v>153280</v>
      </c>
      <c r="M7" s="93">
        <f t="shared" si="1"/>
        <v>156346</v>
      </c>
      <c r="N7" s="93">
        <f t="shared" si="1"/>
        <v>159473</v>
      </c>
      <c r="O7" s="168"/>
      <c r="P7" s="169"/>
      <c r="Q7" s="169"/>
      <c r="R7" s="169"/>
      <c r="S7" s="100" t="str">
        <f>A7</f>
        <v>53035C</v>
      </c>
      <c r="T7" s="102">
        <f>C7</f>
        <v>170</v>
      </c>
      <c r="U7" s="103" t="str">
        <f>F7</f>
        <v>311 Service Center Director</v>
      </c>
      <c r="V7" s="104">
        <v>134527</v>
      </c>
      <c r="W7" s="104">
        <v>141607</v>
      </c>
      <c r="X7" s="104">
        <v>144439</v>
      </c>
      <c r="Y7" s="104">
        <v>147328</v>
      </c>
      <c r="Z7" s="104">
        <v>150275</v>
      </c>
      <c r="AA7" s="104">
        <v>153280</v>
      </c>
      <c r="AB7" s="104">
        <v>156346</v>
      </c>
      <c r="AC7" s="104">
        <v>159473</v>
      </c>
      <c r="AD7" s="170"/>
      <c r="AE7" s="171"/>
      <c r="AF7" s="172"/>
      <c r="AG7" s="173"/>
      <c r="AH7" s="173"/>
      <c r="AI7" s="173"/>
      <c r="AJ7" s="173"/>
      <c r="AK7" s="173"/>
      <c r="AL7" s="173"/>
      <c r="AM7" s="173"/>
      <c r="AN7" s="173"/>
    </row>
    <row r="8" spans="1:41" hidden="1">
      <c r="A8" s="85" t="s">
        <v>17</v>
      </c>
      <c r="B8" s="86">
        <v>10</v>
      </c>
      <c r="C8" s="86" t="s">
        <v>18</v>
      </c>
      <c r="D8" s="86">
        <v>495</v>
      </c>
      <c r="E8" s="86" t="s">
        <v>448</v>
      </c>
      <c r="F8" s="113" t="s">
        <v>19</v>
      </c>
      <c r="G8" s="93">
        <f t="shared" ref="G8:G37" si="2">V8</f>
        <v>99530</v>
      </c>
      <c r="H8" s="93">
        <f t="shared" ref="H8:H37" si="3">W8</f>
        <v>104769</v>
      </c>
      <c r="I8" s="93">
        <f t="shared" ref="I8:I37" si="4">X8</f>
        <v>106865</v>
      </c>
      <c r="J8" s="93">
        <f t="shared" ref="J8:J37" si="5">Y8</f>
        <v>109002</v>
      </c>
      <c r="K8" s="93">
        <f t="shared" ref="K8:K37" si="6">Z8</f>
        <v>111184</v>
      </c>
      <c r="L8" s="93">
        <f t="shared" ref="L8:L37" si="7">AA8</f>
        <v>113406</v>
      </c>
      <c r="M8" s="93">
        <f t="shared" ref="M8:M37" si="8">AB8</f>
        <v>115673</v>
      </c>
      <c r="N8" s="93">
        <f t="shared" ref="N8:N37" si="9">AC8</f>
        <v>117989</v>
      </c>
      <c r="O8" s="83"/>
      <c r="P8" s="87"/>
      <c r="Q8" s="87"/>
      <c r="R8" s="87"/>
      <c r="S8" s="100" t="str">
        <f t="shared" ref="S8:S36" si="10">A8</f>
        <v>C00100</v>
      </c>
      <c r="T8" s="102" t="str">
        <f t="shared" ref="T8:T36" si="11">C8</f>
        <v>17</v>
      </c>
      <c r="U8" s="103" t="str">
        <f t="shared" ref="U8:U41" si="12">F8</f>
        <v>Access and Outreach Manager</v>
      </c>
      <c r="V8" s="104">
        <f t="shared" ref="V8:AC9" si="13">ROUND(VLOOKUP($S8,DataApril2021,V$5,0)*IncrPerc2022,0)</f>
        <v>99530</v>
      </c>
      <c r="W8" s="104">
        <f t="shared" si="13"/>
        <v>104769</v>
      </c>
      <c r="X8" s="104">
        <f t="shared" si="13"/>
        <v>106865</v>
      </c>
      <c r="Y8" s="104">
        <f t="shared" si="13"/>
        <v>109002</v>
      </c>
      <c r="Z8" s="104">
        <f t="shared" si="13"/>
        <v>111184</v>
      </c>
      <c r="AA8" s="104">
        <f t="shared" si="13"/>
        <v>113406</v>
      </c>
      <c r="AB8" s="104">
        <f t="shared" si="13"/>
        <v>115673</v>
      </c>
      <c r="AC8" s="104">
        <f t="shared" si="13"/>
        <v>117989</v>
      </c>
      <c r="AD8" s="109" t="str">
        <f>A8</f>
        <v>C00100</v>
      </c>
      <c r="AE8" s="109" t="str">
        <f>C8</f>
        <v>17</v>
      </c>
      <c r="AF8" s="108" t="str">
        <f>F8</f>
        <v>Access and Outreach Manager</v>
      </c>
      <c r="AG8" s="110">
        <f t="shared" ref="AG8:AN9" si="14">ROUNDUP(V8/2080,3)</f>
        <v>47.850999999999999</v>
      </c>
      <c r="AH8" s="110">
        <f t="shared" si="14"/>
        <v>50.37</v>
      </c>
      <c r="AI8" s="110">
        <f t="shared" si="14"/>
        <v>51.378</v>
      </c>
      <c r="AJ8" s="110">
        <f t="shared" si="14"/>
        <v>52.405000000000001</v>
      </c>
      <c r="AK8" s="110">
        <f t="shared" si="14"/>
        <v>53.454000000000001</v>
      </c>
      <c r="AL8" s="110">
        <f t="shared" si="14"/>
        <v>54.522999999999996</v>
      </c>
      <c r="AM8" s="110">
        <f t="shared" si="14"/>
        <v>55.613</v>
      </c>
      <c r="AN8" s="110">
        <f t="shared" si="14"/>
        <v>56.725999999999999</v>
      </c>
    </row>
    <row r="9" spans="1:41" hidden="1">
      <c r="A9" s="85" t="s">
        <v>140</v>
      </c>
      <c r="B9" s="86">
        <v>13</v>
      </c>
      <c r="C9" s="94" t="s">
        <v>437</v>
      </c>
      <c r="D9" s="86">
        <v>591</v>
      </c>
      <c r="E9" s="86" t="s">
        <v>448</v>
      </c>
      <c r="F9" s="113" t="s">
        <v>436</v>
      </c>
      <c r="G9" s="93">
        <f t="shared" si="2"/>
        <v>119350</v>
      </c>
      <c r="H9" s="93">
        <f t="shared" si="3"/>
        <v>125631</v>
      </c>
      <c r="I9" s="93">
        <f t="shared" si="4"/>
        <v>128144</v>
      </c>
      <c r="J9" s="93">
        <f t="shared" si="5"/>
        <v>130708</v>
      </c>
      <c r="K9" s="93">
        <f t="shared" si="6"/>
        <v>133321</v>
      </c>
      <c r="L9" s="93">
        <f t="shared" si="7"/>
        <v>135988</v>
      </c>
      <c r="M9" s="93">
        <f t="shared" si="8"/>
        <v>138708</v>
      </c>
      <c r="N9" s="93">
        <f t="shared" si="9"/>
        <v>141482</v>
      </c>
      <c r="O9" s="83"/>
      <c r="P9" s="87"/>
      <c r="Q9" s="87"/>
      <c r="R9" s="87"/>
      <c r="S9" s="100" t="str">
        <f t="shared" si="10"/>
        <v>C03019</v>
      </c>
      <c r="T9" s="102" t="str">
        <f t="shared" si="11"/>
        <v>013</v>
      </c>
      <c r="U9" s="103" t="str">
        <f t="shared" si="12"/>
        <v>Animal Care &amp; Control Director</v>
      </c>
      <c r="V9" s="104">
        <f t="shared" si="13"/>
        <v>119350</v>
      </c>
      <c r="W9" s="104">
        <f t="shared" si="13"/>
        <v>125631</v>
      </c>
      <c r="X9" s="104">
        <f t="shared" si="13"/>
        <v>128144</v>
      </c>
      <c r="Y9" s="104">
        <f t="shared" si="13"/>
        <v>130708</v>
      </c>
      <c r="Z9" s="104">
        <f t="shared" si="13"/>
        <v>133321</v>
      </c>
      <c r="AA9" s="104">
        <f t="shared" si="13"/>
        <v>135988</v>
      </c>
      <c r="AB9" s="104">
        <f t="shared" si="13"/>
        <v>138708</v>
      </c>
      <c r="AC9" s="104">
        <f t="shared" si="13"/>
        <v>141482</v>
      </c>
      <c r="AD9" s="109" t="str">
        <f>A9</f>
        <v>C03019</v>
      </c>
      <c r="AE9" s="109" t="str">
        <f>C9</f>
        <v>013</v>
      </c>
      <c r="AF9" s="108" t="str">
        <f>F9</f>
        <v>Animal Care &amp; Control Director</v>
      </c>
      <c r="AG9" s="110">
        <f t="shared" si="14"/>
        <v>57.379999999999995</v>
      </c>
      <c r="AH9" s="110">
        <f t="shared" si="14"/>
        <v>60.4</v>
      </c>
      <c r="AI9" s="110">
        <f t="shared" si="14"/>
        <v>61.607999999999997</v>
      </c>
      <c r="AJ9" s="110">
        <f t="shared" si="14"/>
        <v>62.841000000000001</v>
      </c>
      <c r="AK9" s="110">
        <f t="shared" si="14"/>
        <v>64.097000000000008</v>
      </c>
      <c r="AL9" s="110">
        <f t="shared" si="14"/>
        <v>65.379000000000005</v>
      </c>
      <c r="AM9" s="110">
        <f t="shared" si="14"/>
        <v>66.687000000000012</v>
      </c>
      <c r="AN9" s="110">
        <f t="shared" si="14"/>
        <v>68.021000000000001</v>
      </c>
    </row>
    <row r="10" spans="1:41" hidden="1">
      <c r="A10" s="85" t="s">
        <v>488</v>
      </c>
      <c r="B10" s="86">
        <v>13</v>
      </c>
      <c r="C10" s="94" t="s">
        <v>489</v>
      </c>
      <c r="D10" s="86">
        <v>590</v>
      </c>
      <c r="E10" s="86" t="s">
        <v>448</v>
      </c>
      <c r="F10" s="113" t="s">
        <v>487</v>
      </c>
      <c r="G10" s="93">
        <f t="shared" si="2"/>
        <v>119143</v>
      </c>
      <c r="H10" s="93">
        <f t="shared" si="3"/>
        <v>125414</v>
      </c>
      <c r="I10" s="93">
        <f t="shared" si="4"/>
        <v>127922</v>
      </c>
      <c r="J10" s="93">
        <f t="shared" si="5"/>
        <v>130481</v>
      </c>
      <c r="K10" s="93">
        <f t="shared" si="6"/>
        <v>133090</v>
      </c>
      <c r="L10" s="93">
        <f t="shared" si="7"/>
        <v>135753</v>
      </c>
      <c r="M10" s="93">
        <f t="shared" si="8"/>
        <v>138467</v>
      </c>
      <c r="N10" s="93">
        <f t="shared" si="9"/>
        <v>141238</v>
      </c>
      <c r="O10" s="83"/>
      <c r="P10" s="87"/>
      <c r="Q10" s="87"/>
      <c r="R10" s="87"/>
      <c r="S10" s="100" t="str">
        <f t="shared" si="10"/>
        <v>59426C</v>
      </c>
      <c r="T10" s="102" t="str">
        <f t="shared" si="11"/>
        <v>157</v>
      </c>
      <c r="U10" s="103" t="str">
        <f t="shared" si="12"/>
        <v>Arts &amp; Cultural Affairs Director</v>
      </c>
      <c r="V10" s="104">
        <v>119143</v>
      </c>
      <c r="W10" s="104">
        <v>125414</v>
      </c>
      <c r="X10" s="104">
        <v>127922</v>
      </c>
      <c r="Y10" s="104">
        <v>130481</v>
      </c>
      <c r="Z10" s="104">
        <v>133090</v>
      </c>
      <c r="AA10" s="104">
        <v>135753</v>
      </c>
      <c r="AB10" s="104">
        <v>138467</v>
      </c>
      <c r="AC10" s="104">
        <v>141238</v>
      </c>
      <c r="AD10" s="109" t="str">
        <f>A10</f>
        <v>59426C</v>
      </c>
      <c r="AE10" s="109" t="str">
        <f>C10</f>
        <v>157</v>
      </c>
      <c r="AF10" s="108" t="str">
        <f>F10</f>
        <v>Arts &amp; Cultural Affairs Director</v>
      </c>
      <c r="AG10" s="110"/>
      <c r="AH10" s="110"/>
      <c r="AI10" s="110"/>
      <c r="AJ10" s="110"/>
      <c r="AK10" s="110"/>
      <c r="AL10" s="110"/>
      <c r="AM10" s="110"/>
      <c r="AN10" s="110"/>
    </row>
    <row r="11" spans="1:41" hidden="1">
      <c r="A11" s="85" t="s">
        <v>20</v>
      </c>
      <c r="B11" s="86">
        <v>15</v>
      </c>
      <c r="C11" s="86" t="s">
        <v>21</v>
      </c>
      <c r="D11" s="86">
        <v>695</v>
      </c>
      <c r="E11" s="86" t="s">
        <v>448</v>
      </c>
      <c r="F11" s="113" t="s">
        <v>22</v>
      </c>
      <c r="G11" s="93">
        <f t="shared" si="2"/>
        <v>140821</v>
      </c>
      <c r="H11" s="93">
        <f t="shared" si="3"/>
        <v>148231</v>
      </c>
      <c r="I11" s="93">
        <f t="shared" si="4"/>
        <v>151197</v>
      </c>
      <c r="J11" s="93">
        <f t="shared" si="5"/>
        <v>154222</v>
      </c>
      <c r="K11" s="93">
        <f t="shared" si="6"/>
        <v>157306</v>
      </c>
      <c r="L11" s="93">
        <f t="shared" si="7"/>
        <v>160451</v>
      </c>
      <c r="M11" s="93">
        <f t="shared" si="8"/>
        <v>163662</v>
      </c>
      <c r="N11" s="93">
        <f t="shared" si="9"/>
        <v>166934</v>
      </c>
      <c r="O11" s="83"/>
      <c r="P11" s="87"/>
      <c r="Q11" s="87"/>
      <c r="R11" s="87"/>
      <c r="S11" s="100" t="str">
        <f t="shared" si="10"/>
        <v>C00590</v>
      </c>
      <c r="T11" s="102" t="str">
        <f t="shared" si="11"/>
        <v>116</v>
      </c>
      <c r="U11" s="103" t="str">
        <f t="shared" si="12"/>
        <v>Assistant Chief Fire Department</v>
      </c>
      <c r="V11" s="104">
        <f t="shared" ref="V11:AC19" si="15">ROUND(VLOOKUP($S11,DataApril2021,V$5,0)*IncrPerc2022,0)</f>
        <v>140821</v>
      </c>
      <c r="W11" s="104">
        <f t="shared" si="15"/>
        <v>148231</v>
      </c>
      <c r="X11" s="104">
        <f t="shared" si="15"/>
        <v>151197</v>
      </c>
      <c r="Y11" s="104">
        <f t="shared" si="15"/>
        <v>154222</v>
      </c>
      <c r="Z11" s="104">
        <f t="shared" si="15"/>
        <v>157306</v>
      </c>
      <c r="AA11" s="104">
        <f t="shared" si="15"/>
        <v>160451</v>
      </c>
      <c r="AB11" s="104">
        <f t="shared" si="15"/>
        <v>163662</v>
      </c>
      <c r="AC11" s="104">
        <f t="shared" si="15"/>
        <v>166934</v>
      </c>
      <c r="AD11" s="109" t="str">
        <f t="shared" ref="AD11:AD20" si="16">A11</f>
        <v>C00590</v>
      </c>
      <c r="AE11" s="109" t="str">
        <f t="shared" ref="AE11:AE36" si="17">C11</f>
        <v>116</v>
      </c>
      <c r="AF11" s="108" t="str">
        <f t="shared" ref="AF11:AF20" si="18">F11</f>
        <v>Assistant Chief Fire Department</v>
      </c>
      <c r="AG11" s="110">
        <f t="shared" ref="AG11:AN14" si="19">ROUNDUP(V11/2080,3)</f>
        <v>67.703000000000003</v>
      </c>
      <c r="AH11" s="110">
        <f t="shared" si="19"/>
        <v>71.265000000000001</v>
      </c>
      <c r="AI11" s="110">
        <f t="shared" si="19"/>
        <v>72.691000000000003</v>
      </c>
      <c r="AJ11" s="110">
        <f t="shared" si="19"/>
        <v>74.146000000000001</v>
      </c>
      <c r="AK11" s="110">
        <f t="shared" si="19"/>
        <v>75.628</v>
      </c>
      <c r="AL11" s="110">
        <f t="shared" si="19"/>
        <v>77.14</v>
      </c>
      <c r="AM11" s="110">
        <f t="shared" si="19"/>
        <v>78.684000000000012</v>
      </c>
      <c r="AN11" s="110">
        <f t="shared" si="19"/>
        <v>80.257000000000005</v>
      </c>
    </row>
    <row r="12" spans="1:41" hidden="1">
      <c r="A12" s="85" t="s">
        <v>23</v>
      </c>
      <c r="B12" s="86">
        <v>16</v>
      </c>
      <c r="C12" s="86" t="s">
        <v>24</v>
      </c>
      <c r="D12" s="86">
        <v>763</v>
      </c>
      <c r="E12" s="86" t="s">
        <v>448</v>
      </c>
      <c r="F12" s="113" t="s">
        <v>25</v>
      </c>
      <c r="G12" s="93">
        <f t="shared" si="2"/>
        <v>154859</v>
      </c>
      <c r="H12" s="93">
        <f t="shared" si="3"/>
        <v>163009</v>
      </c>
      <c r="I12" s="93">
        <f t="shared" si="4"/>
        <v>166271</v>
      </c>
      <c r="J12" s="93">
        <f t="shared" si="5"/>
        <v>169594</v>
      </c>
      <c r="K12" s="93">
        <f t="shared" si="6"/>
        <v>172987</v>
      </c>
      <c r="L12" s="93">
        <f t="shared" si="7"/>
        <v>176447</v>
      </c>
      <c r="M12" s="93">
        <f t="shared" si="8"/>
        <v>179977</v>
      </c>
      <c r="N12" s="93">
        <f t="shared" si="9"/>
        <v>183575</v>
      </c>
      <c r="O12" s="83"/>
      <c r="P12" s="87"/>
      <c r="Q12" s="87"/>
      <c r="R12" s="87"/>
      <c r="S12" s="100" t="str">
        <f t="shared" si="10"/>
        <v>C00600</v>
      </c>
      <c r="T12" s="102" t="str">
        <f t="shared" si="11"/>
        <v>65</v>
      </c>
      <c r="U12" s="103" t="str">
        <f t="shared" si="12"/>
        <v>Assistant Chief of Police</v>
      </c>
      <c r="V12" s="104">
        <f t="shared" si="15"/>
        <v>154859</v>
      </c>
      <c r="W12" s="104">
        <f t="shared" si="15"/>
        <v>163009</v>
      </c>
      <c r="X12" s="104">
        <f t="shared" si="15"/>
        <v>166271</v>
      </c>
      <c r="Y12" s="104">
        <f t="shared" si="15"/>
        <v>169594</v>
      </c>
      <c r="Z12" s="104">
        <f t="shared" si="15"/>
        <v>172987</v>
      </c>
      <c r="AA12" s="104">
        <f t="shared" si="15"/>
        <v>176447</v>
      </c>
      <c r="AB12" s="104">
        <f t="shared" si="15"/>
        <v>179977</v>
      </c>
      <c r="AC12" s="104">
        <f t="shared" si="15"/>
        <v>183575</v>
      </c>
      <c r="AD12" s="109" t="str">
        <f t="shared" si="16"/>
        <v>C00600</v>
      </c>
      <c r="AE12" s="109" t="str">
        <f t="shared" si="17"/>
        <v>65</v>
      </c>
      <c r="AF12" s="108" t="str">
        <f t="shared" si="18"/>
        <v>Assistant Chief of Police</v>
      </c>
      <c r="AG12" s="110">
        <f t="shared" si="19"/>
        <v>74.451999999999998</v>
      </c>
      <c r="AH12" s="110">
        <f t="shared" si="19"/>
        <v>78.37</v>
      </c>
      <c r="AI12" s="110">
        <f t="shared" si="19"/>
        <v>79.938000000000002</v>
      </c>
      <c r="AJ12" s="110">
        <f t="shared" si="19"/>
        <v>81.536000000000001</v>
      </c>
      <c r="AK12" s="110">
        <f t="shared" si="19"/>
        <v>83.167000000000002</v>
      </c>
      <c r="AL12" s="110">
        <f t="shared" si="19"/>
        <v>84.831000000000003</v>
      </c>
      <c r="AM12" s="110">
        <f t="shared" si="19"/>
        <v>86.528000000000006</v>
      </c>
      <c r="AN12" s="110">
        <f t="shared" si="19"/>
        <v>88.25800000000001</v>
      </c>
    </row>
    <row r="13" spans="1:41" hidden="1">
      <c r="A13" s="85" t="s">
        <v>26</v>
      </c>
      <c r="B13" s="86">
        <v>12</v>
      </c>
      <c r="C13" s="86" t="s">
        <v>27</v>
      </c>
      <c r="D13" s="86">
        <v>578</v>
      </c>
      <c r="E13" s="86" t="s">
        <v>448</v>
      </c>
      <c r="F13" s="113" t="s">
        <v>28</v>
      </c>
      <c r="G13" s="93">
        <f t="shared" si="2"/>
        <v>116667</v>
      </c>
      <c r="H13" s="93">
        <f t="shared" si="3"/>
        <v>122807</v>
      </c>
      <c r="I13" s="93">
        <f t="shared" si="4"/>
        <v>125263</v>
      </c>
      <c r="J13" s="93">
        <f t="shared" si="5"/>
        <v>127768</v>
      </c>
      <c r="K13" s="93">
        <f t="shared" si="6"/>
        <v>130324</v>
      </c>
      <c r="L13" s="93">
        <f t="shared" si="7"/>
        <v>132930</v>
      </c>
      <c r="M13" s="93">
        <f t="shared" si="8"/>
        <v>135589</v>
      </c>
      <c r="N13" s="93">
        <f t="shared" si="9"/>
        <v>138300</v>
      </c>
      <c r="O13" s="83"/>
      <c r="P13" s="87"/>
      <c r="Q13" s="87"/>
      <c r="R13" s="87"/>
      <c r="S13" s="100" t="str">
        <f t="shared" si="10"/>
        <v>C00680</v>
      </c>
      <c r="T13" s="102" t="str">
        <f t="shared" si="11"/>
        <v>162</v>
      </c>
      <c r="U13" s="103" t="str">
        <f t="shared" si="12"/>
        <v>Assistant City Clerk</v>
      </c>
      <c r="V13" s="104">
        <f t="shared" si="15"/>
        <v>116667</v>
      </c>
      <c r="W13" s="104">
        <f t="shared" si="15"/>
        <v>122807</v>
      </c>
      <c r="X13" s="104">
        <f t="shared" si="15"/>
        <v>125263</v>
      </c>
      <c r="Y13" s="104">
        <f t="shared" si="15"/>
        <v>127768</v>
      </c>
      <c r="Z13" s="104">
        <f t="shared" si="15"/>
        <v>130324</v>
      </c>
      <c r="AA13" s="104">
        <f t="shared" si="15"/>
        <v>132930</v>
      </c>
      <c r="AB13" s="104">
        <f t="shared" si="15"/>
        <v>135589</v>
      </c>
      <c r="AC13" s="104">
        <f t="shared" si="15"/>
        <v>138300</v>
      </c>
      <c r="AD13" s="109" t="str">
        <f t="shared" si="16"/>
        <v>C00680</v>
      </c>
      <c r="AE13" s="109" t="str">
        <f t="shared" si="17"/>
        <v>162</v>
      </c>
      <c r="AF13" s="108" t="str">
        <f t="shared" si="18"/>
        <v>Assistant City Clerk</v>
      </c>
      <c r="AG13" s="110">
        <f t="shared" si="19"/>
        <v>56.089999999999996</v>
      </c>
      <c r="AH13" s="110">
        <f t="shared" si="19"/>
        <v>59.041999999999994</v>
      </c>
      <c r="AI13" s="110">
        <f t="shared" si="19"/>
        <v>60.222999999999999</v>
      </c>
      <c r="AJ13" s="110">
        <f t="shared" si="19"/>
        <v>61.427</v>
      </c>
      <c r="AK13" s="110">
        <f t="shared" si="19"/>
        <v>62.655999999999999</v>
      </c>
      <c r="AL13" s="110">
        <f t="shared" si="19"/>
        <v>63.908999999999999</v>
      </c>
      <c r="AM13" s="110">
        <f t="shared" si="19"/>
        <v>65.188000000000002</v>
      </c>
      <c r="AN13" s="110">
        <f t="shared" si="19"/>
        <v>66.491</v>
      </c>
    </row>
    <row r="14" spans="1:41" hidden="1">
      <c r="A14" s="85" t="s">
        <v>29</v>
      </c>
      <c r="B14" s="86">
        <v>14</v>
      </c>
      <c r="C14" s="86" t="s">
        <v>30</v>
      </c>
      <c r="D14" s="86">
        <v>655</v>
      </c>
      <c r="E14" s="86" t="s">
        <v>448</v>
      </c>
      <c r="F14" s="113" t="s">
        <v>359</v>
      </c>
      <c r="G14" s="93">
        <f t="shared" si="2"/>
        <v>132562</v>
      </c>
      <c r="H14" s="93">
        <f t="shared" si="3"/>
        <v>139540</v>
      </c>
      <c r="I14" s="93">
        <f t="shared" si="4"/>
        <v>142330</v>
      </c>
      <c r="J14" s="93">
        <f t="shared" si="5"/>
        <v>145178</v>
      </c>
      <c r="K14" s="93">
        <f t="shared" si="6"/>
        <v>148081</v>
      </c>
      <c r="L14" s="93">
        <f t="shared" si="7"/>
        <v>151044</v>
      </c>
      <c r="M14" s="93">
        <f t="shared" si="8"/>
        <v>154064</v>
      </c>
      <c r="N14" s="93">
        <f t="shared" si="9"/>
        <v>157144</v>
      </c>
      <c r="O14" s="83"/>
      <c r="P14" s="87"/>
      <c r="Q14" s="87"/>
      <c r="R14" s="87"/>
      <c r="S14" s="100" t="str">
        <f t="shared" si="10"/>
        <v>C03215</v>
      </c>
      <c r="T14" s="102" t="str">
        <f t="shared" si="11"/>
        <v>94</v>
      </c>
      <c r="U14" s="103" t="str">
        <f t="shared" si="12"/>
        <v>Assistant City Coordinator - Communications</v>
      </c>
      <c r="V14" s="104">
        <f t="shared" si="15"/>
        <v>132562</v>
      </c>
      <c r="W14" s="104">
        <f t="shared" si="15"/>
        <v>139540</v>
      </c>
      <c r="X14" s="104">
        <f t="shared" si="15"/>
        <v>142330</v>
      </c>
      <c r="Y14" s="104">
        <f t="shared" si="15"/>
        <v>145178</v>
      </c>
      <c r="Z14" s="104">
        <f t="shared" si="15"/>
        <v>148081</v>
      </c>
      <c r="AA14" s="104">
        <f t="shared" si="15"/>
        <v>151044</v>
      </c>
      <c r="AB14" s="104">
        <f t="shared" si="15"/>
        <v>154064</v>
      </c>
      <c r="AC14" s="104">
        <f t="shared" si="15"/>
        <v>157144</v>
      </c>
      <c r="AD14" s="109" t="str">
        <f t="shared" si="16"/>
        <v>C03215</v>
      </c>
      <c r="AE14" s="109" t="str">
        <f t="shared" si="17"/>
        <v>94</v>
      </c>
      <c r="AF14" s="108" t="str">
        <f t="shared" si="18"/>
        <v>Assistant City Coordinator - Communications</v>
      </c>
      <c r="AG14" s="110">
        <f t="shared" si="19"/>
        <v>63.731999999999999</v>
      </c>
      <c r="AH14" s="110">
        <f t="shared" si="19"/>
        <v>67.087000000000003</v>
      </c>
      <c r="AI14" s="110">
        <f t="shared" si="19"/>
        <v>68.428000000000011</v>
      </c>
      <c r="AJ14" s="110">
        <f t="shared" si="19"/>
        <v>69.798000000000002</v>
      </c>
      <c r="AK14" s="110">
        <f t="shared" si="19"/>
        <v>71.192999999999998</v>
      </c>
      <c r="AL14" s="110">
        <f t="shared" si="19"/>
        <v>72.618000000000009</v>
      </c>
      <c r="AM14" s="110">
        <f t="shared" si="19"/>
        <v>74.070000000000007</v>
      </c>
      <c r="AN14" s="110">
        <f t="shared" si="19"/>
        <v>75.55</v>
      </c>
    </row>
    <row r="15" spans="1:41" hidden="1">
      <c r="A15" s="85" t="s">
        <v>45</v>
      </c>
      <c r="B15" s="86">
        <v>16</v>
      </c>
      <c r="C15" s="86" t="s">
        <v>46</v>
      </c>
      <c r="D15" s="86">
        <v>738</v>
      </c>
      <c r="E15" s="86" t="s">
        <v>448</v>
      </c>
      <c r="F15" s="113" t="s">
        <v>47</v>
      </c>
      <c r="G15" s="93">
        <f t="shared" si="2"/>
        <v>193636</v>
      </c>
      <c r="H15" s="93">
        <f t="shared" si="3"/>
        <v>203826</v>
      </c>
      <c r="I15" s="106">
        <f t="shared" si="4"/>
        <v>207901</v>
      </c>
      <c r="J15" s="106">
        <f t="shared" si="5"/>
        <v>212060</v>
      </c>
      <c r="K15" s="106">
        <f t="shared" si="6"/>
        <v>216303</v>
      </c>
      <c r="L15" s="106">
        <f t="shared" si="7"/>
        <v>220627</v>
      </c>
      <c r="M15" s="106">
        <f t="shared" si="8"/>
        <v>225040</v>
      </c>
      <c r="N15" s="106">
        <f t="shared" si="9"/>
        <v>229543</v>
      </c>
      <c r="O15" s="61">
        <f>ROUND(VLOOKUP($A15,February19,14,0) * (1+IncrCAP20),0)</f>
        <v>191577</v>
      </c>
      <c r="P15" s="87">
        <f>O15*1.012</f>
        <v>193875.924</v>
      </c>
      <c r="Q15" s="87">
        <f>P15*1.062</f>
        <v>205896.23128800001</v>
      </c>
      <c r="R15" s="87"/>
      <c r="S15" s="100" t="str">
        <f t="shared" si="10"/>
        <v>C04237</v>
      </c>
      <c r="T15" s="102" t="str">
        <f t="shared" si="11"/>
        <v>61</v>
      </c>
      <c r="U15" s="103" t="str">
        <f t="shared" si="12"/>
        <v>Assistant City Coordinator - Convention Center</v>
      </c>
      <c r="V15" s="104">
        <f t="shared" si="15"/>
        <v>193636</v>
      </c>
      <c r="W15" s="104">
        <f t="shared" si="15"/>
        <v>203826</v>
      </c>
      <c r="X15" s="104">
        <f t="shared" si="15"/>
        <v>207901</v>
      </c>
      <c r="Y15" s="104">
        <f t="shared" si="15"/>
        <v>212060</v>
      </c>
      <c r="Z15" s="104">
        <f t="shared" si="15"/>
        <v>216303</v>
      </c>
      <c r="AA15" s="104">
        <f t="shared" si="15"/>
        <v>220627</v>
      </c>
      <c r="AB15" s="104">
        <f t="shared" si="15"/>
        <v>225040</v>
      </c>
      <c r="AC15" s="104">
        <f t="shared" si="15"/>
        <v>229543</v>
      </c>
      <c r="AD15" s="109" t="str">
        <f t="shared" si="16"/>
        <v>C04237</v>
      </c>
      <c r="AE15" s="109" t="str">
        <f t="shared" si="17"/>
        <v>61</v>
      </c>
      <c r="AF15" s="108" t="str">
        <f t="shared" si="18"/>
        <v>Assistant City Coordinator - Convention Center</v>
      </c>
      <c r="AG15" s="110">
        <f t="shared" ref="AG15:AG20" si="20">ROUNDUP(V15/2080,3)</f>
        <v>93.094999999999999</v>
      </c>
      <c r="AH15" s="135">
        <f>ROUNDDOWN(Q15/2080,3)</f>
        <v>98.988</v>
      </c>
      <c r="AI15" s="135"/>
      <c r="AJ15" s="135"/>
      <c r="AK15" s="135"/>
      <c r="AL15" s="135"/>
      <c r="AM15" s="135"/>
      <c r="AN15" s="135"/>
      <c r="AO15" s="150">
        <v>98.988</v>
      </c>
    </row>
    <row r="16" spans="1:41" hidden="1">
      <c r="A16" s="85" t="s">
        <v>31</v>
      </c>
      <c r="B16" s="86">
        <v>18</v>
      </c>
      <c r="C16" s="94" t="s">
        <v>443</v>
      </c>
      <c r="D16" s="86">
        <v>833</v>
      </c>
      <c r="E16" s="86" t="s">
        <v>448</v>
      </c>
      <c r="F16" s="113" t="s">
        <v>461</v>
      </c>
      <c r="G16" s="93">
        <f t="shared" si="2"/>
        <v>178309</v>
      </c>
      <c r="H16" s="93">
        <f t="shared" si="3"/>
        <v>187693</v>
      </c>
      <c r="I16" s="93">
        <f t="shared" si="4"/>
        <v>191446</v>
      </c>
      <c r="J16" s="93">
        <f t="shared" si="5"/>
        <v>195276</v>
      </c>
      <c r="K16" s="93">
        <f t="shared" si="6"/>
        <v>199181</v>
      </c>
      <c r="L16" s="93">
        <f t="shared" si="7"/>
        <v>203165</v>
      </c>
      <c r="M16" s="93">
        <f t="shared" si="8"/>
        <v>207228</v>
      </c>
      <c r="N16" s="93">
        <f t="shared" si="9"/>
        <v>207307</v>
      </c>
      <c r="O16" s="61">
        <f>ROUND(VLOOKUP($A16,February19,14,0) * (1+IncrCAP20),0)</f>
        <v>196899</v>
      </c>
      <c r="P16" s="87">
        <f>O16*1.012</f>
        <v>199261.788</v>
      </c>
      <c r="Q16" s="87">
        <f>P16*1.062</f>
        <v>211616.01885600001</v>
      </c>
      <c r="R16" s="87"/>
      <c r="S16" s="100" t="str">
        <f t="shared" si="10"/>
        <v>C04330</v>
      </c>
      <c r="T16" s="102" t="str">
        <f t="shared" si="11"/>
        <v>183</v>
      </c>
      <c r="U16" s="103" t="str">
        <f t="shared" si="12"/>
        <v>Assistant City Coordinator - Finance (Chief Finance Officer)</v>
      </c>
      <c r="V16" s="104">
        <f t="shared" si="15"/>
        <v>178309</v>
      </c>
      <c r="W16" s="104">
        <f t="shared" si="15"/>
        <v>187693</v>
      </c>
      <c r="X16" s="104">
        <f t="shared" si="15"/>
        <v>191446</v>
      </c>
      <c r="Y16" s="104">
        <f t="shared" si="15"/>
        <v>195276</v>
      </c>
      <c r="Z16" s="104">
        <f t="shared" si="15"/>
        <v>199181</v>
      </c>
      <c r="AA16" s="104">
        <f t="shared" si="15"/>
        <v>203165</v>
      </c>
      <c r="AB16" s="104">
        <f t="shared" si="15"/>
        <v>207228</v>
      </c>
      <c r="AC16" s="104">
        <f t="shared" si="15"/>
        <v>207307</v>
      </c>
      <c r="AD16" s="109" t="str">
        <f t="shared" si="16"/>
        <v>C04330</v>
      </c>
      <c r="AE16" s="109" t="str">
        <f t="shared" si="17"/>
        <v>183</v>
      </c>
      <c r="AF16" s="108" t="str">
        <f t="shared" si="18"/>
        <v>Assistant City Coordinator - Finance (Chief Finance Officer)</v>
      </c>
      <c r="AG16" s="110">
        <f t="shared" si="20"/>
        <v>85.725999999999999</v>
      </c>
      <c r="AH16" s="110">
        <f t="shared" ref="AH16:AN19" si="21">ROUNDUP(W16/2080,3)</f>
        <v>90.238</v>
      </c>
      <c r="AI16" s="110">
        <f t="shared" si="21"/>
        <v>92.042000000000002</v>
      </c>
      <c r="AJ16" s="110">
        <f t="shared" si="21"/>
        <v>93.88300000000001</v>
      </c>
      <c r="AK16" s="110">
        <f t="shared" si="21"/>
        <v>95.76100000000001</v>
      </c>
      <c r="AL16" s="110">
        <f t="shared" si="21"/>
        <v>97.676000000000002</v>
      </c>
      <c r="AM16" s="110">
        <f t="shared" si="21"/>
        <v>99.629000000000005</v>
      </c>
      <c r="AN16" s="110">
        <f t="shared" si="21"/>
        <v>99.667000000000002</v>
      </c>
      <c r="AO16" s="144">
        <v>101.738</v>
      </c>
    </row>
    <row r="17" spans="1:41" hidden="1">
      <c r="A17" s="85" t="s">
        <v>34</v>
      </c>
      <c r="B17" s="86">
        <v>16</v>
      </c>
      <c r="C17" s="86" t="s">
        <v>24</v>
      </c>
      <c r="D17" s="86">
        <v>763</v>
      </c>
      <c r="E17" s="86" t="s">
        <v>448</v>
      </c>
      <c r="F17" s="113" t="s">
        <v>35</v>
      </c>
      <c r="G17" s="93">
        <f t="shared" si="2"/>
        <v>154859</v>
      </c>
      <c r="H17" s="93">
        <f t="shared" si="3"/>
        <v>163009</v>
      </c>
      <c r="I17" s="93">
        <f t="shared" si="4"/>
        <v>166271</v>
      </c>
      <c r="J17" s="93">
        <f t="shared" si="5"/>
        <v>169594</v>
      </c>
      <c r="K17" s="93">
        <f t="shared" si="6"/>
        <v>172987</v>
      </c>
      <c r="L17" s="93">
        <f t="shared" si="7"/>
        <v>176447</v>
      </c>
      <c r="M17" s="93">
        <f t="shared" si="8"/>
        <v>179977</v>
      </c>
      <c r="N17" s="93">
        <f t="shared" si="9"/>
        <v>183575</v>
      </c>
      <c r="O17" s="83"/>
      <c r="P17" s="87"/>
      <c r="Q17" s="87"/>
      <c r="R17" s="87"/>
      <c r="S17" s="100" t="str">
        <f t="shared" si="10"/>
        <v>C03340</v>
      </c>
      <c r="T17" s="102" t="str">
        <f t="shared" si="11"/>
        <v>65</v>
      </c>
      <c r="U17" s="103" t="str">
        <f t="shared" si="12"/>
        <v>Assistant City Coordinator - Human Resources (Chief Human Resource Officer)</v>
      </c>
      <c r="V17" s="104">
        <f t="shared" si="15"/>
        <v>154859</v>
      </c>
      <c r="W17" s="104">
        <f t="shared" si="15"/>
        <v>163009</v>
      </c>
      <c r="X17" s="104">
        <f t="shared" si="15"/>
        <v>166271</v>
      </c>
      <c r="Y17" s="104">
        <f t="shared" si="15"/>
        <v>169594</v>
      </c>
      <c r="Z17" s="104">
        <f t="shared" si="15"/>
        <v>172987</v>
      </c>
      <c r="AA17" s="104">
        <f t="shared" si="15"/>
        <v>176447</v>
      </c>
      <c r="AB17" s="104">
        <f t="shared" si="15"/>
        <v>179977</v>
      </c>
      <c r="AC17" s="104">
        <f t="shared" si="15"/>
        <v>183575</v>
      </c>
      <c r="AD17" s="109" t="str">
        <f t="shared" si="16"/>
        <v>C03340</v>
      </c>
      <c r="AE17" s="109" t="str">
        <f t="shared" si="17"/>
        <v>65</v>
      </c>
      <c r="AF17" s="108" t="str">
        <f t="shared" si="18"/>
        <v>Assistant City Coordinator - Human Resources (Chief Human Resource Officer)</v>
      </c>
      <c r="AG17" s="110">
        <f t="shared" si="20"/>
        <v>74.451999999999998</v>
      </c>
      <c r="AH17" s="110">
        <f t="shared" si="21"/>
        <v>78.37</v>
      </c>
      <c r="AI17" s="110">
        <f t="shared" si="21"/>
        <v>79.938000000000002</v>
      </c>
      <c r="AJ17" s="110">
        <f t="shared" si="21"/>
        <v>81.536000000000001</v>
      </c>
      <c r="AK17" s="110">
        <f t="shared" si="21"/>
        <v>83.167000000000002</v>
      </c>
      <c r="AL17" s="110">
        <f t="shared" si="21"/>
        <v>84.831000000000003</v>
      </c>
      <c r="AM17" s="110">
        <f t="shared" si="21"/>
        <v>86.528000000000006</v>
      </c>
      <c r="AN17" s="110">
        <f t="shared" si="21"/>
        <v>88.25800000000001</v>
      </c>
    </row>
    <row r="18" spans="1:41" hidden="1">
      <c r="A18" s="85" t="s">
        <v>36</v>
      </c>
      <c r="B18" s="86">
        <v>17</v>
      </c>
      <c r="C18" s="86" t="s">
        <v>37</v>
      </c>
      <c r="D18" s="86">
        <v>775</v>
      </c>
      <c r="E18" s="86" t="s">
        <v>448</v>
      </c>
      <c r="F18" s="113" t="s">
        <v>38</v>
      </c>
      <c r="G18" s="93">
        <f t="shared" si="2"/>
        <v>172560</v>
      </c>
      <c r="H18" s="93">
        <f t="shared" si="3"/>
        <v>181643</v>
      </c>
      <c r="I18" s="93">
        <f t="shared" si="4"/>
        <v>185275</v>
      </c>
      <c r="J18" s="93">
        <f t="shared" si="5"/>
        <v>188980</v>
      </c>
      <c r="K18" s="93">
        <f t="shared" si="6"/>
        <v>192760</v>
      </c>
      <c r="L18" s="93">
        <f t="shared" si="7"/>
        <v>196617</v>
      </c>
      <c r="M18" s="93">
        <f t="shared" si="8"/>
        <v>200546</v>
      </c>
      <c r="N18" s="93">
        <f t="shared" si="9"/>
        <v>204557</v>
      </c>
      <c r="O18" s="61">
        <f>ROUND(VLOOKUP($A18,February19,14,0) * (1+IncrCAP20),0)</f>
        <v>196899</v>
      </c>
      <c r="P18" s="87">
        <f>O18*1.012</f>
        <v>199261.788</v>
      </c>
      <c r="Q18" s="87">
        <f>P18*1.062</f>
        <v>211616.01885600001</v>
      </c>
      <c r="R18" s="87"/>
      <c r="S18" s="100" t="str">
        <f t="shared" si="10"/>
        <v>C01690</v>
      </c>
      <c r="T18" s="102" t="str">
        <f t="shared" si="11"/>
        <v>58</v>
      </c>
      <c r="U18" s="103" t="str">
        <f t="shared" si="12"/>
        <v>Assistant City Coordinator - Information Services (Chief Information Officer)</v>
      </c>
      <c r="V18" s="104">
        <f t="shared" si="15"/>
        <v>172560</v>
      </c>
      <c r="W18" s="104">
        <f t="shared" si="15"/>
        <v>181643</v>
      </c>
      <c r="X18" s="104">
        <f t="shared" si="15"/>
        <v>185275</v>
      </c>
      <c r="Y18" s="104">
        <f t="shared" si="15"/>
        <v>188980</v>
      </c>
      <c r="Z18" s="104">
        <f t="shared" si="15"/>
        <v>192760</v>
      </c>
      <c r="AA18" s="104">
        <f t="shared" si="15"/>
        <v>196617</v>
      </c>
      <c r="AB18" s="104">
        <f t="shared" si="15"/>
        <v>200546</v>
      </c>
      <c r="AC18" s="104">
        <f t="shared" si="15"/>
        <v>204557</v>
      </c>
      <c r="AD18" s="109" t="str">
        <f t="shared" si="16"/>
        <v>C01690</v>
      </c>
      <c r="AE18" s="109" t="str">
        <f t="shared" si="17"/>
        <v>58</v>
      </c>
      <c r="AF18" s="108" t="str">
        <f t="shared" si="18"/>
        <v>Assistant City Coordinator - Information Services (Chief Information Officer)</v>
      </c>
      <c r="AG18" s="110">
        <f t="shared" si="20"/>
        <v>82.962000000000003</v>
      </c>
      <c r="AH18" s="110">
        <f t="shared" si="21"/>
        <v>87.329000000000008</v>
      </c>
      <c r="AI18" s="110">
        <f t="shared" si="21"/>
        <v>89.075000000000003</v>
      </c>
      <c r="AJ18" s="110">
        <f t="shared" si="21"/>
        <v>90.856000000000009</v>
      </c>
      <c r="AK18" s="110">
        <f t="shared" si="21"/>
        <v>92.674000000000007</v>
      </c>
      <c r="AL18" s="110">
        <f t="shared" si="21"/>
        <v>94.528000000000006</v>
      </c>
      <c r="AM18" s="110">
        <f t="shared" si="21"/>
        <v>96.417000000000002</v>
      </c>
      <c r="AN18" s="110">
        <f t="shared" si="21"/>
        <v>98.344999999999999</v>
      </c>
      <c r="AO18" s="144">
        <v>101.738</v>
      </c>
    </row>
    <row r="19" spans="1:41">
      <c r="A19" s="85" t="s">
        <v>42</v>
      </c>
      <c r="B19" s="86">
        <v>16</v>
      </c>
      <c r="C19" s="86">
        <v>132</v>
      </c>
      <c r="D19" s="86">
        <v>735</v>
      </c>
      <c r="E19" s="86" t="s">
        <v>448</v>
      </c>
      <c r="F19" s="113" t="s">
        <v>44</v>
      </c>
      <c r="G19" s="93">
        <f t="shared" si="2"/>
        <v>149077</v>
      </c>
      <c r="H19" s="93">
        <f t="shared" si="3"/>
        <v>156925</v>
      </c>
      <c r="I19" s="93">
        <f t="shared" si="4"/>
        <v>160065</v>
      </c>
      <c r="J19" s="93">
        <f t="shared" si="5"/>
        <v>163264</v>
      </c>
      <c r="K19" s="93">
        <f t="shared" si="6"/>
        <v>166531</v>
      </c>
      <c r="L19" s="93">
        <f t="shared" si="7"/>
        <v>169861</v>
      </c>
      <c r="M19" s="93">
        <f t="shared" si="8"/>
        <v>173258</v>
      </c>
      <c r="N19" s="93">
        <f t="shared" si="9"/>
        <v>176721</v>
      </c>
      <c r="O19" s="83"/>
      <c r="P19" s="87"/>
      <c r="Q19" s="151"/>
      <c r="R19" s="87"/>
      <c r="S19" s="100" t="str">
        <f t="shared" si="10"/>
        <v>C00701</v>
      </c>
      <c r="T19" s="102">
        <f t="shared" si="11"/>
        <v>132</v>
      </c>
      <c r="U19" s="103" t="str">
        <f t="shared" si="12"/>
        <v>Assistant City Coordinator - Neighborhood &amp; Community Relations</v>
      </c>
      <c r="V19" s="104">
        <f t="shared" si="15"/>
        <v>149077</v>
      </c>
      <c r="W19" s="104">
        <f t="shared" si="15"/>
        <v>156925</v>
      </c>
      <c r="X19" s="104">
        <f t="shared" si="15"/>
        <v>160065</v>
      </c>
      <c r="Y19" s="104">
        <f t="shared" si="15"/>
        <v>163264</v>
      </c>
      <c r="Z19" s="104">
        <f t="shared" si="15"/>
        <v>166531</v>
      </c>
      <c r="AA19" s="104">
        <f t="shared" si="15"/>
        <v>169861</v>
      </c>
      <c r="AB19" s="104">
        <f t="shared" si="15"/>
        <v>173258</v>
      </c>
      <c r="AC19" s="104">
        <f t="shared" si="15"/>
        <v>176721</v>
      </c>
      <c r="AD19" s="109" t="str">
        <f t="shared" si="16"/>
        <v>C00701</v>
      </c>
      <c r="AE19" s="109">
        <f t="shared" si="17"/>
        <v>132</v>
      </c>
      <c r="AF19" s="108" t="str">
        <f t="shared" si="18"/>
        <v>Assistant City Coordinator - Neighborhood &amp; Community Relations</v>
      </c>
      <c r="AG19" s="110">
        <f t="shared" si="20"/>
        <v>71.672000000000011</v>
      </c>
      <c r="AH19" s="110">
        <f t="shared" si="21"/>
        <v>75.445000000000007</v>
      </c>
      <c r="AI19" s="110">
        <f t="shared" si="21"/>
        <v>76.954999999999998</v>
      </c>
      <c r="AJ19" s="110">
        <f t="shared" si="21"/>
        <v>78.493000000000009</v>
      </c>
      <c r="AK19" s="110">
        <f t="shared" si="21"/>
        <v>80.063000000000002</v>
      </c>
      <c r="AL19" s="110">
        <f t="shared" si="21"/>
        <v>81.664000000000001</v>
      </c>
      <c r="AM19" s="110">
        <f t="shared" si="21"/>
        <v>83.298000000000002</v>
      </c>
      <c r="AN19" s="110">
        <f t="shared" si="21"/>
        <v>84.963000000000008</v>
      </c>
    </row>
    <row r="20" spans="1:41" hidden="1">
      <c r="A20" s="85" t="s">
        <v>491</v>
      </c>
      <c r="B20" s="86">
        <v>16</v>
      </c>
      <c r="C20" s="86">
        <v>63</v>
      </c>
      <c r="D20" s="86">
        <v>740</v>
      </c>
      <c r="E20" s="86" t="s">
        <v>448</v>
      </c>
      <c r="F20" s="113" t="s">
        <v>492</v>
      </c>
      <c r="G20" s="93">
        <f t="shared" si="2"/>
        <v>149904</v>
      </c>
      <c r="H20" s="93">
        <f t="shared" si="3"/>
        <v>157796</v>
      </c>
      <c r="I20" s="93">
        <f t="shared" si="4"/>
        <v>160952</v>
      </c>
      <c r="J20" s="93">
        <f t="shared" si="5"/>
        <v>164170</v>
      </c>
      <c r="K20" s="93">
        <f t="shared" si="6"/>
        <v>167452</v>
      </c>
      <c r="L20" s="93">
        <f t="shared" si="7"/>
        <v>170801</v>
      </c>
      <c r="M20" s="93">
        <f t="shared" si="8"/>
        <v>174217</v>
      </c>
      <c r="N20" s="93">
        <f t="shared" si="9"/>
        <v>177701</v>
      </c>
      <c r="O20" s="83"/>
      <c r="P20" s="87"/>
      <c r="Q20" s="151"/>
      <c r="R20" s="87"/>
      <c r="S20" s="100" t="str">
        <f t="shared" si="10"/>
        <v>59429C</v>
      </c>
      <c r="T20" s="102">
        <f t="shared" si="11"/>
        <v>63</v>
      </c>
      <c r="U20" s="103" t="str">
        <f t="shared" si="12"/>
        <v>Assistant City Coordinator - Neighborhood &amp; Community Relations Dir (New)</v>
      </c>
      <c r="V20" s="104">
        <v>149904</v>
      </c>
      <c r="W20" s="104">
        <v>157796</v>
      </c>
      <c r="X20" s="104">
        <v>160952</v>
      </c>
      <c r="Y20" s="104">
        <v>164170</v>
      </c>
      <c r="Z20" s="104">
        <v>167452</v>
      </c>
      <c r="AA20" s="104">
        <v>170801</v>
      </c>
      <c r="AB20" s="104">
        <v>174217</v>
      </c>
      <c r="AC20" s="104">
        <v>177701</v>
      </c>
      <c r="AD20" s="109" t="str">
        <f t="shared" si="16"/>
        <v>59429C</v>
      </c>
      <c r="AE20" s="109">
        <f t="shared" si="17"/>
        <v>63</v>
      </c>
      <c r="AF20" s="108" t="str">
        <f t="shared" si="18"/>
        <v>Assistant City Coordinator - Neighborhood &amp; Community Relations Dir (New)</v>
      </c>
      <c r="AG20" s="110">
        <f t="shared" si="20"/>
        <v>72.070000000000007</v>
      </c>
      <c r="AH20" s="110">
        <f t="shared" ref="AH20:AN20" si="22">ROUNDUP(W20/2080,3)</f>
        <v>75.864000000000004</v>
      </c>
      <c r="AI20" s="110">
        <f t="shared" si="22"/>
        <v>77.381</v>
      </c>
      <c r="AJ20" s="110">
        <f t="shared" si="22"/>
        <v>78.928000000000011</v>
      </c>
      <c r="AK20" s="110">
        <f t="shared" si="22"/>
        <v>80.506</v>
      </c>
      <c r="AL20" s="110">
        <f t="shared" si="22"/>
        <v>82.116</v>
      </c>
      <c r="AM20" s="110">
        <f t="shared" si="22"/>
        <v>83.759</v>
      </c>
      <c r="AN20" s="110">
        <f t="shared" si="22"/>
        <v>85.434000000000012</v>
      </c>
    </row>
    <row r="21" spans="1:41" hidden="1">
      <c r="A21" s="85" t="s">
        <v>51</v>
      </c>
      <c r="B21" s="86">
        <v>12</v>
      </c>
      <c r="C21" s="86" t="s">
        <v>52</v>
      </c>
      <c r="D21" s="86">
        <v>578</v>
      </c>
      <c r="E21" s="86" t="s">
        <v>448</v>
      </c>
      <c r="F21" s="113" t="s">
        <v>53</v>
      </c>
      <c r="G21" s="93">
        <f t="shared" si="2"/>
        <v>116666</v>
      </c>
      <c r="H21" s="93">
        <f t="shared" si="3"/>
        <v>122806</v>
      </c>
      <c r="I21" s="93">
        <f t="shared" si="4"/>
        <v>125263</v>
      </c>
      <c r="J21" s="93">
        <f t="shared" si="5"/>
        <v>127767</v>
      </c>
      <c r="K21" s="93">
        <f t="shared" si="6"/>
        <v>130325</v>
      </c>
      <c r="L21" s="93">
        <f t="shared" si="7"/>
        <v>132929</v>
      </c>
      <c r="M21" s="93">
        <f t="shared" si="8"/>
        <v>135588</v>
      </c>
      <c r="N21" s="93">
        <f t="shared" si="9"/>
        <v>138300</v>
      </c>
      <c r="O21" s="83"/>
      <c r="P21" s="87"/>
      <c r="Q21" s="87"/>
      <c r="R21" s="87"/>
      <c r="S21" s="100" t="str">
        <f t="shared" si="10"/>
        <v>C00730</v>
      </c>
      <c r="T21" s="102" t="str">
        <f t="shared" si="11"/>
        <v>32</v>
      </c>
      <c r="U21" s="103" t="str">
        <f t="shared" si="12"/>
        <v>Assistant Director Emergency Communications &amp; Technology Bureau</v>
      </c>
      <c r="V21" s="104">
        <f t="shared" ref="V21:AC35" si="23">ROUND(VLOOKUP($S21,DataApril2021,V$5,0)*IncrPerc2022,0)</f>
        <v>116666</v>
      </c>
      <c r="W21" s="104">
        <f t="shared" si="23"/>
        <v>122806</v>
      </c>
      <c r="X21" s="104">
        <f t="shared" si="23"/>
        <v>125263</v>
      </c>
      <c r="Y21" s="104">
        <f t="shared" si="23"/>
        <v>127767</v>
      </c>
      <c r="Z21" s="104">
        <f t="shared" si="23"/>
        <v>130325</v>
      </c>
      <c r="AA21" s="104">
        <f t="shared" si="23"/>
        <v>132929</v>
      </c>
      <c r="AB21" s="104">
        <f t="shared" si="23"/>
        <v>135588</v>
      </c>
      <c r="AC21" s="104">
        <f t="shared" si="23"/>
        <v>138300</v>
      </c>
      <c r="AD21" s="109" t="str">
        <f t="shared" ref="AD21:AD35" si="24">A21</f>
        <v>C00730</v>
      </c>
      <c r="AE21" s="109" t="str">
        <f t="shared" si="17"/>
        <v>32</v>
      </c>
      <c r="AF21" s="108" t="str">
        <f t="shared" ref="AF21:AF55" si="25">F21</f>
        <v>Assistant Director Emergency Communications &amp; Technology Bureau</v>
      </c>
      <c r="AG21" s="110">
        <f t="shared" ref="AG21:AG35" si="26">ROUNDUP(V21/2080,3)</f>
        <v>56.089999999999996</v>
      </c>
      <c r="AH21" s="110">
        <f t="shared" ref="AH21:AH35" si="27">ROUNDUP(W21/2080,3)</f>
        <v>59.041999999999994</v>
      </c>
      <c r="AI21" s="110">
        <f t="shared" ref="AI21:AI35" si="28">ROUNDUP(X21/2080,3)</f>
        <v>60.222999999999999</v>
      </c>
      <c r="AJ21" s="110">
        <f t="shared" ref="AJ21:AJ35" si="29">ROUNDUP(Y21/2080,3)</f>
        <v>61.427</v>
      </c>
      <c r="AK21" s="110">
        <f t="shared" ref="AK21:AK35" si="30">ROUNDUP(Z21/2080,3)</f>
        <v>62.656999999999996</v>
      </c>
      <c r="AL21" s="110">
        <f t="shared" ref="AL21:AL35" si="31">ROUNDUP(AA21/2080,3)</f>
        <v>63.908999999999999</v>
      </c>
      <c r="AM21" s="110">
        <f t="shared" ref="AM21:AM35" si="32">ROUNDUP(AB21/2080,3)</f>
        <v>65.187000000000012</v>
      </c>
      <c r="AN21" s="110">
        <f t="shared" ref="AN21:AN35" si="33">ROUNDUP(AC21/2080,3)</f>
        <v>66.491</v>
      </c>
    </row>
    <row r="22" spans="1:41" hidden="1">
      <c r="A22" s="85" t="s">
        <v>54</v>
      </c>
      <c r="B22" s="86">
        <v>11</v>
      </c>
      <c r="C22" s="86" t="s">
        <v>55</v>
      </c>
      <c r="D22" s="86">
        <v>535</v>
      </c>
      <c r="E22" s="86" t="s">
        <v>448</v>
      </c>
      <c r="F22" s="113" t="s">
        <v>56</v>
      </c>
      <c r="G22" s="93">
        <f t="shared" si="2"/>
        <v>107789</v>
      </c>
      <c r="H22" s="93">
        <f t="shared" si="3"/>
        <v>113461</v>
      </c>
      <c r="I22" s="93">
        <f t="shared" si="4"/>
        <v>115731</v>
      </c>
      <c r="J22" s="93">
        <f t="shared" si="5"/>
        <v>118046</v>
      </c>
      <c r="K22" s="93">
        <f t="shared" si="6"/>
        <v>120409</v>
      </c>
      <c r="L22" s="93">
        <f t="shared" si="7"/>
        <v>122816</v>
      </c>
      <c r="M22" s="93">
        <f t="shared" si="8"/>
        <v>125272</v>
      </c>
      <c r="N22" s="93">
        <f t="shared" si="9"/>
        <v>127777</v>
      </c>
      <c r="O22" s="83"/>
      <c r="P22" s="87"/>
      <c r="Q22" s="87"/>
      <c r="R22" s="87"/>
      <c r="S22" s="100" t="str">
        <f t="shared" si="10"/>
        <v>C00550</v>
      </c>
      <c r="T22" s="102" t="str">
        <f t="shared" si="11"/>
        <v>141</v>
      </c>
      <c r="U22" s="103" t="str">
        <f t="shared" si="12"/>
        <v>Assistant Director Purchasing</v>
      </c>
      <c r="V22" s="104">
        <f t="shared" si="23"/>
        <v>107789</v>
      </c>
      <c r="W22" s="104">
        <f t="shared" si="23"/>
        <v>113461</v>
      </c>
      <c r="X22" s="104">
        <f t="shared" si="23"/>
        <v>115731</v>
      </c>
      <c r="Y22" s="104">
        <f t="shared" si="23"/>
        <v>118046</v>
      </c>
      <c r="Z22" s="104">
        <f t="shared" si="23"/>
        <v>120409</v>
      </c>
      <c r="AA22" s="104">
        <f t="shared" si="23"/>
        <v>122816</v>
      </c>
      <c r="AB22" s="104">
        <f t="shared" si="23"/>
        <v>125272</v>
      </c>
      <c r="AC22" s="104">
        <f t="shared" si="23"/>
        <v>127777</v>
      </c>
      <c r="AD22" s="109" t="str">
        <f t="shared" si="24"/>
        <v>C00550</v>
      </c>
      <c r="AE22" s="109" t="str">
        <f t="shared" si="17"/>
        <v>141</v>
      </c>
      <c r="AF22" s="108" t="str">
        <f t="shared" si="25"/>
        <v>Assistant Director Purchasing</v>
      </c>
      <c r="AG22" s="110">
        <f t="shared" si="26"/>
        <v>51.821999999999996</v>
      </c>
      <c r="AH22" s="110">
        <f t="shared" si="27"/>
        <v>54.548999999999999</v>
      </c>
      <c r="AI22" s="110">
        <f t="shared" si="28"/>
        <v>55.64</v>
      </c>
      <c r="AJ22" s="110">
        <f t="shared" si="29"/>
        <v>56.753</v>
      </c>
      <c r="AK22" s="110">
        <f t="shared" si="30"/>
        <v>57.888999999999996</v>
      </c>
      <c r="AL22" s="110">
        <f t="shared" si="31"/>
        <v>59.046999999999997</v>
      </c>
      <c r="AM22" s="110">
        <f t="shared" si="32"/>
        <v>60.226999999999997</v>
      </c>
      <c r="AN22" s="110">
        <f t="shared" si="33"/>
        <v>61.431999999999995</v>
      </c>
    </row>
    <row r="23" spans="1:41" hidden="1">
      <c r="A23" s="85" t="s">
        <v>57</v>
      </c>
      <c r="B23" s="86">
        <v>12</v>
      </c>
      <c r="C23" s="86" t="s">
        <v>58</v>
      </c>
      <c r="D23" s="86">
        <v>553</v>
      </c>
      <c r="E23" s="86" t="s">
        <v>448</v>
      </c>
      <c r="F23" s="114" t="s">
        <v>59</v>
      </c>
      <c r="G23" s="93">
        <f t="shared" si="2"/>
        <v>111506</v>
      </c>
      <c r="H23" s="93">
        <f t="shared" si="3"/>
        <v>117375</v>
      </c>
      <c r="I23" s="93">
        <f t="shared" si="4"/>
        <v>119721</v>
      </c>
      <c r="J23" s="93">
        <f t="shared" si="5"/>
        <v>122117</v>
      </c>
      <c r="K23" s="93">
        <f t="shared" si="6"/>
        <v>124559</v>
      </c>
      <c r="L23" s="93">
        <f t="shared" si="7"/>
        <v>127050</v>
      </c>
      <c r="M23" s="93">
        <f t="shared" si="8"/>
        <v>129591</v>
      </c>
      <c r="N23" s="93">
        <f t="shared" si="9"/>
        <v>132182</v>
      </c>
      <c r="O23" s="83"/>
      <c r="P23" s="87"/>
      <c r="Q23" s="87"/>
      <c r="R23" s="87"/>
      <c r="S23" s="100" t="str">
        <f t="shared" si="10"/>
        <v>C00860</v>
      </c>
      <c r="T23" s="102" t="str">
        <f t="shared" si="11"/>
        <v>82</v>
      </c>
      <c r="U23" s="103" t="str">
        <f t="shared" si="12"/>
        <v xml:space="preserve">Assistant Director Treasury </v>
      </c>
      <c r="V23" s="104">
        <f t="shared" si="23"/>
        <v>111506</v>
      </c>
      <c r="W23" s="104">
        <f t="shared" si="23"/>
        <v>117375</v>
      </c>
      <c r="X23" s="104">
        <f t="shared" si="23"/>
        <v>119721</v>
      </c>
      <c r="Y23" s="104">
        <f t="shared" si="23"/>
        <v>122117</v>
      </c>
      <c r="Z23" s="104">
        <f t="shared" si="23"/>
        <v>124559</v>
      </c>
      <c r="AA23" s="104">
        <f t="shared" si="23"/>
        <v>127050</v>
      </c>
      <c r="AB23" s="104">
        <f t="shared" si="23"/>
        <v>129591</v>
      </c>
      <c r="AC23" s="104">
        <f t="shared" si="23"/>
        <v>132182</v>
      </c>
      <c r="AD23" s="109" t="str">
        <f t="shared" si="24"/>
        <v>C00860</v>
      </c>
      <c r="AE23" s="109" t="str">
        <f t="shared" si="17"/>
        <v>82</v>
      </c>
      <c r="AF23" s="108" t="str">
        <f t="shared" si="25"/>
        <v xml:space="preserve">Assistant Director Treasury </v>
      </c>
      <c r="AG23" s="110">
        <f t="shared" si="26"/>
        <v>53.608999999999995</v>
      </c>
      <c r="AH23" s="110">
        <f t="shared" si="27"/>
        <v>56.430999999999997</v>
      </c>
      <c r="AI23" s="110">
        <f t="shared" si="28"/>
        <v>57.558999999999997</v>
      </c>
      <c r="AJ23" s="110">
        <f t="shared" si="29"/>
        <v>58.710999999999999</v>
      </c>
      <c r="AK23" s="110">
        <f t="shared" si="30"/>
        <v>59.884999999999998</v>
      </c>
      <c r="AL23" s="110">
        <f t="shared" si="31"/>
        <v>61.082000000000001</v>
      </c>
      <c r="AM23" s="110">
        <f t="shared" si="32"/>
        <v>62.303999999999995</v>
      </c>
      <c r="AN23" s="110">
        <f t="shared" si="33"/>
        <v>63.55</v>
      </c>
    </row>
    <row r="24" spans="1:41" hidden="1">
      <c r="A24" s="85" t="s">
        <v>384</v>
      </c>
      <c r="B24" s="86">
        <v>15</v>
      </c>
      <c r="C24" s="86">
        <v>151</v>
      </c>
      <c r="D24" s="86">
        <v>683</v>
      </c>
      <c r="E24" s="86" t="s">
        <v>448</v>
      </c>
      <c r="F24" s="114" t="s">
        <v>385</v>
      </c>
      <c r="G24" s="93">
        <f t="shared" si="2"/>
        <v>138344</v>
      </c>
      <c r="H24" s="93">
        <f t="shared" si="3"/>
        <v>145626</v>
      </c>
      <c r="I24" s="93">
        <f t="shared" si="4"/>
        <v>148538</v>
      </c>
      <c r="J24" s="93">
        <f t="shared" si="5"/>
        <v>151508</v>
      </c>
      <c r="K24" s="93">
        <f t="shared" si="6"/>
        <v>154538</v>
      </c>
      <c r="L24" s="93">
        <f t="shared" si="7"/>
        <v>157630</v>
      </c>
      <c r="M24" s="93">
        <f t="shared" si="8"/>
        <v>160783</v>
      </c>
      <c r="N24" s="93">
        <f t="shared" si="9"/>
        <v>163997</v>
      </c>
      <c r="O24" s="83"/>
      <c r="P24" s="87"/>
      <c r="Q24" s="87"/>
      <c r="R24" s="87"/>
      <c r="S24" s="100" t="str">
        <f t="shared" si="10"/>
        <v>C00765</v>
      </c>
      <c r="T24" s="102">
        <f t="shared" si="11"/>
        <v>151</v>
      </c>
      <c r="U24" s="103" t="str">
        <f t="shared" si="12"/>
        <v>Assistant Director Water Treatment and Distribution</v>
      </c>
      <c r="V24" s="104">
        <f t="shared" si="23"/>
        <v>138344</v>
      </c>
      <c r="W24" s="104">
        <f t="shared" si="23"/>
        <v>145626</v>
      </c>
      <c r="X24" s="104">
        <f t="shared" si="23"/>
        <v>148538</v>
      </c>
      <c r="Y24" s="104">
        <f t="shared" si="23"/>
        <v>151508</v>
      </c>
      <c r="Z24" s="104">
        <f t="shared" si="23"/>
        <v>154538</v>
      </c>
      <c r="AA24" s="104">
        <f t="shared" si="23"/>
        <v>157630</v>
      </c>
      <c r="AB24" s="104">
        <f t="shared" si="23"/>
        <v>160783</v>
      </c>
      <c r="AC24" s="104">
        <f t="shared" si="23"/>
        <v>163997</v>
      </c>
      <c r="AD24" s="109" t="str">
        <f t="shared" si="24"/>
        <v>C00765</v>
      </c>
      <c r="AE24" s="109">
        <f t="shared" si="17"/>
        <v>151</v>
      </c>
      <c r="AF24" s="108" t="str">
        <f t="shared" si="25"/>
        <v>Assistant Director Water Treatment and Distribution</v>
      </c>
      <c r="AG24" s="110">
        <f t="shared" si="26"/>
        <v>66.512</v>
      </c>
      <c r="AH24" s="110">
        <f t="shared" si="27"/>
        <v>70.013000000000005</v>
      </c>
      <c r="AI24" s="110">
        <f t="shared" si="28"/>
        <v>71.413000000000011</v>
      </c>
      <c r="AJ24" s="110">
        <f t="shared" si="29"/>
        <v>72.841000000000008</v>
      </c>
      <c r="AK24" s="110">
        <f t="shared" si="30"/>
        <v>74.298000000000002</v>
      </c>
      <c r="AL24" s="110">
        <f t="shared" si="31"/>
        <v>75.784000000000006</v>
      </c>
      <c r="AM24" s="110">
        <f t="shared" si="32"/>
        <v>77.300000000000011</v>
      </c>
      <c r="AN24" s="110">
        <f t="shared" si="33"/>
        <v>78.844999999999999</v>
      </c>
    </row>
    <row r="25" spans="1:41" hidden="1">
      <c r="A25" s="85" t="s">
        <v>60</v>
      </c>
      <c r="B25" s="86">
        <v>10</v>
      </c>
      <c r="C25" s="86" t="s">
        <v>61</v>
      </c>
      <c r="D25" s="86">
        <v>468</v>
      </c>
      <c r="E25" s="86" t="s">
        <v>448</v>
      </c>
      <c r="F25" s="113" t="s">
        <v>62</v>
      </c>
      <c r="G25" s="93">
        <f t="shared" si="2"/>
        <v>93958</v>
      </c>
      <c r="H25" s="93">
        <f t="shared" si="3"/>
        <v>98903</v>
      </c>
      <c r="I25" s="93">
        <f t="shared" si="4"/>
        <v>100879</v>
      </c>
      <c r="J25" s="93">
        <f t="shared" si="5"/>
        <v>102899</v>
      </c>
      <c r="K25" s="93">
        <f t="shared" si="6"/>
        <v>104955</v>
      </c>
      <c r="L25" s="93">
        <f t="shared" si="7"/>
        <v>107056</v>
      </c>
      <c r="M25" s="93">
        <f t="shared" si="8"/>
        <v>109195</v>
      </c>
      <c r="N25" s="93">
        <f t="shared" si="9"/>
        <v>111379</v>
      </c>
      <c r="O25" s="83"/>
      <c r="P25" s="87"/>
      <c r="Q25" s="87"/>
      <c r="R25" s="87"/>
      <c r="S25" s="100" t="str">
        <f t="shared" si="10"/>
        <v>C01457</v>
      </c>
      <c r="T25" s="102" t="str">
        <f t="shared" si="11"/>
        <v>19A</v>
      </c>
      <c r="U25" s="103" t="str">
        <f t="shared" si="12"/>
        <v>Business Services Manager</v>
      </c>
      <c r="V25" s="104">
        <f t="shared" si="23"/>
        <v>93958</v>
      </c>
      <c r="W25" s="104">
        <f t="shared" si="23"/>
        <v>98903</v>
      </c>
      <c r="X25" s="104">
        <f t="shared" si="23"/>
        <v>100879</v>
      </c>
      <c r="Y25" s="104">
        <f t="shared" si="23"/>
        <v>102899</v>
      </c>
      <c r="Z25" s="104">
        <f t="shared" si="23"/>
        <v>104955</v>
      </c>
      <c r="AA25" s="104">
        <f t="shared" si="23"/>
        <v>107056</v>
      </c>
      <c r="AB25" s="104">
        <f t="shared" si="23"/>
        <v>109195</v>
      </c>
      <c r="AC25" s="104">
        <f t="shared" si="23"/>
        <v>111379</v>
      </c>
      <c r="AD25" s="109" t="str">
        <f t="shared" si="24"/>
        <v>C01457</v>
      </c>
      <c r="AE25" s="109" t="str">
        <f t="shared" si="17"/>
        <v>19A</v>
      </c>
      <c r="AF25" s="108" t="str">
        <f t="shared" si="25"/>
        <v>Business Services Manager</v>
      </c>
      <c r="AG25" s="110">
        <f t="shared" si="26"/>
        <v>45.172999999999995</v>
      </c>
      <c r="AH25" s="110">
        <f t="shared" si="27"/>
        <v>47.55</v>
      </c>
      <c r="AI25" s="110">
        <f t="shared" si="28"/>
        <v>48.5</v>
      </c>
      <c r="AJ25" s="110">
        <f t="shared" si="29"/>
        <v>49.470999999999997</v>
      </c>
      <c r="AK25" s="110">
        <f t="shared" si="30"/>
        <v>50.46</v>
      </c>
      <c r="AL25" s="110">
        <f t="shared" si="31"/>
        <v>51.47</v>
      </c>
      <c r="AM25" s="110">
        <f t="shared" si="32"/>
        <v>52.497999999999998</v>
      </c>
      <c r="AN25" s="110">
        <f t="shared" si="33"/>
        <v>53.547999999999995</v>
      </c>
    </row>
    <row r="26" spans="1:41" hidden="1">
      <c r="A26" s="85" t="s">
        <v>63</v>
      </c>
      <c r="B26" s="86">
        <v>12</v>
      </c>
      <c r="C26" s="86" t="s">
        <v>64</v>
      </c>
      <c r="D26" s="86">
        <v>546</v>
      </c>
      <c r="E26" s="86" t="s">
        <v>448</v>
      </c>
      <c r="F26" s="115" t="s">
        <v>65</v>
      </c>
      <c r="G26" s="93">
        <f t="shared" si="2"/>
        <v>110060</v>
      </c>
      <c r="H26" s="93">
        <f t="shared" si="3"/>
        <v>115852</v>
      </c>
      <c r="I26" s="93">
        <f t="shared" si="4"/>
        <v>118170</v>
      </c>
      <c r="J26" s="93">
        <f t="shared" si="5"/>
        <v>120533</v>
      </c>
      <c r="K26" s="93">
        <f t="shared" si="6"/>
        <v>122944</v>
      </c>
      <c r="L26" s="93">
        <f t="shared" si="7"/>
        <v>125403</v>
      </c>
      <c r="M26" s="93">
        <f t="shared" si="8"/>
        <v>127912</v>
      </c>
      <c r="N26" s="93">
        <f t="shared" si="9"/>
        <v>130468</v>
      </c>
      <c r="O26" s="83"/>
      <c r="P26" s="87"/>
      <c r="Q26" s="87"/>
      <c r="R26" s="87"/>
      <c r="S26" s="100" t="str">
        <f t="shared" si="10"/>
        <v>C01700</v>
      </c>
      <c r="T26" s="102" t="str">
        <f t="shared" si="11"/>
        <v>05</v>
      </c>
      <c r="U26" s="103" t="str">
        <f t="shared" si="12"/>
        <v>Chief Appraiser</v>
      </c>
      <c r="V26" s="104">
        <f t="shared" si="23"/>
        <v>110060</v>
      </c>
      <c r="W26" s="104">
        <f t="shared" si="23"/>
        <v>115852</v>
      </c>
      <c r="X26" s="104">
        <f t="shared" si="23"/>
        <v>118170</v>
      </c>
      <c r="Y26" s="104">
        <f t="shared" si="23"/>
        <v>120533</v>
      </c>
      <c r="Z26" s="104">
        <f t="shared" si="23"/>
        <v>122944</v>
      </c>
      <c r="AA26" s="104">
        <f t="shared" si="23"/>
        <v>125403</v>
      </c>
      <c r="AB26" s="104">
        <f t="shared" si="23"/>
        <v>127912</v>
      </c>
      <c r="AC26" s="104">
        <f t="shared" si="23"/>
        <v>130468</v>
      </c>
      <c r="AD26" s="109" t="str">
        <f t="shared" si="24"/>
        <v>C01700</v>
      </c>
      <c r="AE26" s="109" t="str">
        <f t="shared" si="17"/>
        <v>05</v>
      </c>
      <c r="AF26" s="108" t="str">
        <f t="shared" si="25"/>
        <v>Chief Appraiser</v>
      </c>
      <c r="AG26" s="110">
        <f t="shared" si="26"/>
        <v>52.913999999999994</v>
      </c>
      <c r="AH26" s="110">
        <f t="shared" si="27"/>
        <v>55.698999999999998</v>
      </c>
      <c r="AI26" s="110">
        <f t="shared" si="28"/>
        <v>56.812999999999995</v>
      </c>
      <c r="AJ26" s="110">
        <f t="shared" si="29"/>
        <v>57.948999999999998</v>
      </c>
      <c r="AK26" s="110">
        <f t="shared" si="30"/>
        <v>59.107999999999997</v>
      </c>
      <c r="AL26" s="110">
        <f t="shared" si="31"/>
        <v>60.29</v>
      </c>
      <c r="AM26" s="110">
        <f t="shared" si="32"/>
        <v>61.497</v>
      </c>
      <c r="AN26" s="110">
        <f t="shared" si="33"/>
        <v>62.725000000000001</v>
      </c>
    </row>
    <row r="27" spans="1:41" hidden="1">
      <c r="A27" s="85" t="s">
        <v>66</v>
      </c>
      <c r="B27" s="86">
        <v>17</v>
      </c>
      <c r="C27" s="86" t="s">
        <v>67</v>
      </c>
      <c r="D27" s="86">
        <v>768</v>
      </c>
      <c r="E27" s="86" t="s">
        <v>448</v>
      </c>
      <c r="F27" s="113" t="s">
        <v>68</v>
      </c>
      <c r="G27" s="93">
        <f t="shared" si="2"/>
        <v>155892</v>
      </c>
      <c r="H27" s="93">
        <f t="shared" si="3"/>
        <v>164095</v>
      </c>
      <c r="I27" s="93">
        <f t="shared" si="4"/>
        <v>167379</v>
      </c>
      <c r="J27" s="93">
        <f t="shared" si="5"/>
        <v>170726</v>
      </c>
      <c r="K27" s="93">
        <f t="shared" si="6"/>
        <v>174140</v>
      </c>
      <c r="L27" s="93">
        <f t="shared" si="7"/>
        <v>177623</v>
      </c>
      <c r="M27" s="93">
        <f t="shared" si="8"/>
        <v>181175</v>
      </c>
      <c r="N27" s="93">
        <f t="shared" si="9"/>
        <v>184798</v>
      </c>
      <c r="O27" s="83"/>
      <c r="P27" s="87"/>
      <c r="Q27" s="87"/>
      <c r="R27" s="87"/>
      <c r="S27" s="100" t="str">
        <f t="shared" si="10"/>
        <v>C01720</v>
      </c>
      <c r="T27" s="102" t="str">
        <f t="shared" si="11"/>
        <v>109</v>
      </c>
      <c r="U27" s="103" t="str">
        <f t="shared" si="12"/>
        <v>Chief of Fire Department</v>
      </c>
      <c r="V27" s="104">
        <f t="shared" si="23"/>
        <v>155892</v>
      </c>
      <c r="W27" s="104">
        <f t="shared" si="23"/>
        <v>164095</v>
      </c>
      <c r="X27" s="104">
        <f t="shared" si="23"/>
        <v>167379</v>
      </c>
      <c r="Y27" s="104">
        <f t="shared" si="23"/>
        <v>170726</v>
      </c>
      <c r="Z27" s="104">
        <f t="shared" si="23"/>
        <v>174140</v>
      </c>
      <c r="AA27" s="104">
        <f t="shared" si="23"/>
        <v>177623</v>
      </c>
      <c r="AB27" s="104">
        <f t="shared" si="23"/>
        <v>181175</v>
      </c>
      <c r="AC27" s="104">
        <f t="shared" si="23"/>
        <v>184798</v>
      </c>
      <c r="AD27" s="109" t="str">
        <f t="shared" si="24"/>
        <v>C01720</v>
      </c>
      <c r="AE27" s="109" t="str">
        <f t="shared" si="17"/>
        <v>109</v>
      </c>
      <c r="AF27" s="108" t="str">
        <f t="shared" si="25"/>
        <v>Chief of Fire Department</v>
      </c>
      <c r="AG27" s="110">
        <f t="shared" si="26"/>
        <v>74.948999999999998</v>
      </c>
      <c r="AH27" s="110">
        <f t="shared" si="27"/>
        <v>78.89200000000001</v>
      </c>
      <c r="AI27" s="110">
        <f t="shared" si="28"/>
        <v>80.471000000000004</v>
      </c>
      <c r="AJ27" s="110">
        <f t="shared" si="29"/>
        <v>82.08</v>
      </c>
      <c r="AK27" s="110">
        <f t="shared" si="30"/>
        <v>83.722000000000008</v>
      </c>
      <c r="AL27" s="110">
        <f t="shared" si="31"/>
        <v>85.396000000000001</v>
      </c>
      <c r="AM27" s="110">
        <f t="shared" si="32"/>
        <v>87.103999999999999</v>
      </c>
      <c r="AN27" s="110">
        <f t="shared" si="33"/>
        <v>88.846000000000004</v>
      </c>
    </row>
    <row r="28" spans="1:41" hidden="1">
      <c r="A28" s="85" t="s">
        <v>69</v>
      </c>
      <c r="B28" s="86">
        <v>18</v>
      </c>
      <c r="C28" s="86" t="s">
        <v>520</v>
      </c>
      <c r="D28" s="86">
        <v>848</v>
      </c>
      <c r="E28" s="86" t="s">
        <v>448</v>
      </c>
      <c r="F28" s="113" t="s">
        <v>71</v>
      </c>
      <c r="G28" s="93">
        <f t="shared" ref="G28:N28" si="34">V28</f>
        <v>253071.84392306465</v>
      </c>
      <c r="H28" s="93">
        <f t="shared" si="34"/>
        <v>266391.41465585754</v>
      </c>
      <c r="I28" s="93">
        <f t="shared" si="34"/>
        <v>271719.24294897472</v>
      </c>
      <c r="J28" s="93">
        <f t="shared" si="34"/>
        <v>277153.62780795421</v>
      </c>
      <c r="K28" s="93">
        <f t="shared" si="34"/>
        <v>282696.70036411332</v>
      </c>
      <c r="L28" s="93">
        <f t="shared" si="34"/>
        <v>288350.63437139557</v>
      </c>
      <c r="M28" s="93">
        <f t="shared" si="34"/>
        <v>294117.6470588235</v>
      </c>
      <c r="N28" s="93">
        <f t="shared" si="34"/>
        <v>300000</v>
      </c>
      <c r="O28" s="61">
        <f>ROUND(VLOOKUP($A28,February19,14,0) * (1+IncrCAP20),0)</f>
        <v>212864</v>
      </c>
      <c r="P28" s="87">
        <f>O28*1.012</f>
        <v>215418.36800000002</v>
      </c>
      <c r="Q28" s="87">
        <v>300000</v>
      </c>
      <c r="R28" s="87"/>
      <c r="S28" s="100" t="str">
        <f t="shared" si="10"/>
        <v>C01730</v>
      </c>
      <c r="T28" s="102" t="str">
        <f t="shared" si="11"/>
        <v>71A</v>
      </c>
      <c r="U28" s="103" t="str">
        <f t="shared" si="12"/>
        <v>Chief of Police</v>
      </c>
      <c r="V28" s="104">
        <v>253071.84392306465</v>
      </c>
      <c r="W28" s="104">
        <v>266391.41465585754</v>
      </c>
      <c r="X28" s="104">
        <v>271719.24294897472</v>
      </c>
      <c r="Y28" s="104">
        <v>277153.62780795421</v>
      </c>
      <c r="Z28" s="104">
        <v>282696.70036411332</v>
      </c>
      <c r="AA28" s="104">
        <v>288350.63437139557</v>
      </c>
      <c r="AB28" s="104">
        <v>294117.6470588235</v>
      </c>
      <c r="AC28" s="104">
        <v>300000</v>
      </c>
      <c r="AD28" s="109" t="str">
        <f t="shared" si="24"/>
        <v>C01730</v>
      </c>
      <c r="AE28" s="109" t="str">
        <f t="shared" si="17"/>
        <v>71A</v>
      </c>
      <c r="AF28" s="108" t="str">
        <f t="shared" si="25"/>
        <v>Chief of Police</v>
      </c>
      <c r="AG28" s="110">
        <f t="shared" si="26"/>
        <v>121.67</v>
      </c>
      <c r="AH28" s="110">
        <f t="shared" si="27"/>
        <v>128.07300000000001</v>
      </c>
      <c r="AI28" s="110">
        <f t="shared" si="28"/>
        <v>130.63499999999999</v>
      </c>
      <c r="AJ28" s="110">
        <f t="shared" si="29"/>
        <v>133.24700000000001</v>
      </c>
      <c r="AK28" s="110">
        <f t="shared" si="30"/>
        <v>135.91200000000001</v>
      </c>
      <c r="AL28" s="110">
        <f t="shared" si="31"/>
        <v>138.631</v>
      </c>
      <c r="AM28" s="110">
        <f t="shared" si="32"/>
        <v>141.40299999999999</v>
      </c>
      <c r="AN28" s="110">
        <f t="shared" si="33"/>
        <v>144.23099999999999</v>
      </c>
      <c r="AO28" s="144">
        <v>109.98699999999999</v>
      </c>
    </row>
    <row r="29" spans="1:41" hidden="1">
      <c r="A29" s="85" t="s">
        <v>72</v>
      </c>
      <c r="B29" s="86">
        <v>15</v>
      </c>
      <c r="C29" s="86" t="s">
        <v>73</v>
      </c>
      <c r="D29" s="86">
        <v>705</v>
      </c>
      <c r="E29" s="86" t="s">
        <v>448</v>
      </c>
      <c r="F29" s="113" t="s">
        <v>74</v>
      </c>
      <c r="G29" s="93">
        <f t="shared" si="2"/>
        <v>142885</v>
      </c>
      <c r="H29" s="93">
        <f t="shared" si="3"/>
        <v>150406</v>
      </c>
      <c r="I29" s="93">
        <f t="shared" si="4"/>
        <v>153414</v>
      </c>
      <c r="J29" s="93">
        <f t="shared" si="5"/>
        <v>156482</v>
      </c>
      <c r="K29" s="93">
        <f t="shared" si="6"/>
        <v>159611</v>
      </c>
      <c r="L29" s="93">
        <f t="shared" si="7"/>
        <v>162804</v>
      </c>
      <c r="M29" s="93">
        <f t="shared" si="8"/>
        <v>166059</v>
      </c>
      <c r="N29" s="93">
        <f t="shared" si="9"/>
        <v>169381</v>
      </c>
      <c r="O29" s="83"/>
      <c r="P29" s="87"/>
      <c r="Q29" s="151"/>
      <c r="R29" s="87"/>
      <c r="S29" s="100" t="str">
        <f t="shared" si="10"/>
        <v>52920C</v>
      </c>
      <c r="T29" s="102" t="str">
        <f t="shared" si="11"/>
        <v>182</v>
      </c>
      <c r="U29" s="103" t="str">
        <f t="shared" si="12"/>
        <v>Chief of Staff MPD</v>
      </c>
      <c r="V29" s="104">
        <f t="shared" si="23"/>
        <v>142885</v>
      </c>
      <c r="W29" s="104">
        <f t="shared" si="23"/>
        <v>150406</v>
      </c>
      <c r="X29" s="104">
        <f t="shared" si="23"/>
        <v>153414</v>
      </c>
      <c r="Y29" s="104">
        <f t="shared" si="23"/>
        <v>156482</v>
      </c>
      <c r="Z29" s="104">
        <f t="shared" si="23"/>
        <v>159611</v>
      </c>
      <c r="AA29" s="104">
        <f t="shared" si="23"/>
        <v>162804</v>
      </c>
      <c r="AB29" s="104">
        <f t="shared" si="23"/>
        <v>166059</v>
      </c>
      <c r="AC29" s="104">
        <f t="shared" si="23"/>
        <v>169381</v>
      </c>
      <c r="AD29" s="109" t="str">
        <f t="shared" si="24"/>
        <v>52920C</v>
      </c>
      <c r="AE29" s="109" t="str">
        <f t="shared" si="17"/>
        <v>182</v>
      </c>
      <c r="AF29" s="108" t="str">
        <f t="shared" si="25"/>
        <v>Chief of Staff MPD</v>
      </c>
      <c r="AG29" s="110">
        <f t="shared" si="26"/>
        <v>68.695000000000007</v>
      </c>
      <c r="AH29" s="110">
        <f t="shared" si="27"/>
        <v>72.311000000000007</v>
      </c>
      <c r="AI29" s="110">
        <f t="shared" si="28"/>
        <v>73.757000000000005</v>
      </c>
      <c r="AJ29" s="110">
        <f t="shared" si="29"/>
        <v>75.231999999999999</v>
      </c>
      <c r="AK29" s="110">
        <f t="shared" si="30"/>
        <v>76.737000000000009</v>
      </c>
      <c r="AL29" s="110">
        <f t="shared" si="31"/>
        <v>78.272000000000006</v>
      </c>
      <c r="AM29" s="110">
        <f t="shared" si="32"/>
        <v>79.837000000000003</v>
      </c>
      <c r="AN29" s="110">
        <f t="shared" si="33"/>
        <v>81.434000000000012</v>
      </c>
    </row>
    <row r="30" spans="1:41" hidden="1">
      <c r="A30" s="85" t="s">
        <v>75</v>
      </c>
      <c r="B30" s="86">
        <v>13</v>
      </c>
      <c r="C30" s="86" t="s">
        <v>76</v>
      </c>
      <c r="D30" s="86">
        <v>620</v>
      </c>
      <c r="E30" s="86" t="s">
        <v>448</v>
      </c>
      <c r="F30" s="113" t="s">
        <v>77</v>
      </c>
      <c r="G30" s="93">
        <f t="shared" si="2"/>
        <v>125337</v>
      </c>
      <c r="H30" s="93">
        <f t="shared" si="3"/>
        <v>131933</v>
      </c>
      <c r="I30" s="93">
        <f t="shared" si="4"/>
        <v>134572</v>
      </c>
      <c r="J30" s="93">
        <f t="shared" si="5"/>
        <v>137265</v>
      </c>
      <c r="K30" s="93">
        <f t="shared" si="6"/>
        <v>140011</v>
      </c>
      <c r="L30" s="93">
        <f t="shared" si="7"/>
        <v>142809</v>
      </c>
      <c r="M30" s="93">
        <f t="shared" si="8"/>
        <v>145665</v>
      </c>
      <c r="N30" s="93">
        <f t="shared" si="9"/>
        <v>148579</v>
      </c>
      <c r="O30" s="83"/>
      <c r="P30" s="87"/>
      <c r="Q30" s="87"/>
      <c r="R30" s="87"/>
      <c r="S30" s="100" t="str">
        <f t="shared" si="10"/>
        <v>C01740</v>
      </c>
      <c r="T30" s="102" t="str">
        <f t="shared" si="11"/>
        <v>140</v>
      </c>
      <c r="U30" s="103" t="str">
        <f t="shared" si="12"/>
        <v>Chief Resiliency Officer</v>
      </c>
      <c r="V30" s="104">
        <f t="shared" si="23"/>
        <v>125337</v>
      </c>
      <c r="W30" s="104">
        <f t="shared" si="23"/>
        <v>131933</v>
      </c>
      <c r="X30" s="104">
        <f t="shared" si="23"/>
        <v>134572</v>
      </c>
      <c r="Y30" s="104">
        <f t="shared" si="23"/>
        <v>137265</v>
      </c>
      <c r="Z30" s="104">
        <f t="shared" si="23"/>
        <v>140011</v>
      </c>
      <c r="AA30" s="104">
        <f t="shared" si="23"/>
        <v>142809</v>
      </c>
      <c r="AB30" s="104">
        <f t="shared" si="23"/>
        <v>145665</v>
      </c>
      <c r="AC30" s="104">
        <f t="shared" si="23"/>
        <v>148579</v>
      </c>
      <c r="AD30" s="109" t="str">
        <f t="shared" si="24"/>
        <v>C01740</v>
      </c>
      <c r="AE30" s="109" t="str">
        <f t="shared" si="17"/>
        <v>140</v>
      </c>
      <c r="AF30" s="108" t="str">
        <f t="shared" si="25"/>
        <v>Chief Resiliency Officer</v>
      </c>
      <c r="AG30" s="110">
        <f t="shared" si="26"/>
        <v>60.259</v>
      </c>
      <c r="AH30" s="110">
        <f t="shared" si="27"/>
        <v>63.43</v>
      </c>
      <c r="AI30" s="110">
        <f t="shared" si="28"/>
        <v>64.698999999999998</v>
      </c>
      <c r="AJ30" s="110">
        <f t="shared" si="29"/>
        <v>65.993000000000009</v>
      </c>
      <c r="AK30" s="110">
        <f t="shared" si="30"/>
        <v>67.313000000000002</v>
      </c>
      <c r="AL30" s="110">
        <f t="shared" si="31"/>
        <v>68.659000000000006</v>
      </c>
      <c r="AM30" s="110">
        <f t="shared" si="32"/>
        <v>70.032000000000011</v>
      </c>
      <c r="AN30" s="110">
        <f t="shared" si="33"/>
        <v>71.433000000000007</v>
      </c>
    </row>
    <row r="31" spans="1:41" hidden="1">
      <c r="A31" s="85" t="s">
        <v>78</v>
      </c>
      <c r="B31" s="86">
        <v>15</v>
      </c>
      <c r="C31" s="86" t="s">
        <v>79</v>
      </c>
      <c r="D31" s="86">
        <v>715</v>
      </c>
      <c r="E31" s="86" t="s">
        <v>448</v>
      </c>
      <c r="F31" s="85" t="s">
        <v>80</v>
      </c>
      <c r="G31" s="93">
        <f t="shared" si="2"/>
        <v>144949</v>
      </c>
      <c r="H31" s="93">
        <f t="shared" si="3"/>
        <v>152579</v>
      </c>
      <c r="I31" s="93">
        <f t="shared" si="4"/>
        <v>155631</v>
      </c>
      <c r="J31" s="93">
        <f t="shared" si="5"/>
        <v>158744</v>
      </c>
      <c r="K31" s="93">
        <f t="shared" si="6"/>
        <v>161916</v>
      </c>
      <c r="L31" s="93">
        <f t="shared" si="7"/>
        <v>165156</v>
      </c>
      <c r="M31" s="93">
        <f t="shared" si="8"/>
        <v>168461</v>
      </c>
      <c r="N31" s="93">
        <f t="shared" si="9"/>
        <v>171828</v>
      </c>
      <c r="O31" s="83"/>
      <c r="P31" s="87"/>
      <c r="Q31" s="87"/>
      <c r="R31" s="87"/>
      <c r="S31" s="100" t="str">
        <f t="shared" si="10"/>
        <v>C01830</v>
      </c>
      <c r="T31" s="102" t="str">
        <f t="shared" si="11"/>
        <v>125</v>
      </c>
      <c r="U31" s="103" t="str">
        <f t="shared" si="12"/>
        <v>City Assessor</v>
      </c>
      <c r="V31" s="104">
        <f t="shared" si="23"/>
        <v>144949</v>
      </c>
      <c r="W31" s="104">
        <f t="shared" si="23"/>
        <v>152579</v>
      </c>
      <c r="X31" s="104">
        <f t="shared" si="23"/>
        <v>155631</v>
      </c>
      <c r="Y31" s="104">
        <f t="shared" si="23"/>
        <v>158744</v>
      </c>
      <c r="Z31" s="104">
        <f t="shared" si="23"/>
        <v>161916</v>
      </c>
      <c r="AA31" s="104">
        <f t="shared" si="23"/>
        <v>165156</v>
      </c>
      <c r="AB31" s="104">
        <f t="shared" si="23"/>
        <v>168461</v>
      </c>
      <c r="AC31" s="104">
        <f t="shared" si="23"/>
        <v>171828</v>
      </c>
      <c r="AD31" s="109" t="str">
        <f t="shared" si="24"/>
        <v>C01830</v>
      </c>
      <c r="AE31" s="109" t="str">
        <f t="shared" si="17"/>
        <v>125</v>
      </c>
      <c r="AF31" s="108" t="str">
        <f t="shared" si="25"/>
        <v>City Assessor</v>
      </c>
      <c r="AG31" s="110">
        <f t="shared" si="26"/>
        <v>69.688000000000002</v>
      </c>
      <c r="AH31" s="110">
        <f t="shared" si="27"/>
        <v>73.356000000000009</v>
      </c>
      <c r="AI31" s="110">
        <f t="shared" si="28"/>
        <v>74.823000000000008</v>
      </c>
      <c r="AJ31" s="110">
        <f t="shared" si="29"/>
        <v>76.320000000000007</v>
      </c>
      <c r="AK31" s="110">
        <f t="shared" si="30"/>
        <v>77.844999999999999</v>
      </c>
      <c r="AL31" s="110">
        <f t="shared" si="31"/>
        <v>79.402000000000001</v>
      </c>
      <c r="AM31" s="110">
        <f t="shared" si="32"/>
        <v>80.991</v>
      </c>
      <c r="AN31" s="110">
        <f t="shared" si="33"/>
        <v>82.61</v>
      </c>
    </row>
    <row r="32" spans="1:41" hidden="1">
      <c r="A32" s="85" t="s">
        <v>81</v>
      </c>
      <c r="B32" s="86">
        <v>18</v>
      </c>
      <c r="C32" s="86" t="s">
        <v>82</v>
      </c>
      <c r="D32" s="86">
        <v>845</v>
      </c>
      <c r="E32" s="86" t="s">
        <v>448</v>
      </c>
      <c r="F32" s="85" t="s">
        <v>83</v>
      </c>
      <c r="G32" s="93">
        <f t="shared" si="2"/>
        <v>171789</v>
      </c>
      <c r="H32" s="93">
        <f t="shared" si="3"/>
        <v>180829</v>
      </c>
      <c r="I32" s="93">
        <f t="shared" si="4"/>
        <v>184446</v>
      </c>
      <c r="J32" s="93">
        <f t="shared" si="5"/>
        <v>188136</v>
      </c>
      <c r="K32" s="93">
        <f t="shared" si="6"/>
        <v>191898</v>
      </c>
      <c r="L32" s="93">
        <f t="shared" si="7"/>
        <v>195736</v>
      </c>
      <c r="M32" s="93">
        <f t="shared" si="8"/>
        <v>199653</v>
      </c>
      <c r="N32" s="93">
        <f t="shared" si="9"/>
        <v>203643</v>
      </c>
      <c r="O32" s="61">
        <f>ROUND(VLOOKUP($A32,February19,14,0) * (1+IncrCAP20),0)</f>
        <v>202221</v>
      </c>
      <c r="P32" s="87">
        <f>O32*1.012</f>
        <v>204647.652</v>
      </c>
      <c r="Q32" s="87">
        <f>P32*1.062</f>
        <v>217335.80642400001</v>
      </c>
      <c r="R32" s="87"/>
      <c r="S32" s="100" t="str">
        <f t="shared" si="10"/>
        <v>C01840</v>
      </c>
      <c r="T32" s="102" t="str">
        <f t="shared" si="11"/>
        <v>70</v>
      </c>
      <c r="U32" s="103" t="str">
        <f t="shared" si="12"/>
        <v>City Attorney</v>
      </c>
      <c r="V32" s="104">
        <f t="shared" si="23"/>
        <v>171789</v>
      </c>
      <c r="W32" s="104">
        <f t="shared" si="23"/>
        <v>180829</v>
      </c>
      <c r="X32" s="104">
        <f t="shared" si="23"/>
        <v>184446</v>
      </c>
      <c r="Y32" s="104">
        <f t="shared" si="23"/>
        <v>188136</v>
      </c>
      <c r="Z32" s="104">
        <f t="shared" si="23"/>
        <v>191898</v>
      </c>
      <c r="AA32" s="104">
        <f t="shared" si="23"/>
        <v>195736</v>
      </c>
      <c r="AB32" s="104">
        <f t="shared" si="23"/>
        <v>199653</v>
      </c>
      <c r="AC32" s="104">
        <f t="shared" si="23"/>
        <v>203643</v>
      </c>
      <c r="AD32" s="109" t="str">
        <f t="shared" si="24"/>
        <v>C01840</v>
      </c>
      <c r="AE32" s="109" t="str">
        <f t="shared" si="17"/>
        <v>70</v>
      </c>
      <c r="AF32" s="108" t="str">
        <f t="shared" si="25"/>
        <v>City Attorney</v>
      </c>
      <c r="AG32" s="110">
        <f t="shared" si="26"/>
        <v>82.591000000000008</v>
      </c>
      <c r="AH32" s="110">
        <f t="shared" si="27"/>
        <v>86.938000000000002</v>
      </c>
      <c r="AI32" s="110">
        <f t="shared" si="28"/>
        <v>88.676000000000002</v>
      </c>
      <c r="AJ32" s="110">
        <f t="shared" si="29"/>
        <v>90.45</v>
      </c>
      <c r="AK32" s="110">
        <f t="shared" si="30"/>
        <v>92.259</v>
      </c>
      <c r="AL32" s="110">
        <f t="shared" si="31"/>
        <v>94.103999999999999</v>
      </c>
      <c r="AM32" s="110">
        <f t="shared" si="32"/>
        <v>95.988</v>
      </c>
      <c r="AN32" s="110">
        <f t="shared" si="33"/>
        <v>97.906000000000006</v>
      </c>
      <c r="AO32" s="144">
        <v>104.488</v>
      </c>
    </row>
    <row r="33" spans="1:41" hidden="1">
      <c r="A33" s="174" t="s">
        <v>522</v>
      </c>
      <c r="B33" s="86">
        <v>18</v>
      </c>
      <c r="C33" s="86">
        <v>159</v>
      </c>
      <c r="D33" s="86">
        <v>811</v>
      </c>
      <c r="E33" s="86" t="s">
        <v>448</v>
      </c>
      <c r="F33" s="85" t="s">
        <v>521</v>
      </c>
      <c r="G33" s="93">
        <f t="shared" ref="G33:N33" si="35">V33</f>
        <v>165340</v>
      </c>
      <c r="H33" s="93">
        <f t="shared" si="35"/>
        <v>174042</v>
      </c>
      <c r="I33" s="93">
        <f t="shared" si="35"/>
        <v>177523</v>
      </c>
      <c r="J33" s="93">
        <f t="shared" si="35"/>
        <v>181074</v>
      </c>
      <c r="K33" s="93">
        <f t="shared" si="35"/>
        <v>184695</v>
      </c>
      <c r="L33" s="93">
        <f t="shared" si="35"/>
        <v>188389</v>
      </c>
      <c r="M33" s="93">
        <f t="shared" si="35"/>
        <v>192157</v>
      </c>
      <c r="N33" s="93">
        <f t="shared" si="35"/>
        <v>196000</v>
      </c>
      <c r="P33" s="87"/>
      <c r="Q33" s="87"/>
      <c r="R33" s="87"/>
      <c r="S33" s="100" t="str">
        <f>A33</f>
        <v>59436C</v>
      </c>
      <c r="T33" s="102">
        <f>C33</f>
        <v>159</v>
      </c>
      <c r="U33" s="103" t="str">
        <f t="shared" si="12"/>
        <v>City Auditor</v>
      </c>
      <c r="V33" s="104">
        <v>165340</v>
      </c>
      <c r="W33" s="104">
        <v>174042</v>
      </c>
      <c r="X33" s="104">
        <v>177523</v>
      </c>
      <c r="Y33" s="104">
        <v>181074</v>
      </c>
      <c r="Z33" s="104">
        <v>184695</v>
      </c>
      <c r="AA33" s="104">
        <v>188389</v>
      </c>
      <c r="AB33" s="104">
        <v>192157</v>
      </c>
      <c r="AC33" s="104">
        <v>196000</v>
      </c>
      <c r="AD33" s="109" t="str">
        <f>A33</f>
        <v>59436C</v>
      </c>
      <c r="AE33" s="109">
        <f>C33</f>
        <v>159</v>
      </c>
      <c r="AF33" s="108" t="str">
        <f>F33</f>
        <v>City Auditor</v>
      </c>
      <c r="AG33" s="110">
        <f t="shared" ref="AG33:AN33" si="36">ROUNDUP(V33/2080,3)</f>
        <v>79.491</v>
      </c>
      <c r="AH33" s="110">
        <f t="shared" si="36"/>
        <v>83.675000000000011</v>
      </c>
      <c r="AI33" s="110">
        <f t="shared" si="36"/>
        <v>85.347999999999999</v>
      </c>
      <c r="AJ33" s="110">
        <f t="shared" si="36"/>
        <v>87.055000000000007</v>
      </c>
      <c r="AK33" s="110">
        <f t="shared" si="36"/>
        <v>88.796000000000006</v>
      </c>
      <c r="AL33" s="110">
        <f t="shared" si="36"/>
        <v>90.572000000000003</v>
      </c>
      <c r="AM33" s="110">
        <f t="shared" si="36"/>
        <v>92.384</v>
      </c>
      <c r="AN33" s="110">
        <f t="shared" si="36"/>
        <v>94.231000000000009</v>
      </c>
    </row>
    <row r="34" spans="1:41" hidden="1">
      <c r="A34" s="85" t="s">
        <v>84</v>
      </c>
      <c r="B34" s="86">
        <v>14</v>
      </c>
      <c r="C34" s="86" t="s">
        <v>85</v>
      </c>
      <c r="D34" s="86">
        <v>640</v>
      </c>
      <c r="E34" s="86" t="s">
        <v>448</v>
      </c>
      <c r="F34" s="85" t="s">
        <v>86</v>
      </c>
      <c r="G34" s="93">
        <f t="shared" si="2"/>
        <v>129466</v>
      </c>
      <c r="H34" s="93">
        <f t="shared" si="3"/>
        <v>136279</v>
      </c>
      <c r="I34" s="93">
        <f t="shared" si="4"/>
        <v>139006</v>
      </c>
      <c r="J34" s="93">
        <f t="shared" si="5"/>
        <v>141785</v>
      </c>
      <c r="K34" s="93">
        <f t="shared" si="6"/>
        <v>144621</v>
      </c>
      <c r="L34" s="93">
        <f t="shared" si="7"/>
        <v>147514</v>
      </c>
      <c r="M34" s="93">
        <f t="shared" si="8"/>
        <v>150463</v>
      </c>
      <c r="N34" s="93">
        <f t="shared" si="9"/>
        <v>153474</v>
      </c>
      <c r="O34" s="83"/>
      <c r="P34" s="87"/>
      <c r="Q34" s="87"/>
      <c r="R34" s="87"/>
      <c r="S34" s="100" t="str">
        <f t="shared" si="10"/>
        <v>C01851</v>
      </c>
      <c r="T34" s="102" t="str">
        <f t="shared" si="11"/>
        <v>155</v>
      </c>
      <c r="U34" s="103" t="str">
        <f t="shared" si="12"/>
        <v xml:space="preserve">City Clerk </v>
      </c>
      <c r="V34" s="104">
        <f t="shared" si="23"/>
        <v>129466</v>
      </c>
      <c r="W34" s="104">
        <f t="shared" si="23"/>
        <v>136279</v>
      </c>
      <c r="X34" s="104">
        <f t="shared" si="23"/>
        <v>139006</v>
      </c>
      <c r="Y34" s="104">
        <f t="shared" si="23"/>
        <v>141785</v>
      </c>
      <c r="Z34" s="104">
        <f t="shared" si="23"/>
        <v>144621</v>
      </c>
      <c r="AA34" s="104">
        <f t="shared" si="23"/>
        <v>147514</v>
      </c>
      <c r="AB34" s="104">
        <f t="shared" si="23"/>
        <v>150463</v>
      </c>
      <c r="AC34" s="104">
        <f t="shared" si="23"/>
        <v>153474</v>
      </c>
      <c r="AD34" s="109" t="str">
        <f t="shared" si="24"/>
        <v>C01851</v>
      </c>
      <c r="AE34" s="109" t="str">
        <f t="shared" si="17"/>
        <v>155</v>
      </c>
      <c r="AF34" s="108" t="str">
        <f t="shared" si="25"/>
        <v xml:space="preserve">City Clerk </v>
      </c>
      <c r="AG34" s="110">
        <f t="shared" si="26"/>
        <v>62.244</v>
      </c>
      <c r="AH34" s="110">
        <f t="shared" si="27"/>
        <v>65.519000000000005</v>
      </c>
      <c r="AI34" s="110">
        <f t="shared" si="28"/>
        <v>66.83</v>
      </c>
      <c r="AJ34" s="110">
        <f t="shared" si="29"/>
        <v>68.166000000000011</v>
      </c>
      <c r="AK34" s="110">
        <f t="shared" si="30"/>
        <v>69.53</v>
      </c>
      <c r="AL34" s="110">
        <f t="shared" si="31"/>
        <v>70.921000000000006</v>
      </c>
      <c r="AM34" s="110">
        <f t="shared" si="32"/>
        <v>72.338000000000008</v>
      </c>
      <c r="AN34" s="110">
        <f t="shared" si="33"/>
        <v>73.786000000000001</v>
      </c>
    </row>
    <row r="35" spans="1:41" hidden="1">
      <c r="A35" s="85" t="s">
        <v>87</v>
      </c>
      <c r="B35" s="86">
        <v>19</v>
      </c>
      <c r="C35" s="86" t="s">
        <v>88</v>
      </c>
      <c r="D35" s="86">
        <v>895</v>
      </c>
      <c r="E35" s="86" t="s">
        <v>448</v>
      </c>
      <c r="F35" s="85" t="s">
        <v>89</v>
      </c>
      <c r="G35" s="93">
        <f t="shared" si="2"/>
        <v>182111</v>
      </c>
      <c r="H35" s="93">
        <f t="shared" si="3"/>
        <v>191694</v>
      </c>
      <c r="I35" s="93">
        <f t="shared" si="4"/>
        <v>195528</v>
      </c>
      <c r="J35" s="93">
        <f t="shared" si="5"/>
        <v>199438</v>
      </c>
      <c r="K35" s="93">
        <f t="shared" si="6"/>
        <v>203428</v>
      </c>
      <c r="L35" s="93">
        <f t="shared" si="7"/>
        <v>207497</v>
      </c>
      <c r="M35" s="93">
        <f t="shared" si="8"/>
        <v>211646</v>
      </c>
      <c r="N35" s="93">
        <f t="shared" si="9"/>
        <v>215881</v>
      </c>
      <c r="O35" s="61">
        <f>ROUND(VLOOKUP($A35,February19,14,0) * (1+IncrCAP20),0)</f>
        <v>212864</v>
      </c>
      <c r="P35" s="87">
        <f>O35*1.012</f>
        <v>215418.36800000002</v>
      </c>
      <c r="Q35" s="87">
        <f>P35*1.062</f>
        <v>228774.30681600003</v>
      </c>
      <c r="R35" s="87"/>
      <c r="S35" s="100" t="str">
        <f t="shared" si="10"/>
        <v>C01860</v>
      </c>
      <c r="T35" s="102" t="str">
        <f t="shared" si="11"/>
        <v>73</v>
      </c>
      <c r="U35" s="103" t="str">
        <f t="shared" si="12"/>
        <v>City Coordinator</v>
      </c>
      <c r="V35" s="104">
        <f t="shared" si="23"/>
        <v>182111</v>
      </c>
      <c r="W35" s="104">
        <f t="shared" si="23"/>
        <v>191694</v>
      </c>
      <c r="X35" s="104">
        <f t="shared" si="23"/>
        <v>195528</v>
      </c>
      <c r="Y35" s="104">
        <f t="shared" si="23"/>
        <v>199438</v>
      </c>
      <c r="Z35" s="104">
        <f t="shared" si="23"/>
        <v>203428</v>
      </c>
      <c r="AA35" s="104">
        <f t="shared" si="23"/>
        <v>207497</v>
      </c>
      <c r="AB35" s="104">
        <f t="shared" si="23"/>
        <v>211646</v>
      </c>
      <c r="AC35" s="104">
        <f t="shared" si="23"/>
        <v>215881</v>
      </c>
      <c r="AD35" s="109" t="str">
        <f t="shared" si="24"/>
        <v>C01860</v>
      </c>
      <c r="AE35" s="109" t="str">
        <f t="shared" si="17"/>
        <v>73</v>
      </c>
      <c r="AF35" s="108" t="str">
        <f t="shared" si="25"/>
        <v>City Coordinator</v>
      </c>
      <c r="AG35" s="110">
        <f t="shared" si="26"/>
        <v>87.554000000000002</v>
      </c>
      <c r="AH35" s="110">
        <f t="shared" si="27"/>
        <v>92.161000000000001</v>
      </c>
      <c r="AI35" s="110">
        <f t="shared" si="28"/>
        <v>94.004000000000005</v>
      </c>
      <c r="AJ35" s="110">
        <f t="shared" si="29"/>
        <v>95.884</v>
      </c>
      <c r="AK35" s="110">
        <f t="shared" si="30"/>
        <v>97.802000000000007</v>
      </c>
      <c r="AL35" s="110">
        <f t="shared" si="31"/>
        <v>99.759</v>
      </c>
      <c r="AM35" s="110">
        <f t="shared" si="32"/>
        <v>101.753</v>
      </c>
      <c r="AN35" s="110">
        <f t="shared" si="33"/>
        <v>103.789</v>
      </c>
      <c r="AO35" s="144">
        <v>109.98699999999999</v>
      </c>
    </row>
    <row r="36" spans="1:41" hidden="1">
      <c r="A36" s="85" t="s">
        <v>500</v>
      </c>
      <c r="B36" s="86">
        <v>19</v>
      </c>
      <c r="C36" s="94" t="s">
        <v>501</v>
      </c>
      <c r="D36" s="86">
        <v>918</v>
      </c>
      <c r="E36" s="86" t="s">
        <v>448</v>
      </c>
      <c r="F36" s="85" t="s">
        <v>499</v>
      </c>
      <c r="G36" s="93">
        <f t="shared" si="2"/>
        <v>269943</v>
      </c>
      <c r="H36" s="93">
        <f t="shared" si="3"/>
        <v>284151</v>
      </c>
      <c r="I36" s="93">
        <f t="shared" si="4"/>
        <v>289834</v>
      </c>
      <c r="J36" s="93">
        <f t="shared" si="5"/>
        <v>295631</v>
      </c>
      <c r="K36" s="93">
        <f t="shared" si="6"/>
        <v>301543</v>
      </c>
      <c r="L36" s="93">
        <f t="shared" si="7"/>
        <v>307574</v>
      </c>
      <c r="M36" s="93">
        <f t="shared" si="8"/>
        <v>313725</v>
      </c>
      <c r="N36" s="93">
        <f t="shared" si="9"/>
        <v>320000</v>
      </c>
      <c r="P36" s="87"/>
      <c r="Q36" s="87">
        <v>320000</v>
      </c>
      <c r="R36" s="87"/>
      <c r="S36" s="100" t="str">
        <f t="shared" si="10"/>
        <v>53031C</v>
      </c>
      <c r="T36" s="102" t="str">
        <f t="shared" si="11"/>
        <v>192</v>
      </c>
      <c r="U36" s="103" t="str">
        <f t="shared" si="12"/>
        <v>City Operations Officer</v>
      </c>
      <c r="V36" s="104">
        <v>269943</v>
      </c>
      <c r="W36" s="104">
        <v>284151</v>
      </c>
      <c r="X36" s="104">
        <v>289834</v>
      </c>
      <c r="Y36" s="104">
        <v>295631</v>
      </c>
      <c r="Z36" s="104">
        <v>301543</v>
      </c>
      <c r="AA36" s="104">
        <v>307574</v>
      </c>
      <c r="AB36" s="104">
        <v>313725</v>
      </c>
      <c r="AC36" s="104">
        <v>320000</v>
      </c>
      <c r="AD36" s="109" t="str">
        <f>A36</f>
        <v>53031C</v>
      </c>
      <c r="AE36" s="109" t="str">
        <f t="shared" si="17"/>
        <v>192</v>
      </c>
      <c r="AF36" s="108" t="str">
        <f t="shared" si="25"/>
        <v>City Operations Officer</v>
      </c>
      <c r="AG36" s="110">
        <f t="shared" ref="AG36:AN36" si="37">ROUNDUP(V36/2080,3)</f>
        <v>129.78100000000001</v>
      </c>
      <c r="AH36" s="110">
        <f t="shared" si="37"/>
        <v>136.61199999999999</v>
      </c>
      <c r="AI36" s="110">
        <f t="shared" si="37"/>
        <v>139.34399999999999</v>
      </c>
      <c r="AJ36" s="110">
        <f t="shared" si="37"/>
        <v>142.131</v>
      </c>
      <c r="AK36" s="110">
        <f t="shared" si="37"/>
        <v>144.97300000000001</v>
      </c>
      <c r="AL36" s="110">
        <f t="shared" si="37"/>
        <v>147.87300000000002</v>
      </c>
      <c r="AM36" s="110">
        <f t="shared" si="37"/>
        <v>150.83000000000001</v>
      </c>
      <c r="AN36" s="110">
        <f t="shared" si="37"/>
        <v>153.84700000000001</v>
      </c>
    </row>
    <row r="37" spans="1:41" hidden="1">
      <c r="A37" s="85" t="s">
        <v>90</v>
      </c>
      <c r="B37" s="86">
        <v>17</v>
      </c>
      <c r="C37" s="86" t="s">
        <v>91</v>
      </c>
      <c r="D37" s="86">
        <v>770</v>
      </c>
      <c r="E37" s="86" t="s">
        <v>448</v>
      </c>
      <c r="F37" s="85" t="s">
        <v>92</v>
      </c>
      <c r="G37" s="93">
        <f t="shared" si="2"/>
        <v>156304</v>
      </c>
      <c r="H37" s="93">
        <f t="shared" si="3"/>
        <v>164532</v>
      </c>
      <c r="I37" s="93">
        <f t="shared" si="4"/>
        <v>167822</v>
      </c>
      <c r="J37" s="93">
        <f t="shared" si="5"/>
        <v>171179</v>
      </c>
      <c r="K37" s="93">
        <f t="shared" si="6"/>
        <v>174601</v>
      </c>
      <c r="L37" s="93">
        <f t="shared" si="7"/>
        <v>178094</v>
      </c>
      <c r="M37" s="93">
        <f t="shared" si="8"/>
        <v>181654</v>
      </c>
      <c r="N37" s="93">
        <f t="shared" si="9"/>
        <v>185288</v>
      </c>
      <c r="O37" s="83"/>
      <c r="P37" s="87"/>
      <c r="Q37" s="87"/>
      <c r="R37" s="87"/>
      <c r="S37" s="100" t="str">
        <f t="shared" ref="S37:S70" si="38">A37</f>
        <v>C02250</v>
      </c>
      <c r="T37" s="102" t="str">
        <f t="shared" ref="T37:T70" si="39">C37</f>
        <v>67</v>
      </c>
      <c r="U37" s="103" t="str">
        <f t="shared" si="12"/>
        <v>Commissioner of Health</v>
      </c>
      <c r="V37" s="104">
        <f t="shared" ref="V37:AC37" si="40">ROUND(VLOOKUP($S37,DataApril2021,V$5,0)*IncrPerc2022,0)</f>
        <v>156304</v>
      </c>
      <c r="W37" s="104">
        <f t="shared" si="40"/>
        <v>164532</v>
      </c>
      <c r="X37" s="104">
        <f t="shared" si="40"/>
        <v>167822</v>
      </c>
      <c r="Y37" s="104">
        <f t="shared" si="40"/>
        <v>171179</v>
      </c>
      <c r="Z37" s="104">
        <f t="shared" si="40"/>
        <v>174601</v>
      </c>
      <c r="AA37" s="104">
        <f t="shared" si="40"/>
        <v>178094</v>
      </c>
      <c r="AB37" s="104">
        <f t="shared" si="40"/>
        <v>181654</v>
      </c>
      <c r="AC37" s="104">
        <f t="shared" si="40"/>
        <v>185288</v>
      </c>
      <c r="AD37" s="109" t="str">
        <f t="shared" ref="AD37:AD70" si="41">A37</f>
        <v>C02250</v>
      </c>
      <c r="AE37" s="109" t="str">
        <f>C37</f>
        <v>67</v>
      </c>
      <c r="AF37" s="108" t="str">
        <f t="shared" si="25"/>
        <v>Commissioner of Health</v>
      </c>
      <c r="AG37" s="110">
        <f t="shared" ref="AG37:AN37" si="42">ROUNDUP(V37/2080,3)</f>
        <v>75.147000000000006</v>
      </c>
      <c r="AH37" s="110">
        <f t="shared" si="42"/>
        <v>79.102000000000004</v>
      </c>
      <c r="AI37" s="110">
        <f t="shared" si="42"/>
        <v>80.684000000000012</v>
      </c>
      <c r="AJ37" s="110">
        <f t="shared" si="42"/>
        <v>82.298000000000002</v>
      </c>
      <c r="AK37" s="110">
        <f t="shared" si="42"/>
        <v>83.942999999999998</v>
      </c>
      <c r="AL37" s="110">
        <f t="shared" si="42"/>
        <v>85.623000000000005</v>
      </c>
      <c r="AM37" s="110">
        <f t="shared" si="42"/>
        <v>87.334000000000003</v>
      </c>
      <c r="AN37" s="110">
        <f t="shared" si="42"/>
        <v>89.081000000000003</v>
      </c>
    </row>
    <row r="38" spans="1:41" hidden="1">
      <c r="A38" s="85" t="s">
        <v>513</v>
      </c>
      <c r="B38" s="86">
        <v>15</v>
      </c>
      <c r="C38" s="86">
        <v>164</v>
      </c>
      <c r="D38" s="86">
        <v>693</v>
      </c>
      <c r="E38" s="86" t="s">
        <v>448</v>
      </c>
      <c r="F38" s="85" t="s">
        <v>512</v>
      </c>
      <c r="G38" s="93">
        <f t="shared" ref="G38:N38" si="43">V38</f>
        <v>142679</v>
      </c>
      <c r="H38" s="93">
        <f t="shared" si="43"/>
        <v>150188</v>
      </c>
      <c r="I38" s="93">
        <f t="shared" si="43"/>
        <v>153192</v>
      </c>
      <c r="J38" s="93">
        <f t="shared" si="43"/>
        <v>156256</v>
      </c>
      <c r="K38" s="93">
        <f t="shared" si="43"/>
        <v>159381</v>
      </c>
      <c r="L38" s="93">
        <f t="shared" si="43"/>
        <v>162568</v>
      </c>
      <c r="M38" s="93">
        <f t="shared" si="43"/>
        <v>165820</v>
      </c>
      <c r="N38" s="93">
        <f t="shared" si="43"/>
        <v>169136</v>
      </c>
      <c r="O38" s="83"/>
      <c r="P38" s="87"/>
      <c r="Q38" s="87"/>
      <c r="R38" s="87"/>
      <c r="S38" s="100" t="str">
        <f>A38</f>
        <v>59437C</v>
      </c>
      <c r="T38" s="102">
        <f>C38</f>
        <v>164</v>
      </c>
      <c r="U38" s="103" t="str">
        <f t="shared" si="12"/>
        <v>Community Safety Chief of Staff</v>
      </c>
      <c r="V38" s="104">
        <v>142679</v>
      </c>
      <c r="W38" s="104">
        <v>150188</v>
      </c>
      <c r="X38" s="104">
        <v>153192</v>
      </c>
      <c r="Y38" s="104">
        <v>156256</v>
      </c>
      <c r="Z38" s="104">
        <v>159381</v>
      </c>
      <c r="AA38" s="104">
        <v>162568</v>
      </c>
      <c r="AB38" s="104">
        <v>165820</v>
      </c>
      <c r="AC38" s="104">
        <v>169136</v>
      </c>
      <c r="AD38" s="109" t="str">
        <f t="shared" si="41"/>
        <v>59437C</v>
      </c>
      <c r="AE38" s="109">
        <f>C38</f>
        <v>164</v>
      </c>
      <c r="AF38" s="108" t="str">
        <f t="shared" si="25"/>
        <v>Community Safety Chief of Staff</v>
      </c>
      <c r="AG38" s="110">
        <f t="shared" ref="AG38:AN39" si="44">ROUNDUP(V38/2080,3)</f>
        <v>68.596000000000004</v>
      </c>
      <c r="AH38" s="110">
        <f t="shared" si="44"/>
        <v>72.206000000000003</v>
      </c>
      <c r="AI38" s="110">
        <f t="shared" si="44"/>
        <v>73.650000000000006</v>
      </c>
      <c r="AJ38" s="110">
        <f t="shared" si="44"/>
        <v>75.124000000000009</v>
      </c>
      <c r="AK38" s="110">
        <f t="shared" si="44"/>
        <v>76.626000000000005</v>
      </c>
      <c r="AL38" s="110">
        <f t="shared" si="44"/>
        <v>78.158000000000001</v>
      </c>
      <c r="AM38" s="110">
        <f t="shared" si="44"/>
        <v>79.722000000000008</v>
      </c>
      <c r="AN38" s="110">
        <f t="shared" si="44"/>
        <v>81.316000000000003</v>
      </c>
    </row>
    <row r="39" spans="1:41" hidden="1">
      <c r="A39" s="85" t="s">
        <v>496</v>
      </c>
      <c r="B39" s="86">
        <v>19</v>
      </c>
      <c r="C39" s="86">
        <v>191</v>
      </c>
      <c r="D39" s="86">
        <v>918</v>
      </c>
      <c r="E39" s="86" t="s">
        <v>448</v>
      </c>
      <c r="F39" s="85" t="s">
        <v>495</v>
      </c>
      <c r="G39" s="93">
        <v>295250</v>
      </c>
      <c r="H39" s="93">
        <v>310790</v>
      </c>
      <c r="I39" s="93">
        <v>317006</v>
      </c>
      <c r="J39" s="93">
        <v>323346</v>
      </c>
      <c r="K39" s="93">
        <v>329813</v>
      </c>
      <c r="L39" s="93">
        <v>336409</v>
      </c>
      <c r="M39" s="93">
        <v>343137</v>
      </c>
      <c r="N39" s="93">
        <v>350000</v>
      </c>
      <c r="O39" s="83"/>
      <c r="P39" s="87"/>
      <c r="Q39" s="87">
        <v>350000</v>
      </c>
      <c r="R39" s="87"/>
      <c r="S39" s="100" t="str">
        <f t="shared" si="38"/>
        <v>53030C</v>
      </c>
      <c r="T39" s="102">
        <f t="shared" si="39"/>
        <v>191</v>
      </c>
      <c r="U39" s="103" t="str">
        <f t="shared" si="12"/>
        <v>Community Safety Commissioner</v>
      </c>
      <c r="V39" s="104">
        <v>295250</v>
      </c>
      <c r="W39" s="104">
        <v>310790</v>
      </c>
      <c r="X39" s="104">
        <v>317006</v>
      </c>
      <c r="Y39" s="104">
        <v>323346</v>
      </c>
      <c r="Z39" s="104">
        <v>329813</v>
      </c>
      <c r="AA39" s="104">
        <v>336409</v>
      </c>
      <c r="AB39" s="104">
        <v>343137</v>
      </c>
      <c r="AC39" s="104">
        <v>350000</v>
      </c>
      <c r="AD39" s="109" t="str">
        <f t="shared" si="41"/>
        <v>53030C</v>
      </c>
      <c r="AE39" s="109">
        <f>C39</f>
        <v>191</v>
      </c>
      <c r="AF39" s="108" t="str">
        <f t="shared" si="25"/>
        <v>Community Safety Commissioner</v>
      </c>
      <c r="AG39" s="110">
        <f t="shared" si="44"/>
        <v>141.94800000000001</v>
      </c>
      <c r="AH39" s="110">
        <f t="shared" si="44"/>
        <v>149.41900000000001</v>
      </c>
      <c r="AI39" s="110">
        <f t="shared" si="44"/>
        <v>152.40700000000001</v>
      </c>
      <c r="AJ39" s="110">
        <f t="shared" si="44"/>
        <v>155.45500000000001</v>
      </c>
      <c r="AK39" s="110">
        <f t="shared" si="44"/>
        <v>158.56399999999999</v>
      </c>
      <c r="AL39" s="110">
        <f t="shared" si="44"/>
        <v>161.73600000000002</v>
      </c>
      <c r="AM39" s="110">
        <f t="shared" si="44"/>
        <v>164.97</v>
      </c>
      <c r="AN39" s="110">
        <f t="shared" si="44"/>
        <v>168.27</v>
      </c>
    </row>
    <row r="40" spans="1:41" hidden="1">
      <c r="A40" s="85" t="s">
        <v>93</v>
      </c>
      <c r="B40" s="86">
        <v>14</v>
      </c>
      <c r="C40" s="86" t="s">
        <v>94</v>
      </c>
      <c r="D40" s="86">
        <v>645</v>
      </c>
      <c r="E40" s="86" t="s">
        <v>448</v>
      </c>
      <c r="F40" s="85" t="s">
        <v>95</v>
      </c>
      <c r="G40" s="93">
        <f t="shared" ref="G40:G72" si="45">V40</f>
        <v>130497</v>
      </c>
      <c r="H40" s="93">
        <f t="shared" ref="H40:H72" si="46">W40</f>
        <v>137367</v>
      </c>
      <c r="I40" s="93">
        <f t="shared" ref="I40:I72" si="47">X40</f>
        <v>140114</v>
      </c>
      <c r="J40" s="93">
        <f t="shared" ref="J40:J72" si="48">Y40</f>
        <v>142916</v>
      </c>
      <c r="K40" s="93">
        <f t="shared" ref="K40:K72" si="49">Z40</f>
        <v>145774</v>
      </c>
      <c r="L40" s="93">
        <f t="shared" ref="L40:L72" si="50">AA40</f>
        <v>148691</v>
      </c>
      <c r="M40" s="93">
        <f t="shared" ref="M40:M72" si="51">AB40</f>
        <v>151664</v>
      </c>
      <c r="N40" s="93">
        <f t="shared" ref="N40:N72" si="52">AC40</f>
        <v>154697</v>
      </c>
      <c r="O40" s="83"/>
      <c r="P40" s="87"/>
      <c r="Q40" s="87"/>
      <c r="R40" s="87"/>
      <c r="S40" s="100" t="str">
        <f t="shared" si="38"/>
        <v>C02600</v>
      </c>
      <c r="T40" s="102" t="str">
        <f t="shared" si="39"/>
        <v>122</v>
      </c>
      <c r="U40" s="103" t="str">
        <f t="shared" si="12"/>
        <v>Controller</v>
      </c>
      <c r="V40" s="104">
        <f t="shared" ref="V40:AC50" si="53">ROUND(VLOOKUP($S40,DataApril2021,V$5,0)*IncrPerc2022,0)</f>
        <v>130497</v>
      </c>
      <c r="W40" s="104">
        <f t="shared" si="53"/>
        <v>137367</v>
      </c>
      <c r="X40" s="104">
        <f t="shared" si="53"/>
        <v>140114</v>
      </c>
      <c r="Y40" s="104">
        <f t="shared" si="53"/>
        <v>142916</v>
      </c>
      <c r="Z40" s="104">
        <f t="shared" si="53"/>
        <v>145774</v>
      </c>
      <c r="AA40" s="104">
        <f t="shared" si="53"/>
        <v>148691</v>
      </c>
      <c r="AB40" s="104">
        <f t="shared" si="53"/>
        <v>151664</v>
      </c>
      <c r="AC40" s="104">
        <f t="shared" si="53"/>
        <v>154697</v>
      </c>
      <c r="AD40" s="109" t="str">
        <f t="shared" si="41"/>
        <v>C02600</v>
      </c>
      <c r="AE40" s="109" t="str">
        <f t="shared" ref="AE40:AE78" si="54">C40</f>
        <v>122</v>
      </c>
      <c r="AF40" s="108" t="str">
        <f t="shared" si="25"/>
        <v>Controller</v>
      </c>
      <c r="AG40" s="110">
        <f t="shared" ref="AG40:AG54" si="55">ROUNDUP(V40/2080,3)</f>
        <v>62.738999999999997</v>
      </c>
      <c r="AH40" s="110">
        <f t="shared" ref="AH40:AH54" si="56">ROUNDUP(W40/2080,3)</f>
        <v>66.042000000000002</v>
      </c>
      <c r="AI40" s="110">
        <f t="shared" ref="AI40:AI54" si="57">ROUNDUP(X40/2080,3)</f>
        <v>67.363</v>
      </c>
      <c r="AJ40" s="110">
        <f t="shared" ref="AJ40:AJ54" si="58">ROUNDUP(Y40/2080,3)</f>
        <v>68.710000000000008</v>
      </c>
      <c r="AK40" s="110">
        <f t="shared" ref="AK40:AK54" si="59">ROUNDUP(Z40/2080,3)</f>
        <v>70.084000000000003</v>
      </c>
      <c r="AL40" s="110">
        <f t="shared" ref="AL40:AL54" si="60">ROUNDUP(AA40/2080,3)</f>
        <v>71.487000000000009</v>
      </c>
      <c r="AM40" s="110">
        <f t="shared" ref="AM40:AM54" si="61">ROUNDUP(AB40/2080,3)</f>
        <v>72.916000000000011</v>
      </c>
      <c r="AN40" s="110">
        <f t="shared" ref="AN40:AN54" si="62">ROUNDUP(AC40/2080,3)</f>
        <v>74.374000000000009</v>
      </c>
    </row>
    <row r="41" spans="1:41" hidden="1">
      <c r="A41" s="85" t="s">
        <v>96</v>
      </c>
      <c r="B41" s="86">
        <v>15</v>
      </c>
      <c r="C41" s="86" t="s">
        <v>79</v>
      </c>
      <c r="D41" s="86">
        <v>715</v>
      </c>
      <c r="E41" s="86" t="s">
        <v>448</v>
      </c>
      <c r="F41" s="85" t="s">
        <v>97</v>
      </c>
      <c r="G41" s="93">
        <f t="shared" si="45"/>
        <v>144949</v>
      </c>
      <c r="H41" s="93">
        <f t="shared" si="46"/>
        <v>152579</v>
      </c>
      <c r="I41" s="93">
        <f t="shared" si="47"/>
        <v>155631</v>
      </c>
      <c r="J41" s="93">
        <f t="shared" si="48"/>
        <v>158744</v>
      </c>
      <c r="K41" s="93">
        <f t="shared" si="49"/>
        <v>161916</v>
      </c>
      <c r="L41" s="93">
        <f t="shared" si="50"/>
        <v>165156</v>
      </c>
      <c r="M41" s="93">
        <f t="shared" si="51"/>
        <v>168461</v>
      </c>
      <c r="N41" s="93">
        <f t="shared" si="52"/>
        <v>171828</v>
      </c>
      <c r="O41" s="83"/>
      <c r="P41" s="87"/>
      <c r="Q41" s="87"/>
      <c r="R41" s="87"/>
      <c r="S41" s="100" t="str">
        <f t="shared" si="38"/>
        <v>C03045</v>
      </c>
      <c r="T41" s="102" t="str">
        <f t="shared" si="39"/>
        <v>125</v>
      </c>
      <c r="U41" s="103" t="str">
        <f t="shared" si="12"/>
        <v>Deputy Chief Finance Officer</v>
      </c>
      <c r="V41" s="104">
        <f t="shared" si="53"/>
        <v>144949</v>
      </c>
      <c r="W41" s="104">
        <f t="shared" si="53"/>
        <v>152579</v>
      </c>
      <c r="X41" s="104">
        <f t="shared" si="53"/>
        <v>155631</v>
      </c>
      <c r="Y41" s="104">
        <f t="shared" si="53"/>
        <v>158744</v>
      </c>
      <c r="Z41" s="104">
        <f t="shared" si="53"/>
        <v>161916</v>
      </c>
      <c r="AA41" s="104">
        <f t="shared" si="53"/>
        <v>165156</v>
      </c>
      <c r="AB41" s="104">
        <f t="shared" si="53"/>
        <v>168461</v>
      </c>
      <c r="AC41" s="104">
        <f t="shared" si="53"/>
        <v>171828</v>
      </c>
      <c r="AD41" s="109" t="str">
        <f t="shared" si="41"/>
        <v>C03045</v>
      </c>
      <c r="AE41" s="109" t="str">
        <f t="shared" si="54"/>
        <v>125</v>
      </c>
      <c r="AF41" s="108" t="str">
        <f t="shared" si="25"/>
        <v>Deputy Chief Finance Officer</v>
      </c>
      <c r="AG41" s="110">
        <f t="shared" si="55"/>
        <v>69.688000000000002</v>
      </c>
      <c r="AH41" s="110">
        <f t="shared" si="56"/>
        <v>73.356000000000009</v>
      </c>
      <c r="AI41" s="110">
        <f t="shared" si="57"/>
        <v>74.823000000000008</v>
      </c>
      <c r="AJ41" s="110">
        <f t="shared" si="58"/>
        <v>76.320000000000007</v>
      </c>
      <c r="AK41" s="110">
        <f t="shared" si="59"/>
        <v>77.844999999999999</v>
      </c>
      <c r="AL41" s="110">
        <f t="shared" si="60"/>
        <v>79.402000000000001</v>
      </c>
      <c r="AM41" s="110">
        <f t="shared" si="61"/>
        <v>80.991</v>
      </c>
      <c r="AN41" s="110">
        <f t="shared" si="62"/>
        <v>82.61</v>
      </c>
    </row>
    <row r="42" spans="1:41" hidden="1">
      <c r="A42" s="85" t="s">
        <v>98</v>
      </c>
      <c r="B42" s="86">
        <v>16</v>
      </c>
      <c r="C42" s="86" t="s">
        <v>99</v>
      </c>
      <c r="D42" s="86">
        <v>740</v>
      </c>
      <c r="E42" s="86" t="s">
        <v>448</v>
      </c>
      <c r="F42" s="113" t="s">
        <v>100</v>
      </c>
      <c r="G42" s="93">
        <f t="shared" si="45"/>
        <v>149904</v>
      </c>
      <c r="H42" s="93">
        <f t="shared" si="46"/>
        <v>157796</v>
      </c>
      <c r="I42" s="93">
        <f t="shared" si="47"/>
        <v>160952</v>
      </c>
      <c r="J42" s="93">
        <f t="shared" si="48"/>
        <v>164170</v>
      </c>
      <c r="K42" s="93">
        <f t="shared" si="49"/>
        <v>167452</v>
      </c>
      <c r="L42" s="93">
        <f t="shared" si="50"/>
        <v>170801</v>
      </c>
      <c r="M42" s="93">
        <f t="shared" si="51"/>
        <v>174217</v>
      </c>
      <c r="N42" s="93">
        <f t="shared" si="52"/>
        <v>177701</v>
      </c>
      <c r="O42" s="83"/>
      <c r="P42" s="87"/>
      <c r="Q42" s="87"/>
      <c r="R42" s="87"/>
      <c r="S42" s="100" t="str">
        <f t="shared" si="38"/>
        <v>C03000</v>
      </c>
      <c r="T42" s="102" t="str">
        <f t="shared" si="39"/>
        <v>63</v>
      </c>
      <c r="U42" s="103" t="str">
        <f t="shared" ref="U42:U74" si="63">F42</f>
        <v>Deputy City Attorney Civil Division</v>
      </c>
      <c r="V42" s="104">
        <f t="shared" si="53"/>
        <v>149904</v>
      </c>
      <c r="W42" s="104">
        <f t="shared" si="53"/>
        <v>157796</v>
      </c>
      <c r="X42" s="104">
        <f t="shared" si="53"/>
        <v>160952</v>
      </c>
      <c r="Y42" s="104">
        <f t="shared" si="53"/>
        <v>164170</v>
      </c>
      <c r="Z42" s="104">
        <f t="shared" si="53"/>
        <v>167452</v>
      </c>
      <c r="AA42" s="104">
        <f t="shared" si="53"/>
        <v>170801</v>
      </c>
      <c r="AB42" s="104">
        <f t="shared" si="53"/>
        <v>174217</v>
      </c>
      <c r="AC42" s="104">
        <f t="shared" si="53"/>
        <v>177701</v>
      </c>
      <c r="AD42" s="109" t="str">
        <f t="shared" si="41"/>
        <v>C03000</v>
      </c>
      <c r="AE42" s="109" t="str">
        <f t="shared" si="54"/>
        <v>63</v>
      </c>
      <c r="AF42" s="108" t="str">
        <f t="shared" si="25"/>
        <v>Deputy City Attorney Civil Division</v>
      </c>
      <c r="AG42" s="110">
        <f t="shared" si="55"/>
        <v>72.070000000000007</v>
      </c>
      <c r="AH42" s="110">
        <f t="shared" si="56"/>
        <v>75.864000000000004</v>
      </c>
      <c r="AI42" s="110">
        <f t="shared" si="57"/>
        <v>77.381</v>
      </c>
      <c r="AJ42" s="110">
        <f t="shared" si="58"/>
        <v>78.928000000000011</v>
      </c>
      <c r="AK42" s="110">
        <f t="shared" si="59"/>
        <v>80.506</v>
      </c>
      <c r="AL42" s="110">
        <f t="shared" si="60"/>
        <v>82.116</v>
      </c>
      <c r="AM42" s="110">
        <f t="shared" si="61"/>
        <v>83.759</v>
      </c>
      <c r="AN42" s="110">
        <f t="shared" si="62"/>
        <v>85.434000000000012</v>
      </c>
    </row>
    <row r="43" spans="1:41" hidden="1">
      <c r="A43" s="85" t="s">
        <v>101</v>
      </c>
      <c r="B43" s="86">
        <v>16</v>
      </c>
      <c r="C43" s="86" t="s">
        <v>99</v>
      </c>
      <c r="D43" s="86">
        <v>740</v>
      </c>
      <c r="E43" s="86" t="s">
        <v>448</v>
      </c>
      <c r="F43" s="113" t="s">
        <v>102</v>
      </c>
      <c r="G43" s="93">
        <f t="shared" si="45"/>
        <v>149904</v>
      </c>
      <c r="H43" s="93">
        <f t="shared" si="46"/>
        <v>157796</v>
      </c>
      <c r="I43" s="93">
        <f t="shared" si="47"/>
        <v>160952</v>
      </c>
      <c r="J43" s="93">
        <f t="shared" si="48"/>
        <v>164170</v>
      </c>
      <c r="K43" s="93">
        <f t="shared" si="49"/>
        <v>167452</v>
      </c>
      <c r="L43" s="93">
        <f t="shared" si="50"/>
        <v>170801</v>
      </c>
      <c r="M43" s="93">
        <f t="shared" si="51"/>
        <v>174217</v>
      </c>
      <c r="N43" s="93">
        <f t="shared" si="52"/>
        <v>177701</v>
      </c>
      <c r="O43" s="83"/>
      <c r="P43" s="87"/>
      <c r="Q43" s="87"/>
      <c r="R43" s="87"/>
      <c r="S43" s="100" t="str">
        <f t="shared" si="38"/>
        <v>C03010</v>
      </c>
      <c r="T43" s="102" t="str">
        <f t="shared" si="39"/>
        <v>63</v>
      </c>
      <c r="U43" s="103" t="str">
        <f t="shared" si="63"/>
        <v>Deputy City Attorney Criminal Division</v>
      </c>
      <c r="V43" s="104">
        <f t="shared" si="53"/>
        <v>149904</v>
      </c>
      <c r="W43" s="104">
        <f t="shared" si="53"/>
        <v>157796</v>
      </c>
      <c r="X43" s="104">
        <f t="shared" si="53"/>
        <v>160952</v>
      </c>
      <c r="Y43" s="104">
        <f t="shared" si="53"/>
        <v>164170</v>
      </c>
      <c r="Z43" s="104">
        <f t="shared" si="53"/>
        <v>167452</v>
      </c>
      <c r="AA43" s="104">
        <f t="shared" si="53"/>
        <v>170801</v>
      </c>
      <c r="AB43" s="104">
        <f t="shared" si="53"/>
        <v>174217</v>
      </c>
      <c r="AC43" s="104">
        <f t="shared" si="53"/>
        <v>177701</v>
      </c>
      <c r="AD43" s="109" t="str">
        <f t="shared" si="41"/>
        <v>C03010</v>
      </c>
      <c r="AE43" s="109" t="str">
        <f t="shared" si="54"/>
        <v>63</v>
      </c>
      <c r="AF43" s="108" t="str">
        <f t="shared" si="25"/>
        <v>Deputy City Attorney Criminal Division</v>
      </c>
      <c r="AG43" s="110">
        <f t="shared" si="55"/>
        <v>72.070000000000007</v>
      </c>
      <c r="AH43" s="110">
        <f t="shared" si="56"/>
        <v>75.864000000000004</v>
      </c>
      <c r="AI43" s="110">
        <f t="shared" si="57"/>
        <v>77.381</v>
      </c>
      <c r="AJ43" s="110">
        <f t="shared" si="58"/>
        <v>78.928000000000011</v>
      </c>
      <c r="AK43" s="110">
        <f t="shared" si="59"/>
        <v>80.506</v>
      </c>
      <c r="AL43" s="110">
        <f t="shared" si="60"/>
        <v>82.116</v>
      </c>
      <c r="AM43" s="110">
        <f t="shared" si="61"/>
        <v>83.759</v>
      </c>
      <c r="AN43" s="110">
        <f t="shared" si="62"/>
        <v>85.434000000000012</v>
      </c>
    </row>
    <row r="44" spans="1:41" hidden="1">
      <c r="A44" s="85" t="s">
        <v>103</v>
      </c>
      <c r="B44" s="86">
        <v>17</v>
      </c>
      <c r="C44" s="86" t="s">
        <v>91</v>
      </c>
      <c r="D44" s="86">
        <v>770</v>
      </c>
      <c r="E44" s="86" t="s">
        <v>448</v>
      </c>
      <c r="F44" s="113" t="s">
        <v>104</v>
      </c>
      <c r="G44" s="93">
        <f t="shared" si="45"/>
        <v>156304</v>
      </c>
      <c r="H44" s="93">
        <f t="shared" si="46"/>
        <v>164532</v>
      </c>
      <c r="I44" s="93">
        <f t="shared" si="47"/>
        <v>167822</v>
      </c>
      <c r="J44" s="93">
        <f t="shared" si="48"/>
        <v>171179</v>
      </c>
      <c r="K44" s="93">
        <f t="shared" si="49"/>
        <v>174601</v>
      </c>
      <c r="L44" s="93">
        <f t="shared" si="50"/>
        <v>178094</v>
      </c>
      <c r="M44" s="93">
        <f t="shared" si="51"/>
        <v>181654</v>
      </c>
      <c r="N44" s="93">
        <f t="shared" si="52"/>
        <v>185288</v>
      </c>
      <c r="O44" s="83"/>
      <c r="P44" s="87"/>
      <c r="Q44" s="87"/>
      <c r="R44" s="87"/>
      <c r="S44" s="100" t="str">
        <f t="shared" si="38"/>
        <v>C03015</v>
      </c>
      <c r="T44" s="102" t="str">
        <f t="shared" si="39"/>
        <v>67</v>
      </c>
      <c r="U44" s="103" t="str">
        <f t="shared" si="63"/>
        <v xml:space="preserve">Deputy City Coordinator </v>
      </c>
      <c r="V44" s="104">
        <f t="shared" si="53"/>
        <v>156304</v>
      </c>
      <c r="W44" s="104">
        <f t="shared" si="53"/>
        <v>164532</v>
      </c>
      <c r="X44" s="104">
        <f t="shared" si="53"/>
        <v>167822</v>
      </c>
      <c r="Y44" s="104">
        <f t="shared" si="53"/>
        <v>171179</v>
      </c>
      <c r="Z44" s="104">
        <f t="shared" si="53"/>
        <v>174601</v>
      </c>
      <c r="AA44" s="104">
        <f t="shared" si="53"/>
        <v>178094</v>
      </c>
      <c r="AB44" s="104">
        <f t="shared" si="53"/>
        <v>181654</v>
      </c>
      <c r="AC44" s="104">
        <f t="shared" si="53"/>
        <v>185288</v>
      </c>
      <c r="AD44" s="109" t="str">
        <f t="shared" si="41"/>
        <v>C03015</v>
      </c>
      <c r="AE44" s="109" t="str">
        <f t="shared" si="54"/>
        <v>67</v>
      </c>
      <c r="AF44" s="108" t="str">
        <f t="shared" si="25"/>
        <v xml:space="preserve">Deputy City Coordinator </v>
      </c>
      <c r="AG44" s="110">
        <f t="shared" si="55"/>
        <v>75.147000000000006</v>
      </c>
      <c r="AH44" s="110">
        <f t="shared" si="56"/>
        <v>79.102000000000004</v>
      </c>
      <c r="AI44" s="110">
        <f t="shared" si="57"/>
        <v>80.684000000000012</v>
      </c>
      <c r="AJ44" s="110">
        <f t="shared" si="58"/>
        <v>82.298000000000002</v>
      </c>
      <c r="AK44" s="110">
        <f t="shared" si="59"/>
        <v>83.942999999999998</v>
      </c>
      <c r="AL44" s="110">
        <f t="shared" si="60"/>
        <v>85.623000000000005</v>
      </c>
      <c r="AM44" s="110">
        <f t="shared" si="61"/>
        <v>87.334000000000003</v>
      </c>
      <c r="AN44" s="110">
        <f t="shared" si="62"/>
        <v>89.081000000000003</v>
      </c>
    </row>
    <row r="45" spans="1:41" hidden="1">
      <c r="A45" s="85" t="s">
        <v>397</v>
      </c>
      <c r="B45" s="86">
        <v>17</v>
      </c>
      <c r="C45" s="86">
        <v>145</v>
      </c>
      <c r="D45" s="86">
        <v>778</v>
      </c>
      <c r="E45" s="86" t="s">
        <v>448</v>
      </c>
      <c r="F45" s="113" t="s">
        <v>398</v>
      </c>
      <c r="G45" s="93">
        <f t="shared" si="45"/>
        <v>157956</v>
      </c>
      <c r="H45" s="93">
        <f t="shared" si="46"/>
        <v>166269</v>
      </c>
      <c r="I45" s="93">
        <f t="shared" si="47"/>
        <v>169594</v>
      </c>
      <c r="J45" s="93">
        <f t="shared" si="48"/>
        <v>172987</v>
      </c>
      <c r="K45" s="93">
        <f t="shared" si="49"/>
        <v>176447</v>
      </c>
      <c r="L45" s="93">
        <f t="shared" si="50"/>
        <v>179976</v>
      </c>
      <c r="M45" s="93">
        <f t="shared" si="51"/>
        <v>183574</v>
      </c>
      <c r="N45" s="93">
        <f t="shared" si="52"/>
        <v>187246</v>
      </c>
      <c r="O45" s="95">
        <v>178782</v>
      </c>
      <c r="P45" s="87">
        <f>O45*1.012</f>
        <v>180927.38399999999</v>
      </c>
      <c r="Q45" s="87">
        <f>P45*1.062-1</f>
        <v>192143.88180800001</v>
      </c>
      <c r="R45" s="87"/>
      <c r="S45" s="100" t="str">
        <f t="shared" si="38"/>
        <v>C03014</v>
      </c>
      <c r="T45" s="102">
        <f t="shared" si="39"/>
        <v>145</v>
      </c>
      <c r="U45" s="103" t="str">
        <f t="shared" si="63"/>
        <v>Deputy City Coordinator - Engagement</v>
      </c>
      <c r="V45" s="104">
        <f t="shared" si="53"/>
        <v>157956</v>
      </c>
      <c r="W45" s="104">
        <f t="shared" si="53"/>
        <v>166269</v>
      </c>
      <c r="X45" s="104">
        <f t="shared" si="53"/>
        <v>169594</v>
      </c>
      <c r="Y45" s="104">
        <f t="shared" si="53"/>
        <v>172987</v>
      </c>
      <c r="Z45" s="104">
        <f t="shared" si="53"/>
        <v>176447</v>
      </c>
      <c r="AA45" s="104">
        <f t="shared" si="53"/>
        <v>179976</v>
      </c>
      <c r="AB45" s="104">
        <f t="shared" si="53"/>
        <v>183574</v>
      </c>
      <c r="AC45" s="104">
        <f t="shared" si="53"/>
        <v>187246</v>
      </c>
      <c r="AD45" s="109" t="str">
        <f t="shared" si="41"/>
        <v>C03014</v>
      </c>
      <c r="AE45" s="109">
        <f t="shared" si="54"/>
        <v>145</v>
      </c>
      <c r="AF45" s="108" t="str">
        <f t="shared" si="25"/>
        <v>Deputy City Coordinator - Engagement</v>
      </c>
      <c r="AG45" s="110">
        <f t="shared" si="55"/>
        <v>75.941000000000003</v>
      </c>
      <c r="AH45" s="110">
        <f t="shared" si="56"/>
        <v>79.938000000000002</v>
      </c>
      <c r="AI45" s="110">
        <f t="shared" si="57"/>
        <v>81.536000000000001</v>
      </c>
      <c r="AJ45" s="110">
        <f t="shared" si="58"/>
        <v>83.167000000000002</v>
      </c>
      <c r="AK45" s="110">
        <f t="shared" si="59"/>
        <v>84.831000000000003</v>
      </c>
      <c r="AL45" s="110">
        <f t="shared" si="60"/>
        <v>86.527000000000001</v>
      </c>
      <c r="AM45" s="110">
        <f t="shared" si="61"/>
        <v>88.257000000000005</v>
      </c>
      <c r="AN45" s="110">
        <f t="shared" si="62"/>
        <v>90.02300000000001</v>
      </c>
      <c r="AO45" s="144">
        <v>92.376000000000005</v>
      </c>
    </row>
    <row r="46" spans="1:41" hidden="1">
      <c r="A46" s="85" t="s">
        <v>105</v>
      </c>
      <c r="B46" s="86">
        <v>13</v>
      </c>
      <c r="C46" s="86" t="s">
        <v>106</v>
      </c>
      <c r="D46" s="86">
        <v>590</v>
      </c>
      <c r="E46" s="86" t="s">
        <v>448</v>
      </c>
      <c r="F46" s="113" t="s">
        <v>107</v>
      </c>
      <c r="G46" s="93">
        <f t="shared" si="45"/>
        <v>119143</v>
      </c>
      <c r="H46" s="93">
        <f t="shared" si="46"/>
        <v>125414</v>
      </c>
      <c r="I46" s="93">
        <f t="shared" si="47"/>
        <v>127922</v>
      </c>
      <c r="J46" s="93">
        <f t="shared" si="48"/>
        <v>130481</v>
      </c>
      <c r="K46" s="93">
        <f t="shared" si="49"/>
        <v>133090</v>
      </c>
      <c r="L46" s="93">
        <f t="shared" si="50"/>
        <v>135753</v>
      </c>
      <c r="M46" s="93">
        <f t="shared" si="51"/>
        <v>138467</v>
      </c>
      <c r="N46" s="93">
        <f t="shared" si="52"/>
        <v>141238</v>
      </c>
      <c r="O46" s="83"/>
      <c r="P46" s="87"/>
      <c r="Q46" s="87"/>
      <c r="R46" s="87"/>
      <c r="S46" s="100" t="str">
        <f t="shared" si="38"/>
        <v>C03016</v>
      </c>
      <c r="T46" s="102" t="str">
        <f t="shared" si="39"/>
        <v>12</v>
      </c>
      <c r="U46" s="103" t="str">
        <f t="shared" si="63"/>
        <v>Deputy Commissioner of Health</v>
      </c>
      <c r="V46" s="104">
        <f t="shared" si="53"/>
        <v>119143</v>
      </c>
      <c r="W46" s="104">
        <f t="shared" si="53"/>
        <v>125414</v>
      </c>
      <c r="X46" s="104">
        <f t="shared" si="53"/>
        <v>127922</v>
      </c>
      <c r="Y46" s="104">
        <f t="shared" si="53"/>
        <v>130481</v>
      </c>
      <c r="Z46" s="104">
        <f t="shared" si="53"/>
        <v>133090</v>
      </c>
      <c r="AA46" s="104">
        <f t="shared" si="53"/>
        <v>135753</v>
      </c>
      <c r="AB46" s="104">
        <f t="shared" si="53"/>
        <v>138467</v>
      </c>
      <c r="AC46" s="104">
        <f t="shared" si="53"/>
        <v>141238</v>
      </c>
      <c r="AD46" s="109" t="str">
        <f t="shared" si="41"/>
        <v>C03016</v>
      </c>
      <c r="AE46" s="109" t="str">
        <f t="shared" si="54"/>
        <v>12</v>
      </c>
      <c r="AF46" s="108" t="str">
        <f t="shared" si="25"/>
        <v>Deputy Commissioner of Health</v>
      </c>
      <c r="AG46" s="110">
        <f t="shared" si="55"/>
        <v>57.280999999999999</v>
      </c>
      <c r="AH46" s="110">
        <f t="shared" si="56"/>
        <v>60.295999999999999</v>
      </c>
      <c r="AI46" s="110">
        <f t="shared" si="57"/>
        <v>61.500999999999998</v>
      </c>
      <c r="AJ46" s="110">
        <f t="shared" si="58"/>
        <v>62.731999999999999</v>
      </c>
      <c r="AK46" s="110">
        <f t="shared" si="59"/>
        <v>63.985999999999997</v>
      </c>
      <c r="AL46" s="110">
        <f t="shared" si="60"/>
        <v>65.266000000000005</v>
      </c>
      <c r="AM46" s="110">
        <f t="shared" si="61"/>
        <v>66.570999999999998</v>
      </c>
      <c r="AN46" s="110">
        <f t="shared" si="62"/>
        <v>67.903000000000006</v>
      </c>
    </row>
    <row r="47" spans="1:41" hidden="1">
      <c r="A47" s="85" t="s">
        <v>184</v>
      </c>
      <c r="B47" s="86">
        <v>14</v>
      </c>
      <c r="C47" s="86">
        <v>158</v>
      </c>
      <c r="D47" s="86">
        <v>673</v>
      </c>
      <c r="E47" s="86" t="s">
        <v>448</v>
      </c>
      <c r="F47" s="113" t="s">
        <v>523</v>
      </c>
      <c r="G47" s="93">
        <f t="shared" ref="G47:N47" si="64">V47</f>
        <v>134527</v>
      </c>
      <c r="H47" s="93">
        <f t="shared" si="64"/>
        <v>141607</v>
      </c>
      <c r="I47" s="93">
        <f t="shared" si="64"/>
        <v>144439</v>
      </c>
      <c r="J47" s="93">
        <f t="shared" si="64"/>
        <v>147328</v>
      </c>
      <c r="K47" s="93">
        <f t="shared" si="64"/>
        <v>150275</v>
      </c>
      <c r="L47" s="93">
        <f t="shared" si="64"/>
        <v>153280</v>
      </c>
      <c r="M47" s="93">
        <f t="shared" si="64"/>
        <v>156346</v>
      </c>
      <c r="N47" s="93">
        <f t="shared" si="64"/>
        <v>159473</v>
      </c>
      <c r="O47" s="83"/>
      <c r="P47" s="87"/>
      <c r="Q47" s="87"/>
      <c r="R47" s="87"/>
      <c r="S47" s="100" t="str">
        <f>A47</f>
        <v>C03255</v>
      </c>
      <c r="T47" s="102">
        <f>C47</f>
        <v>158</v>
      </c>
      <c r="U47" s="103" t="str">
        <f>F47</f>
        <v>Deputy Commissioner of Health - Sustainability, Environment &amp; Healthy Homes</v>
      </c>
      <c r="V47" s="104">
        <v>134527</v>
      </c>
      <c r="W47" s="104">
        <v>141607</v>
      </c>
      <c r="X47" s="104">
        <v>144439</v>
      </c>
      <c r="Y47" s="104">
        <v>147328</v>
      </c>
      <c r="Z47" s="104">
        <v>150275</v>
      </c>
      <c r="AA47" s="104">
        <v>153280</v>
      </c>
      <c r="AB47" s="104">
        <v>156346</v>
      </c>
      <c r="AC47" s="104">
        <v>159473</v>
      </c>
      <c r="AD47" s="109" t="str">
        <f>A47</f>
        <v>C03255</v>
      </c>
      <c r="AE47" s="109">
        <f>C47</f>
        <v>158</v>
      </c>
      <c r="AF47" s="108" t="str">
        <f>F47</f>
        <v>Deputy Commissioner of Health - Sustainability, Environment &amp; Healthy Homes</v>
      </c>
      <c r="AG47" s="110">
        <f t="shared" ref="AG47:AN47" si="65">ROUNDUP(V47/2080,3)</f>
        <v>64.677000000000007</v>
      </c>
      <c r="AH47" s="110">
        <f t="shared" si="65"/>
        <v>68.081000000000003</v>
      </c>
      <c r="AI47" s="110">
        <f t="shared" si="65"/>
        <v>69.442000000000007</v>
      </c>
      <c r="AJ47" s="110">
        <f t="shared" si="65"/>
        <v>70.831000000000003</v>
      </c>
      <c r="AK47" s="110">
        <f t="shared" si="65"/>
        <v>72.248000000000005</v>
      </c>
      <c r="AL47" s="110">
        <f t="shared" si="65"/>
        <v>73.692999999999998</v>
      </c>
      <c r="AM47" s="110">
        <f t="shared" si="65"/>
        <v>75.167000000000002</v>
      </c>
      <c r="AN47" s="110">
        <f t="shared" si="65"/>
        <v>76.67</v>
      </c>
    </row>
    <row r="48" spans="1:41" hidden="1">
      <c r="A48" s="85" t="s">
        <v>108</v>
      </c>
      <c r="B48" s="86">
        <v>13</v>
      </c>
      <c r="C48" s="86" t="s">
        <v>109</v>
      </c>
      <c r="D48" s="86">
        <v>590</v>
      </c>
      <c r="E48" s="86" t="s">
        <v>448</v>
      </c>
      <c r="F48" s="113" t="s">
        <v>110</v>
      </c>
      <c r="G48" s="93">
        <f t="shared" si="45"/>
        <v>136055</v>
      </c>
      <c r="H48" s="93">
        <f t="shared" si="46"/>
        <v>143217</v>
      </c>
      <c r="I48" s="93">
        <f t="shared" si="47"/>
        <v>146082</v>
      </c>
      <c r="J48" s="93">
        <f t="shared" si="48"/>
        <v>149002</v>
      </c>
      <c r="K48" s="93">
        <f t="shared" si="49"/>
        <v>151983</v>
      </c>
      <c r="L48" s="93">
        <f t="shared" si="50"/>
        <v>155023</v>
      </c>
      <c r="M48" s="93">
        <f t="shared" si="51"/>
        <v>158124</v>
      </c>
      <c r="N48" s="93">
        <f t="shared" si="52"/>
        <v>161285</v>
      </c>
      <c r="O48" s="83"/>
      <c r="P48" s="87"/>
      <c r="Q48" s="87"/>
      <c r="R48" s="87"/>
      <c r="S48" s="100" t="str">
        <f t="shared" si="38"/>
        <v>C03024</v>
      </c>
      <c r="T48" s="102" t="str">
        <f t="shared" si="39"/>
        <v>04</v>
      </c>
      <c r="U48" s="103" t="str">
        <f t="shared" si="63"/>
        <v>Deputy Director Business Information Services Information Security</v>
      </c>
      <c r="V48" s="104">
        <f t="shared" si="53"/>
        <v>136055</v>
      </c>
      <c r="W48" s="104">
        <f t="shared" si="53"/>
        <v>143217</v>
      </c>
      <c r="X48" s="104">
        <f t="shared" si="53"/>
        <v>146082</v>
      </c>
      <c r="Y48" s="104">
        <f t="shared" si="53"/>
        <v>149002</v>
      </c>
      <c r="Z48" s="104">
        <f t="shared" si="53"/>
        <v>151983</v>
      </c>
      <c r="AA48" s="104">
        <f t="shared" si="53"/>
        <v>155023</v>
      </c>
      <c r="AB48" s="104">
        <f t="shared" si="53"/>
        <v>158124</v>
      </c>
      <c r="AC48" s="104">
        <f t="shared" si="53"/>
        <v>161285</v>
      </c>
      <c r="AD48" s="109" t="str">
        <f t="shared" si="41"/>
        <v>C03024</v>
      </c>
      <c r="AE48" s="109" t="str">
        <f t="shared" si="54"/>
        <v>04</v>
      </c>
      <c r="AF48" s="108" t="str">
        <f t="shared" si="25"/>
        <v>Deputy Director Business Information Services Information Security</v>
      </c>
      <c r="AG48" s="110">
        <f t="shared" si="55"/>
        <v>65.412000000000006</v>
      </c>
      <c r="AH48" s="110">
        <f t="shared" si="56"/>
        <v>68.855000000000004</v>
      </c>
      <c r="AI48" s="110">
        <f t="shared" si="57"/>
        <v>70.231999999999999</v>
      </c>
      <c r="AJ48" s="110">
        <f t="shared" si="58"/>
        <v>71.63600000000001</v>
      </c>
      <c r="AK48" s="110">
        <f t="shared" si="59"/>
        <v>73.069000000000003</v>
      </c>
      <c r="AL48" s="110">
        <f t="shared" si="60"/>
        <v>74.531000000000006</v>
      </c>
      <c r="AM48" s="110">
        <f t="shared" si="61"/>
        <v>76.022000000000006</v>
      </c>
      <c r="AN48" s="110">
        <f t="shared" si="62"/>
        <v>77.541000000000011</v>
      </c>
    </row>
    <row r="49" spans="1:41" hidden="1">
      <c r="A49" s="85" t="s">
        <v>111</v>
      </c>
      <c r="B49" s="86">
        <v>12</v>
      </c>
      <c r="C49" s="86" t="s">
        <v>112</v>
      </c>
      <c r="D49" s="86">
        <v>550</v>
      </c>
      <c r="E49" s="86" t="s">
        <v>448</v>
      </c>
      <c r="F49" s="113" t="s">
        <v>113</v>
      </c>
      <c r="G49" s="93">
        <f t="shared" si="45"/>
        <v>110885</v>
      </c>
      <c r="H49" s="93">
        <f t="shared" si="46"/>
        <v>116724</v>
      </c>
      <c r="I49" s="93">
        <f t="shared" si="47"/>
        <v>119057</v>
      </c>
      <c r="J49" s="93">
        <f t="shared" si="48"/>
        <v>121437</v>
      </c>
      <c r="K49" s="93">
        <f t="shared" si="49"/>
        <v>123867</v>
      </c>
      <c r="L49" s="93">
        <f t="shared" si="50"/>
        <v>126344</v>
      </c>
      <c r="M49" s="93">
        <f t="shared" si="51"/>
        <v>128871</v>
      </c>
      <c r="N49" s="93">
        <f t="shared" si="52"/>
        <v>131448</v>
      </c>
      <c r="O49" s="83"/>
      <c r="P49" s="87"/>
      <c r="Q49" s="87"/>
      <c r="R49" s="87"/>
      <c r="S49" s="100" t="str">
        <f t="shared" si="38"/>
        <v>C03023</v>
      </c>
      <c r="T49" s="102" t="str">
        <f t="shared" si="39"/>
        <v>03</v>
      </c>
      <c r="U49" s="103" t="str">
        <f t="shared" si="63"/>
        <v>Deputy Director Communications</v>
      </c>
      <c r="V49" s="104">
        <f t="shared" si="53"/>
        <v>110885</v>
      </c>
      <c r="W49" s="104">
        <f t="shared" si="53"/>
        <v>116724</v>
      </c>
      <c r="X49" s="104">
        <f t="shared" si="53"/>
        <v>119057</v>
      </c>
      <c r="Y49" s="104">
        <f t="shared" si="53"/>
        <v>121437</v>
      </c>
      <c r="Z49" s="104">
        <f t="shared" si="53"/>
        <v>123867</v>
      </c>
      <c r="AA49" s="104">
        <f t="shared" si="53"/>
        <v>126344</v>
      </c>
      <c r="AB49" s="104">
        <f t="shared" si="53"/>
        <v>128871</v>
      </c>
      <c r="AC49" s="104">
        <f t="shared" si="53"/>
        <v>131448</v>
      </c>
      <c r="AD49" s="109" t="str">
        <f t="shared" si="41"/>
        <v>C03023</v>
      </c>
      <c r="AE49" s="109" t="str">
        <f t="shared" si="54"/>
        <v>03</v>
      </c>
      <c r="AF49" s="108" t="str">
        <f t="shared" si="25"/>
        <v>Deputy Director Communications</v>
      </c>
      <c r="AG49" s="110">
        <f t="shared" si="55"/>
        <v>53.311</v>
      </c>
      <c r="AH49" s="110">
        <f t="shared" si="56"/>
        <v>56.117999999999995</v>
      </c>
      <c r="AI49" s="110">
        <f t="shared" si="57"/>
        <v>57.238999999999997</v>
      </c>
      <c r="AJ49" s="110">
        <f t="shared" si="58"/>
        <v>58.384</v>
      </c>
      <c r="AK49" s="110">
        <f t="shared" si="59"/>
        <v>59.552</v>
      </c>
      <c r="AL49" s="110">
        <f t="shared" si="60"/>
        <v>60.742999999999995</v>
      </c>
      <c r="AM49" s="110">
        <f t="shared" si="61"/>
        <v>61.957999999999998</v>
      </c>
      <c r="AN49" s="110">
        <f t="shared" si="62"/>
        <v>63.196999999999996</v>
      </c>
    </row>
    <row r="50" spans="1:41" hidden="1">
      <c r="A50" s="85" t="s">
        <v>114</v>
      </c>
      <c r="B50" s="86">
        <v>17</v>
      </c>
      <c r="C50" s="86" t="s">
        <v>115</v>
      </c>
      <c r="D50" s="86">
        <v>793</v>
      </c>
      <c r="E50" s="86" t="s">
        <v>448</v>
      </c>
      <c r="F50" s="113" t="s">
        <v>116</v>
      </c>
      <c r="G50" s="93">
        <f t="shared" si="45"/>
        <v>161053</v>
      </c>
      <c r="H50" s="93">
        <f t="shared" si="46"/>
        <v>169529</v>
      </c>
      <c r="I50" s="93">
        <f t="shared" si="47"/>
        <v>172921</v>
      </c>
      <c r="J50" s="93">
        <f t="shared" si="48"/>
        <v>176378</v>
      </c>
      <c r="K50" s="93">
        <f t="shared" si="49"/>
        <v>179906</v>
      </c>
      <c r="L50" s="93">
        <f t="shared" si="50"/>
        <v>183505</v>
      </c>
      <c r="M50" s="93">
        <f t="shared" si="51"/>
        <v>187174</v>
      </c>
      <c r="N50" s="93">
        <f t="shared" si="52"/>
        <v>190918</v>
      </c>
      <c r="O50" s="61">
        <f>ROUND(VLOOKUP($A50,February19,14,0) * (1+IncrCAP20),0)</f>
        <v>178782</v>
      </c>
      <c r="P50" s="87">
        <f>O50*1.012</f>
        <v>180927.38399999999</v>
      </c>
      <c r="Q50" s="87">
        <f>P50*1.062-1</f>
        <v>192143.88180800001</v>
      </c>
      <c r="R50" s="87"/>
      <c r="S50" s="100" t="str">
        <f t="shared" si="38"/>
        <v>C52250</v>
      </c>
      <c r="T50" s="102" t="str">
        <f t="shared" si="39"/>
        <v>88</v>
      </c>
      <c r="U50" s="103" t="str">
        <f t="shared" si="63"/>
        <v>Deputy Director Community Planning and Economic Development</v>
      </c>
      <c r="V50" s="104">
        <f t="shared" si="53"/>
        <v>161053</v>
      </c>
      <c r="W50" s="104">
        <f t="shared" si="53"/>
        <v>169529</v>
      </c>
      <c r="X50" s="104">
        <f t="shared" si="53"/>
        <v>172921</v>
      </c>
      <c r="Y50" s="104">
        <f t="shared" si="53"/>
        <v>176378</v>
      </c>
      <c r="Z50" s="104">
        <f t="shared" si="53"/>
        <v>179906</v>
      </c>
      <c r="AA50" s="104">
        <f t="shared" si="53"/>
        <v>183505</v>
      </c>
      <c r="AB50" s="104">
        <f t="shared" si="53"/>
        <v>187174</v>
      </c>
      <c r="AC50" s="104">
        <f t="shared" si="53"/>
        <v>190918</v>
      </c>
      <c r="AD50" s="109" t="str">
        <f t="shared" si="41"/>
        <v>C52250</v>
      </c>
      <c r="AE50" s="109" t="str">
        <f t="shared" si="54"/>
        <v>88</v>
      </c>
      <c r="AF50" s="108" t="str">
        <f t="shared" si="25"/>
        <v>Deputy Director Community Planning and Economic Development</v>
      </c>
      <c r="AG50" s="110">
        <f t="shared" si="55"/>
        <v>77.430000000000007</v>
      </c>
      <c r="AH50" s="110">
        <f t="shared" si="56"/>
        <v>81.50500000000001</v>
      </c>
      <c r="AI50" s="110">
        <f t="shared" si="57"/>
        <v>83.13600000000001</v>
      </c>
      <c r="AJ50" s="110">
        <f t="shared" si="58"/>
        <v>84.798000000000002</v>
      </c>
      <c r="AK50" s="110">
        <f t="shared" si="59"/>
        <v>86.494</v>
      </c>
      <c r="AL50" s="110">
        <f t="shared" si="60"/>
        <v>88.224000000000004</v>
      </c>
      <c r="AM50" s="110">
        <f t="shared" si="61"/>
        <v>89.988</v>
      </c>
      <c r="AN50" s="110">
        <f t="shared" si="62"/>
        <v>91.788000000000011</v>
      </c>
      <c r="AO50" s="144">
        <v>92.376000000000005</v>
      </c>
    </row>
    <row r="51" spans="1:41" hidden="1">
      <c r="A51" s="85" t="s">
        <v>418</v>
      </c>
      <c r="B51" s="86">
        <v>11</v>
      </c>
      <c r="C51" s="86" t="s">
        <v>419</v>
      </c>
      <c r="D51" s="86">
        <v>533</v>
      </c>
      <c r="E51" s="86" t="s">
        <v>448</v>
      </c>
      <c r="F51" s="113" t="s">
        <v>421</v>
      </c>
      <c r="G51" s="93">
        <f t="shared" si="45"/>
        <v>99806</v>
      </c>
      <c r="H51" s="93">
        <f t="shared" si="46"/>
        <v>105060</v>
      </c>
      <c r="I51" s="93">
        <f t="shared" si="47"/>
        <v>107161</v>
      </c>
      <c r="J51" s="93">
        <f t="shared" si="48"/>
        <v>109304</v>
      </c>
      <c r="K51" s="93">
        <f t="shared" si="49"/>
        <v>111490</v>
      </c>
      <c r="L51" s="93">
        <f t="shared" si="50"/>
        <v>113721</v>
      </c>
      <c r="M51" s="93">
        <f t="shared" si="51"/>
        <v>115994</v>
      </c>
      <c r="N51" s="93">
        <f t="shared" si="52"/>
        <v>118315</v>
      </c>
      <c r="P51" s="87"/>
      <c r="Q51" s="87"/>
      <c r="R51" s="87"/>
      <c r="S51" s="100" t="str">
        <f t="shared" si="38"/>
        <v>C03017</v>
      </c>
      <c r="T51" s="102" t="str">
        <f t="shared" si="39"/>
        <v>08</v>
      </c>
      <c r="U51" s="103" t="str">
        <f t="shared" si="63"/>
        <v>Deputy Director Fire Inspection Services</v>
      </c>
      <c r="V51" s="104">
        <f t="shared" ref="V51:AC60" si="66">ROUND(VLOOKUP($S51,DataApril2021,V$5,0)*IncrPerc2022,0)</f>
        <v>99806</v>
      </c>
      <c r="W51" s="104">
        <f t="shared" si="66"/>
        <v>105060</v>
      </c>
      <c r="X51" s="104">
        <f t="shared" si="66"/>
        <v>107161</v>
      </c>
      <c r="Y51" s="104">
        <f t="shared" si="66"/>
        <v>109304</v>
      </c>
      <c r="Z51" s="104">
        <f t="shared" si="66"/>
        <v>111490</v>
      </c>
      <c r="AA51" s="104">
        <f t="shared" si="66"/>
        <v>113721</v>
      </c>
      <c r="AB51" s="104">
        <f t="shared" si="66"/>
        <v>115994</v>
      </c>
      <c r="AC51" s="104">
        <f t="shared" si="66"/>
        <v>118315</v>
      </c>
      <c r="AD51" s="109" t="str">
        <f t="shared" si="41"/>
        <v>C03017</v>
      </c>
      <c r="AE51" s="109" t="str">
        <f t="shared" si="54"/>
        <v>08</v>
      </c>
      <c r="AF51" s="108" t="str">
        <f t="shared" si="25"/>
        <v>Deputy Director Fire Inspection Services</v>
      </c>
      <c r="AG51" s="110">
        <f t="shared" si="55"/>
        <v>47.983999999999995</v>
      </c>
      <c r="AH51" s="110">
        <f t="shared" si="56"/>
        <v>50.51</v>
      </c>
      <c r="AI51" s="110">
        <f t="shared" si="57"/>
        <v>51.519999999999996</v>
      </c>
      <c r="AJ51" s="110">
        <f t="shared" si="58"/>
        <v>52.55</v>
      </c>
      <c r="AK51" s="110">
        <f t="shared" si="59"/>
        <v>53.600999999999999</v>
      </c>
      <c r="AL51" s="110">
        <f t="shared" si="60"/>
        <v>54.673999999999999</v>
      </c>
      <c r="AM51" s="110">
        <f t="shared" si="61"/>
        <v>55.766999999999996</v>
      </c>
      <c r="AN51" s="110">
        <f t="shared" si="62"/>
        <v>56.882999999999996</v>
      </c>
    </row>
    <row r="52" spans="1:41" hidden="1">
      <c r="A52" s="85" t="s">
        <v>117</v>
      </c>
      <c r="B52" s="86">
        <v>13</v>
      </c>
      <c r="C52" s="86" t="s">
        <v>109</v>
      </c>
      <c r="D52" s="86">
        <v>603</v>
      </c>
      <c r="E52" s="86" t="s">
        <v>448</v>
      </c>
      <c r="F52" s="85" t="s">
        <v>118</v>
      </c>
      <c r="G52" s="93">
        <f t="shared" si="45"/>
        <v>136055</v>
      </c>
      <c r="H52" s="93">
        <f t="shared" si="46"/>
        <v>143217</v>
      </c>
      <c r="I52" s="93">
        <f t="shared" si="47"/>
        <v>146082</v>
      </c>
      <c r="J52" s="93">
        <f t="shared" si="48"/>
        <v>149002</v>
      </c>
      <c r="K52" s="93">
        <f t="shared" si="49"/>
        <v>151983</v>
      </c>
      <c r="L52" s="93">
        <f t="shared" si="50"/>
        <v>155023</v>
      </c>
      <c r="M52" s="93">
        <f t="shared" si="51"/>
        <v>158124</v>
      </c>
      <c r="N52" s="93">
        <f t="shared" si="52"/>
        <v>161285</v>
      </c>
      <c r="O52" s="83"/>
      <c r="P52" s="87"/>
      <c r="Q52" s="87"/>
      <c r="R52" s="87"/>
      <c r="S52" s="100" t="str">
        <f t="shared" si="38"/>
        <v>C03026</v>
      </c>
      <c r="T52" s="102" t="str">
        <f t="shared" si="39"/>
        <v>04</v>
      </c>
      <c r="U52" s="103" t="str">
        <f t="shared" si="63"/>
        <v>Deputy Director Information Technology</v>
      </c>
      <c r="V52" s="104">
        <f t="shared" si="66"/>
        <v>136055</v>
      </c>
      <c r="W52" s="104">
        <f t="shared" si="66"/>
        <v>143217</v>
      </c>
      <c r="X52" s="104">
        <f t="shared" si="66"/>
        <v>146082</v>
      </c>
      <c r="Y52" s="104">
        <f t="shared" si="66"/>
        <v>149002</v>
      </c>
      <c r="Z52" s="104">
        <f t="shared" si="66"/>
        <v>151983</v>
      </c>
      <c r="AA52" s="104">
        <f t="shared" si="66"/>
        <v>155023</v>
      </c>
      <c r="AB52" s="104">
        <f t="shared" si="66"/>
        <v>158124</v>
      </c>
      <c r="AC52" s="104">
        <f t="shared" si="66"/>
        <v>161285</v>
      </c>
      <c r="AD52" s="109" t="str">
        <f t="shared" si="41"/>
        <v>C03026</v>
      </c>
      <c r="AE52" s="109" t="str">
        <f t="shared" si="54"/>
        <v>04</v>
      </c>
      <c r="AF52" s="108" t="str">
        <f t="shared" si="25"/>
        <v>Deputy Director Information Technology</v>
      </c>
      <c r="AG52" s="110">
        <f t="shared" si="55"/>
        <v>65.412000000000006</v>
      </c>
      <c r="AH52" s="110">
        <f t="shared" si="56"/>
        <v>68.855000000000004</v>
      </c>
      <c r="AI52" s="110">
        <f t="shared" si="57"/>
        <v>70.231999999999999</v>
      </c>
      <c r="AJ52" s="110">
        <f t="shared" si="58"/>
        <v>71.63600000000001</v>
      </c>
      <c r="AK52" s="110">
        <f t="shared" si="59"/>
        <v>73.069000000000003</v>
      </c>
      <c r="AL52" s="110">
        <f t="shared" si="60"/>
        <v>74.531000000000006</v>
      </c>
      <c r="AM52" s="110">
        <f t="shared" si="61"/>
        <v>76.022000000000006</v>
      </c>
      <c r="AN52" s="110">
        <f t="shared" si="62"/>
        <v>77.541000000000011</v>
      </c>
    </row>
    <row r="53" spans="1:41" hidden="1">
      <c r="A53" s="85" t="s">
        <v>119</v>
      </c>
      <c r="B53" s="86">
        <v>12</v>
      </c>
      <c r="C53" s="86" t="s">
        <v>120</v>
      </c>
      <c r="D53" s="86">
        <v>583</v>
      </c>
      <c r="E53" s="86" t="s">
        <v>448</v>
      </c>
      <c r="F53" s="113" t="s">
        <v>121</v>
      </c>
      <c r="G53" s="93">
        <f t="shared" si="45"/>
        <v>117699</v>
      </c>
      <c r="H53" s="93">
        <f t="shared" si="46"/>
        <v>123894</v>
      </c>
      <c r="I53" s="93">
        <f t="shared" si="47"/>
        <v>126371</v>
      </c>
      <c r="J53" s="93">
        <f t="shared" si="48"/>
        <v>128897</v>
      </c>
      <c r="K53" s="93">
        <f t="shared" si="49"/>
        <v>131478</v>
      </c>
      <c r="L53" s="93">
        <f t="shared" si="50"/>
        <v>134106</v>
      </c>
      <c r="M53" s="93">
        <f t="shared" si="51"/>
        <v>136788</v>
      </c>
      <c r="N53" s="93">
        <f t="shared" si="52"/>
        <v>139523</v>
      </c>
      <c r="O53" s="83"/>
      <c r="P53" s="87"/>
      <c r="Q53" s="87"/>
      <c r="R53" s="87"/>
      <c r="S53" s="100" t="str">
        <f t="shared" si="38"/>
        <v>C03028</v>
      </c>
      <c r="T53" s="102" t="str">
        <f t="shared" si="39"/>
        <v>43</v>
      </c>
      <c r="U53" s="103" t="str">
        <f t="shared" si="63"/>
        <v>Deputy Director Inter Governmental Relations</v>
      </c>
      <c r="V53" s="104">
        <f t="shared" si="66"/>
        <v>117699</v>
      </c>
      <c r="W53" s="104">
        <f t="shared" si="66"/>
        <v>123894</v>
      </c>
      <c r="X53" s="104">
        <f t="shared" si="66"/>
        <v>126371</v>
      </c>
      <c r="Y53" s="104">
        <f t="shared" si="66"/>
        <v>128897</v>
      </c>
      <c r="Z53" s="104">
        <f t="shared" si="66"/>
        <v>131478</v>
      </c>
      <c r="AA53" s="104">
        <f t="shared" si="66"/>
        <v>134106</v>
      </c>
      <c r="AB53" s="104">
        <f t="shared" si="66"/>
        <v>136788</v>
      </c>
      <c r="AC53" s="104">
        <f t="shared" si="66"/>
        <v>139523</v>
      </c>
      <c r="AD53" s="109" t="str">
        <f t="shared" si="41"/>
        <v>C03028</v>
      </c>
      <c r="AE53" s="109" t="str">
        <f t="shared" si="54"/>
        <v>43</v>
      </c>
      <c r="AF53" s="108" t="str">
        <f t="shared" si="25"/>
        <v>Deputy Director Inter Governmental Relations</v>
      </c>
      <c r="AG53" s="110">
        <f t="shared" si="55"/>
        <v>56.586999999999996</v>
      </c>
      <c r="AH53" s="110">
        <f t="shared" si="56"/>
        <v>59.564999999999998</v>
      </c>
      <c r="AI53" s="110">
        <f t="shared" si="57"/>
        <v>60.756</v>
      </c>
      <c r="AJ53" s="110">
        <f t="shared" si="58"/>
        <v>61.97</v>
      </c>
      <c r="AK53" s="110">
        <f t="shared" si="59"/>
        <v>63.210999999999999</v>
      </c>
      <c r="AL53" s="110">
        <f t="shared" si="60"/>
        <v>64.475000000000009</v>
      </c>
      <c r="AM53" s="110">
        <f t="shared" si="61"/>
        <v>65.76400000000001</v>
      </c>
      <c r="AN53" s="110">
        <f t="shared" si="62"/>
        <v>67.079000000000008</v>
      </c>
    </row>
    <row r="54" spans="1:41" hidden="1">
      <c r="A54" s="85" t="s">
        <v>122</v>
      </c>
      <c r="B54" s="86">
        <v>12</v>
      </c>
      <c r="C54" s="86" t="s">
        <v>123</v>
      </c>
      <c r="D54" s="86">
        <v>543</v>
      </c>
      <c r="E54" s="86" t="s">
        <v>448</v>
      </c>
      <c r="F54" s="113" t="s">
        <v>124</v>
      </c>
      <c r="G54" s="93">
        <f t="shared" si="45"/>
        <v>109439</v>
      </c>
      <c r="H54" s="93">
        <f t="shared" si="46"/>
        <v>115201</v>
      </c>
      <c r="I54" s="93">
        <f t="shared" si="47"/>
        <v>117503</v>
      </c>
      <c r="J54" s="93">
        <f t="shared" si="48"/>
        <v>119854</v>
      </c>
      <c r="K54" s="93">
        <f t="shared" si="49"/>
        <v>122253</v>
      </c>
      <c r="L54" s="93">
        <f t="shared" si="50"/>
        <v>124696</v>
      </c>
      <c r="M54" s="93">
        <f t="shared" si="51"/>
        <v>127191</v>
      </c>
      <c r="N54" s="93">
        <f t="shared" si="52"/>
        <v>129735</v>
      </c>
      <c r="O54" s="83"/>
      <c r="P54" s="87"/>
      <c r="Q54" s="87"/>
      <c r="R54" s="87"/>
      <c r="S54" s="100" t="str">
        <f t="shared" si="38"/>
        <v>C03036</v>
      </c>
      <c r="T54" s="102" t="str">
        <f t="shared" si="39"/>
        <v>80</v>
      </c>
      <c r="U54" s="103" t="str">
        <f t="shared" si="63"/>
        <v>Deputy Director Neighborhood and Community Relations</v>
      </c>
      <c r="V54" s="104">
        <f t="shared" si="66"/>
        <v>109439</v>
      </c>
      <c r="W54" s="104">
        <f t="shared" si="66"/>
        <v>115201</v>
      </c>
      <c r="X54" s="104">
        <f t="shared" si="66"/>
        <v>117503</v>
      </c>
      <c r="Y54" s="104">
        <f t="shared" si="66"/>
        <v>119854</v>
      </c>
      <c r="Z54" s="104">
        <f t="shared" si="66"/>
        <v>122253</v>
      </c>
      <c r="AA54" s="104">
        <f t="shared" si="66"/>
        <v>124696</v>
      </c>
      <c r="AB54" s="104">
        <f t="shared" si="66"/>
        <v>127191</v>
      </c>
      <c r="AC54" s="104">
        <f t="shared" si="66"/>
        <v>129735</v>
      </c>
      <c r="AD54" s="109" t="str">
        <f t="shared" si="41"/>
        <v>C03036</v>
      </c>
      <c r="AE54" s="109" t="str">
        <f t="shared" si="54"/>
        <v>80</v>
      </c>
      <c r="AF54" s="108" t="str">
        <f t="shared" si="25"/>
        <v>Deputy Director Neighborhood and Community Relations</v>
      </c>
      <c r="AG54" s="110">
        <f t="shared" si="55"/>
        <v>52.614999999999995</v>
      </c>
      <c r="AH54" s="110">
        <f t="shared" si="56"/>
        <v>55.385999999999996</v>
      </c>
      <c r="AI54" s="110">
        <f t="shared" si="57"/>
        <v>56.491999999999997</v>
      </c>
      <c r="AJ54" s="110">
        <f t="shared" si="58"/>
        <v>57.622999999999998</v>
      </c>
      <c r="AK54" s="110">
        <f t="shared" si="59"/>
        <v>58.775999999999996</v>
      </c>
      <c r="AL54" s="110">
        <f t="shared" si="60"/>
        <v>59.95</v>
      </c>
      <c r="AM54" s="110">
        <f t="shared" si="61"/>
        <v>61.15</v>
      </c>
      <c r="AN54" s="110">
        <f t="shared" si="62"/>
        <v>62.372999999999998</v>
      </c>
    </row>
    <row r="55" spans="1:41" hidden="1">
      <c r="A55" s="85" t="s">
        <v>125</v>
      </c>
      <c r="B55" s="86">
        <v>18</v>
      </c>
      <c r="C55" s="86" t="s">
        <v>126</v>
      </c>
      <c r="D55" s="86">
        <v>820</v>
      </c>
      <c r="E55" s="86" t="s">
        <v>448</v>
      </c>
      <c r="F55" s="85" t="s">
        <v>127</v>
      </c>
      <c r="G55" s="93">
        <f t="shared" si="45"/>
        <v>166627</v>
      </c>
      <c r="H55" s="93">
        <f t="shared" si="46"/>
        <v>175397</v>
      </c>
      <c r="I55" s="93">
        <f t="shared" si="47"/>
        <v>178904</v>
      </c>
      <c r="J55" s="93">
        <f t="shared" si="48"/>
        <v>182483</v>
      </c>
      <c r="K55" s="93">
        <f t="shared" si="49"/>
        <v>186133</v>
      </c>
      <c r="L55" s="93">
        <f t="shared" si="50"/>
        <v>189855</v>
      </c>
      <c r="M55" s="106">
        <f t="shared" si="51"/>
        <v>193651</v>
      </c>
      <c r="N55" s="106">
        <f t="shared" si="52"/>
        <v>197525</v>
      </c>
      <c r="O55" s="61">
        <f>ROUND(VLOOKUP($A55,February19,14,0) * (1+IncrCAP20),0)</f>
        <v>178782</v>
      </c>
      <c r="P55" s="87">
        <f>O55*1.012</f>
        <v>180927.38399999999</v>
      </c>
      <c r="Q55" s="87">
        <f>P55*1.062-1</f>
        <v>192143.88180800001</v>
      </c>
      <c r="R55" s="87"/>
      <c r="S55" s="100" t="str">
        <f t="shared" si="38"/>
        <v>C03040</v>
      </c>
      <c r="T55" s="102" t="str">
        <f t="shared" si="39"/>
        <v>74</v>
      </c>
      <c r="U55" s="103" t="str">
        <f t="shared" si="63"/>
        <v>Deputy Director Public Works</v>
      </c>
      <c r="V55" s="104">
        <f t="shared" si="66"/>
        <v>166627</v>
      </c>
      <c r="W55" s="104">
        <f t="shared" si="66"/>
        <v>175397</v>
      </c>
      <c r="X55" s="104">
        <f t="shared" si="66"/>
        <v>178904</v>
      </c>
      <c r="Y55" s="104">
        <f t="shared" si="66"/>
        <v>182483</v>
      </c>
      <c r="Z55" s="104">
        <f t="shared" si="66"/>
        <v>186133</v>
      </c>
      <c r="AA55" s="104">
        <f t="shared" si="66"/>
        <v>189855</v>
      </c>
      <c r="AB55" s="104">
        <f t="shared" si="66"/>
        <v>193651</v>
      </c>
      <c r="AC55" s="104">
        <f t="shared" si="66"/>
        <v>197525</v>
      </c>
      <c r="AD55" s="109" t="str">
        <f t="shared" si="41"/>
        <v>C03040</v>
      </c>
      <c r="AE55" s="109" t="str">
        <f t="shared" si="54"/>
        <v>74</v>
      </c>
      <c r="AF55" s="108" t="str">
        <f t="shared" si="25"/>
        <v>Deputy Director Public Works</v>
      </c>
      <c r="AG55" s="110">
        <f t="shared" ref="AG55:AG85" si="67">ROUNDUP(V55/2080,3)</f>
        <v>80.11</v>
      </c>
      <c r="AH55" s="110">
        <f t="shared" ref="AH55:AH85" si="68">ROUNDUP(W55/2080,3)</f>
        <v>84.326000000000008</v>
      </c>
      <c r="AI55" s="110">
        <f t="shared" ref="AI55:AI85" si="69">ROUNDUP(X55/2080,3)</f>
        <v>86.012</v>
      </c>
      <c r="AJ55" s="110">
        <f t="shared" ref="AJ55:AJ85" si="70">ROUNDUP(Y55/2080,3)</f>
        <v>87.733000000000004</v>
      </c>
      <c r="AK55" s="110">
        <f t="shared" ref="AK55:AK85" si="71">ROUNDUP(Z55/2080,3)</f>
        <v>89.488</v>
      </c>
      <c r="AL55" s="110">
        <f t="shared" ref="AL55:AL85" si="72">ROUNDUP(AA55/2080,3)</f>
        <v>91.277000000000001</v>
      </c>
      <c r="AM55" s="135">
        <f>ROUNDDOWN(Q55/2080,3)</f>
        <v>92.376000000000005</v>
      </c>
      <c r="AN55" s="135"/>
      <c r="AO55" s="144">
        <v>92.376000000000005</v>
      </c>
    </row>
    <row r="56" spans="1:41" hidden="1">
      <c r="A56" s="85" t="s">
        <v>128</v>
      </c>
      <c r="B56" s="86">
        <v>16</v>
      </c>
      <c r="C56" s="86" t="s">
        <v>129</v>
      </c>
      <c r="D56" s="86">
        <v>723</v>
      </c>
      <c r="E56" s="86" t="s">
        <v>448</v>
      </c>
      <c r="F56" s="85" t="s">
        <v>130</v>
      </c>
      <c r="G56" s="93">
        <f t="shared" si="45"/>
        <v>146601</v>
      </c>
      <c r="H56" s="93">
        <f t="shared" si="46"/>
        <v>154317</v>
      </c>
      <c r="I56" s="93">
        <f t="shared" si="47"/>
        <v>157403</v>
      </c>
      <c r="J56" s="93">
        <f t="shared" si="48"/>
        <v>160552</v>
      </c>
      <c r="K56" s="93">
        <f t="shared" si="49"/>
        <v>163762</v>
      </c>
      <c r="L56" s="93">
        <f t="shared" si="50"/>
        <v>167037</v>
      </c>
      <c r="M56" s="93">
        <f t="shared" si="51"/>
        <v>170380</v>
      </c>
      <c r="N56" s="93">
        <f t="shared" si="52"/>
        <v>173786</v>
      </c>
      <c r="O56" s="83"/>
      <c r="P56" s="87"/>
      <c r="Q56" s="87"/>
      <c r="R56" s="87"/>
      <c r="S56" s="100" t="str">
        <f t="shared" si="38"/>
        <v>59219C</v>
      </c>
      <c r="T56" s="102" t="str">
        <f t="shared" si="39"/>
        <v>142</v>
      </c>
      <c r="U56" s="103" t="str">
        <f t="shared" si="63"/>
        <v>Deputy Director PW Business Administration</v>
      </c>
      <c r="V56" s="104">
        <f t="shared" si="66"/>
        <v>146601</v>
      </c>
      <c r="W56" s="104">
        <f t="shared" si="66"/>
        <v>154317</v>
      </c>
      <c r="X56" s="104">
        <f t="shared" si="66"/>
        <v>157403</v>
      </c>
      <c r="Y56" s="104">
        <f t="shared" si="66"/>
        <v>160552</v>
      </c>
      <c r="Z56" s="104">
        <f t="shared" si="66"/>
        <v>163762</v>
      </c>
      <c r="AA56" s="104">
        <f t="shared" si="66"/>
        <v>167037</v>
      </c>
      <c r="AB56" s="104">
        <f t="shared" si="66"/>
        <v>170380</v>
      </c>
      <c r="AC56" s="104">
        <f t="shared" si="66"/>
        <v>173786</v>
      </c>
      <c r="AD56" s="109" t="str">
        <f t="shared" si="41"/>
        <v>59219C</v>
      </c>
      <c r="AE56" s="109" t="str">
        <f t="shared" si="54"/>
        <v>142</v>
      </c>
      <c r="AF56" s="108" t="str">
        <f t="shared" ref="AF56:AF86" si="73">F56</f>
        <v>Deputy Director PW Business Administration</v>
      </c>
      <c r="AG56" s="110">
        <f t="shared" si="67"/>
        <v>70.481999999999999</v>
      </c>
      <c r="AH56" s="110">
        <f t="shared" si="68"/>
        <v>74.191000000000003</v>
      </c>
      <c r="AI56" s="110">
        <f t="shared" si="69"/>
        <v>75.675000000000011</v>
      </c>
      <c r="AJ56" s="110">
        <f t="shared" si="70"/>
        <v>77.189000000000007</v>
      </c>
      <c r="AK56" s="110">
        <f t="shared" si="71"/>
        <v>78.731999999999999</v>
      </c>
      <c r="AL56" s="110">
        <f t="shared" si="72"/>
        <v>80.307000000000002</v>
      </c>
      <c r="AM56" s="110">
        <f t="shared" ref="AM56:AM86" si="74">ROUNDUP(AB56/2080,3)</f>
        <v>81.914000000000001</v>
      </c>
      <c r="AN56" s="110">
        <f t="shared" ref="AN56:AN86" si="75">ROUNDUP(AC56/2080,3)</f>
        <v>83.551000000000002</v>
      </c>
    </row>
    <row r="57" spans="1:41" hidden="1">
      <c r="A57" s="85" t="s">
        <v>131</v>
      </c>
      <c r="B57" s="86">
        <v>12</v>
      </c>
      <c r="C57" s="86" t="s">
        <v>132</v>
      </c>
      <c r="D57" s="86">
        <v>550</v>
      </c>
      <c r="E57" s="86" t="s">
        <v>448</v>
      </c>
      <c r="F57" s="113" t="s">
        <v>133</v>
      </c>
      <c r="G57" s="93">
        <f t="shared" si="45"/>
        <v>110885</v>
      </c>
      <c r="H57" s="93">
        <f t="shared" si="46"/>
        <v>116724</v>
      </c>
      <c r="I57" s="93">
        <f t="shared" si="47"/>
        <v>119057</v>
      </c>
      <c r="J57" s="93">
        <f t="shared" si="48"/>
        <v>121437</v>
      </c>
      <c r="K57" s="93">
        <f t="shared" si="49"/>
        <v>123867</v>
      </c>
      <c r="L57" s="93">
        <f t="shared" si="50"/>
        <v>126344</v>
      </c>
      <c r="M57" s="93">
        <f t="shared" si="51"/>
        <v>128871</v>
      </c>
      <c r="N57" s="93">
        <f t="shared" si="52"/>
        <v>131448</v>
      </c>
      <c r="O57" s="83"/>
      <c r="P57" s="87"/>
      <c r="Q57" s="87"/>
      <c r="R57" s="87"/>
      <c r="S57" s="100" t="str">
        <f t="shared" si="38"/>
        <v>C03129</v>
      </c>
      <c r="T57" s="102" t="str">
        <f t="shared" si="39"/>
        <v>134</v>
      </c>
      <c r="U57" s="103" t="str">
        <f t="shared" si="63"/>
        <v>Director Accounting and Financial Reporting</v>
      </c>
      <c r="V57" s="104">
        <f t="shared" si="66"/>
        <v>110885</v>
      </c>
      <c r="W57" s="104">
        <f t="shared" si="66"/>
        <v>116724</v>
      </c>
      <c r="X57" s="104">
        <f t="shared" si="66"/>
        <v>119057</v>
      </c>
      <c r="Y57" s="104">
        <f t="shared" si="66"/>
        <v>121437</v>
      </c>
      <c r="Z57" s="104">
        <f t="shared" si="66"/>
        <v>123867</v>
      </c>
      <c r="AA57" s="104">
        <f t="shared" si="66"/>
        <v>126344</v>
      </c>
      <c r="AB57" s="104">
        <f t="shared" si="66"/>
        <v>128871</v>
      </c>
      <c r="AC57" s="104">
        <f t="shared" si="66"/>
        <v>131448</v>
      </c>
      <c r="AD57" s="109" t="str">
        <f t="shared" si="41"/>
        <v>C03129</v>
      </c>
      <c r="AE57" s="109" t="str">
        <f t="shared" si="54"/>
        <v>134</v>
      </c>
      <c r="AF57" s="108" t="str">
        <f t="shared" si="73"/>
        <v>Director Accounting and Financial Reporting</v>
      </c>
      <c r="AG57" s="110">
        <f t="shared" si="67"/>
        <v>53.311</v>
      </c>
      <c r="AH57" s="110">
        <f t="shared" si="68"/>
        <v>56.117999999999995</v>
      </c>
      <c r="AI57" s="110">
        <f t="shared" si="69"/>
        <v>57.238999999999997</v>
      </c>
      <c r="AJ57" s="110">
        <f t="shared" si="70"/>
        <v>58.384</v>
      </c>
      <c r="AK57" s="110">
        <f t="shared" si="71"/>
        <v>59.552</v>
      </c>
      <c r="AL57" s="110">
        <f t="shared" si="72"/>
        <v>60.742999999999995</v>
      </c>
      <c r="AM57" s="110">
        <f t="shared" si="74"/>
        <v>61.957999999999998</v>
      </c>
      <c r="AN57" s="110">
        <f t="shared" si="75"/>
        <v>63.196999999999996</v>
      </c>
    </row>
    <row r="58" spans="1:41" hidden="1">
      <c r="A58" s="85" t="s">
        <v>134</v>
      </c>
      <c r="B58" s="86">
        <v>13</v>
      </c>
      <c r="C58" s="86" t="s">
        <v>135</v>
      </c>
      <c r="D58" s="86">
        <v>595</v>
      </c>
      <c r="E58" s="86" t="s">
        <v>448</v>
      </c>
      <c r="F58" s="85" t="s">
        <v>136</v>
      </c>
      <c r="G58" s="93">
        <f t="shared" si="45"/>
        <v>120176</v>
      </c>
      <c r="H58" s="93">
        <f t="shared" si="46"/>
        <v>126502</v>
      </c>
      <c r="I58" s="93">
        <f t="shared" si="47"/>
        <v>129030</v>
      </c>
      <c r="J58" s="93">
        <f t="shared" si="48"/>
        <v>131612</v>
      </c>
      <c r="K58" s="93">
        <f t="shared" si="49"/>
        <v>134245</v>
      </c>
      <c r="L58" s="93">
        <f t="shared" si="50"/>
        <v>136928</v>
      </c>
      <c r="M58" s="93">
        <f t="shared" si="51"/>
        <v>139668</v>
      </c>
      <c r="N58" s="93">
        <f t="shared" si="52"/>
        <v>142462</v>
      </c>
      <c r="O58" s="83"/>
      <c r="P58" s="87"/>
      <c r="Q58" s="87"/>
      <c r="R58" s="87"/>
      <c r="S58" s="100" t="str">
        <f t="shared" si="38"/>
        <v>C03046</v>
      </c>
      <c r="T58" s="102" t="str">
        <f t="shared" si="39"/>
        <v>130</v>
      </c>
      <c r="U58" s="103" t="str">
        <f t="shared" si="63"/>
        <v>Director Admininistration Convention Center</v>
      </c>
      <c r="V58" s="104">
        <f t="shared" si="66"/>
        <v>120176</v>
      </c>
      <c r="W58" s="104">
        <f t="shared" si="66"/>
        <v>126502</v>
      </c>
      <c r="X58" s="104">
        <f t="shared" si="66"/>
        <v>129030</v>
      </c>
      <c r="Y58" s="104">
        <f t="shared" si="66"/>
        <v>131612</v>
      </c>
      <c r="Z58" s="104">
        <f t="shared" si="66"/>
        <v>134245</v>
      </c>
      <c r="AA58" s="104">
        <f t="shared" si="66"/>
        <v>136928</v>
      </c>
      <c r="AB58" s="104">
        <f t="shared" si="66"/>
        <v>139668</v>
      </c>
      <c r="AC58" s="104">
        <f t="shared" si="66"/>
        <v>142462</v>
      </c>
      <c r="AD58" s="109" t="str">
        <f t="shared" si="41"/>
        <v>C03046</v>
      </c>
      <c r="AE58" s="109" t="str">
        <f t="shared" si="54"/>
        <v>130</v>
      </c>
      <c r="AF58" s="108" t="str">
        <f t="shared" si="73"/>
        <v>Director Admininistration Convention Center</v>
      </c>
      <c r="AG58" s="110">
        <f t="shared" si="67"/>
        <v>57.777000000000001</v>
      </c>
      <c r="AH58" s="110">
        <f t="shared" si="68"/>
        <v>60.818999999999996</v>
      </c>
      <c r="AI58" s="110">
        <f t="shared" si="69"/>
        <v>62.033999999999999</v>
      </c>
      <c r="AJ58" s="110">
        <f t="shared" si="70"/>
        <v>63.274999999999999</v>
      </c>
      <c r="AK58" s="110">
        <f t="shared" si="71"/>
        <v>64.541000000000011</v>
      </c>
      <c r="AL58" s="110">
        <f t="shared" si="72"/>
        <v>65.831000000000003</v>
      </c>
      <c r="AM58" s="110">
        <f t="shared" si="74"/>
        <v>67.149000000000001</v>
      </c>
      <c r="AN58" s="110">
        <f t="shared" si="75"/>
        <v>68.492000000000004</v>
      </c>
    </row>
    <row r="59" spans="1:41" hidden="1">
      <c r="A59" s="85" t="s">
        <v>137</v>
      </c>
      <c r="B59" s="86">
        <v>11</v>
      </c>
      <c r="C59" s="86" t="s">
        <v>138</v>
      </c>
      <c r="D59" s="86">
        <v>518</v>
      </c>
      <c r="E59" s="86" t="s">
        <v>448</v>
      </c>
      <c r="F59" s="113" t="s">
        <v>139</v>
      </c>
      <c r="G59" s="93">
        <f t="shared" si="45"/>
        <v>104278</v>
      </c>
      <c r="H59" s="93">
        <f t="shared" si="46"/>
        <v>109768</v>
      </c>
      <c r="I59" s="93">
        <f t="shared" si="47"/>
        <v>111963</v>
      </c>
      <c r="J59" s="93">
        <f t="shared" si="48"/>
        <v>114204</v>
      </c>
      <c r="K59" s="93">
        <f t="shared" si="49"/>
        <v>116486</v>
      </c>
      <c r="L59" s="93">
        <f t="shared" si="50"/>
        <v>118815</v>
      </c>
      <c r="M59" s="93">
        <f t="shared" si="51"/>
        <v>121193</v>
      </c>
      <c r="N59" s="93">
        <f t="shared" si="52"/>
        <v>123617</v>
      </c>
      <c r="O59" s="83"/>
      <c r="P59" s="87"/>
      <c r="Q59" s="87"/>
      <c r="R59" s="87"/>
      <c r="S59" s="100" t="str">
        <f t="shared" si="38"/>
        <v>C03018</v>
      </c>
      <c r="T59" s="102" t="str">
        <f t="shared" si="39"/>
        <v>115</v>
      </c>
      <c r="U59" s="103" t="str">
        <f t="shared" si="63"/>
        <v>Director Administrative &amp; Community Engagement</v>
      </c>
      <c r="V59" s="104">
        <f t="shared" si="66"/>
        <v>104278</v>
      </c>
      <c r="W59" s="104">
        <f t="shared" si="66"/>
        <v>109768</v>
      </c>
      <c r="X59" s="104">
        <f t="shared" si="66"/>
        <v>111963</v>
      </c>
      <c r="Y59" s="104">
        <f t="shared" si="66"/>
        <v>114204</v>
      </c>
      <c r="Z59" s="104">
        <f t="shared" si="66"/>
        <v>116486</v>
      </c>
      <c r="AA59" s="104">
        <f t="shared" si="66"/>
        <v>118815</v>
      </c>
      <c r="AB59" s="104">
        <f t="shared" si="66"/>
        <v>121193</v>
      </c>
      <c r="AC59" s="104">
        <f t="shared" si="66"/>
        <v>123617</v>
      </c>
      <c r="AD59" s="109" t="str">
        <f t="shared" si="41"/>
        <v>C03018</v>
      </c>
      <c r="AE59" s="109" t="str">
        <f t="shared" si="54"/>
        <v>115</v>
      </c>
      <c r="AF59" s="108" t="str">
        <f t="shared" si="73"/>
        <v>Director Administrative &amp; Community Engagement</v>
      </c>
      <c r="AG59" s="110">
        <f t="shared" si="67"/>
        <v>50.134</v>
      </c>
      <c r="AH59" s="110">
        <f t="shared" si="68"/>
        <v>52.774000000000001</v>
      </c>
      <c r="AI59" s="110">
        <f t="shared" si="69"/>
        <v>53.829000000000001</v>
      </c>
      <c r="AJ59" s="110">
        <f t="shared" si="70"/>
        <v>54.905999999999999</v>
      </c>
      <c r="AK59" s="110">
        <f t="shared" si="71"/>
        <v>56.003</v>
      </c>
      <c r="AL59" s="110">
        <f t="shared" si="72"/>
        <v>57.122999999999998</v>
      </c>
      <c r="AM59" s="110">
        <f t="shared" si="74"/>
        <v>58.265999999999998</v>
      </c>
      <c r="AN59" s="110">
        <f t="shared" si="75"/>
        <v>59.431999999999995</v>
      </c>
    </row>
    <row r="60" spans="1:41" hidden="1">
      <c r="A60" s="85" t="s">
        <v>142</v>
      </c>
      <c r="B60" s="86">
        <v>14</v>
      </c>
      <c r="C60" s="86" t="s">
        <v>143</v>
      </c>
      <c r="D60" s="86">
        <v>650</v>
      </c>
      <c r="E60" s="86" t="s">
        <v>448</v>
      </c>
      <c r="F60" s="85" t="s">
        <v>144</v>
      </c>
      <c r="G60" s="93">
        <f t="shared" si="45"/>
        <v>131530</v>
      </c>
      <c r="H60" s="93">
        <f t="shared" si="46"/>
        <v>138453</v>
      </c>
      <c r="I60" s="93">
        <f t="shared" si="47"/>
        <v>141222</v>
      </c>
      <c r="J60" s="93">
        <f t="shared" si="48"/>
        <v>144045</v>
      </c>
      <c r="K60" s="93">
        <f t="shared" si="49"/>
        <v>146928</v>
      </c>
      <c r="L60" s="93">
        <f t="shared" si="50"/>
        <v>149867</v>
      </c>
      <c r="M60" s="93">
        <f t="shared" si="51"/>
        <v>152865</v>
      </c>
      <c r="N60" s="93">
        <f t="shared" si="52"/>
        <v>155921</v>
      </c>
      <c r="O60" s="83"/>
      <c r="P60" s="87"/>
      <c r="Q60" s="87"/>
      <c r="R60" s="87"/>
      <c r="S60" s="100" t="str">
        <f t="shared" si="38"/>
        <v>C03170</v>
      </c>
      <c r="T60" s="102" t="str">
        <f t="shared" si="39"/>
        <v>55</v>
      </c>
      <c r="U60" s="103" t="str">
        <f t="shared" si="63"/>
        <v>Director Assessments</v>
      </c>
      <c r="V60" s="104">
        <f t="shared" si="66"/>
        <v>131530</v>
      </c>
      <c r="W60" s="104">
        <f t="shared" si="66"/>
        <v>138453</v>
      </c>
      <c r="X60" s="104">
        <f t="shared" si="66"/>
        <v>141222</v>
      </c>
      <c r="Y60" s="104">
        <f t="shared" si="66"/>
        <v>144045</v>
      </c>
      <c r="Z60" s="104">
        <f t="shared" si="66"/>
        <v>146928</v>
      </c>
      <c r="AA60" s="104">
        <f t="shared" si="66"/>
        <v>149867</v>
      </c>
      <c r="AB60" s="104">
        <f t="shared" si="66"/>
        <v>152865</v>
      </c>
      <c r="AC60" s="104">
        <f t="shared" si="66"/>
        <v>155921</v>
      </c>
      <c r="AD60" s="109" t="str">
        <f t="shared" si="41"/>
        <v>C03170</v>
      </c>
      <c r="AE60" s="109" t="str">
        <f t="shared" si="54"/>
        <v>55</v>
      </c>
      <c r="AF60" s="108" t="str">
        <f t="shared" si="73"/>
        <v>Director Assessments</v>
      </c>
      <c r="AG60" s="110">
        <f t="shared" si="67"/>
        <v>63.235999999999997</v>
      </c>
      <c r="AH60" s="110">
        <f t="shared" si="68"/>
        <v>66.564000000000007</v>
      </c>
      <c r="AI60" s="110">
        <f t="shared" si="69"/>
        <v>67.896000000000001</v>
      </c>
      <c r="AJ60" s="110">
        <f t="shared" si="70"/>
        <v>69.253</v>
      </c>
      <c r="AK60" s="110">
        <f t="shared" si="71"/>
        <v>70.63900000000001</v>
      </c>
      <c r="AL60" s="110">
        <f t="shared" si="72"/>
        <v>72.052000000000007</v>
      </c>
      <c r="AM60" s="110">
        <f t="shared" si="74"/>
        <v>73.493000000000009</v>
      </c>
      <c r="AN60" s="110">
        <f t="shared" si="75"/>
        <v>74.963000000000008</v>
      </c>
    </row>
    <row r="61" spans="1:41" hidden="1">
      <c r="A61" s="85" t="s">
        <v>145</v>
      </c>
      <c r="B61" s="86">
        <v>15</v>
      </c>
      <c r="C61" s="86">
        <v>152</v>
      </c>
      <c r="D61" s="86">
        <v>710</v>
      </c>
      <c r="E61" s="86" t="s">
        <v>448</v>
      </c>
      <c r="F61" s="113" t="s">
        <v>462</v>
      </c>
      <c r="G61" s="93">
        <f t="shared" si="45"/>
        <v>161138</v>
      </c>
      <c r="H61" s="93">
        <f t="shared" si="46"/>
        <v>169619</v>
      </c>
      <c r="I61" s="93">
        <f t="shared" si="47"/>
        <v>173013</v>
      </c>
      <c r="J61" s="93">
        <f t="shared" si="48"/>
        <v>176472</v>
      </c>
      <c r="K61" s="93">
        <f t="shared" si="49"/>
        <v>180002</v>
      </c>
      <c r="L61" s="93">
        <f t="shared" si="50"/>
        <v>183601</v>
      </c>
      <c r="M61" s="93">
        <f t="shared" si="51"/>
        <v>187273</v>
      </c>
      <c r="N61" s="93">
        <f t="shared" si="52"/>
        <v>191017</v>
      </c>
      <c r="O61" s="61">
        <f>ROUND(VLOOKUP($A61,February19,14,0) * (1+IncrCAP20),0)</f>
        <v>178782</v>
      </c>
      <c r="P61" s="87">
        <f>O61*1.012</f>
        <v>180927.38399999999</v>
      </c>
      <c r="Q61" s="87">
        <f>P61*1.062-1</f>
        <v>192143.88180800001</v>
      </c>
      <c r="R61" s="87"/>
      <c r="S61" s="100" t="str">
        <f t="shared" si="38"/>
        <v>C03300</v>
      </c>
      <c r="T61" s="102">
        <f t="shared" si="39"/>
        <v>152</v>
      </c>
      <c r="U61" s="103" t="str">
        <f t="shared" si="63"/>
        <v>Director BIS Business Development/Deputy Chief Information Officer</v>
      </c>
      <c r="V61" s="104">
        <f t="shared" ref="V61:AC70" si="76">ROUND(VLOOKUP($S61,DataApril2021,V$5,0)*IncrPerc2022,0)</f>
        <v>161138</v>
      </c>
      <c r="W61" s="104">
        <f t="shared" si="76"/>
        <v>169619</v>
      </c>
      <c r="X61" s="104">
        <f t="shared" si="76"/>
        <v>173013</v>
      </c>
      <c r="Y61" s="104">
        <f t="shared" si="76"/>
        <v>176472</v>
      </c>
      <c r="Z61" s="104">
        <f t="shared" si="76"/>
        <v>180002</v>
      </c>
      <c r="AA61" s="104">
        <f t="shared" si="76"/>
        <v>183601</v>
      </c>
      <c r="AB61" s="104">
        <f t="shared" si="76"/>
        <v>187273</v>
      </c>
      <c r="AC61" s="104">
        <f t="shared" si="76"/>
        <v>191017</v>
      </c>
      <c r="AD61" s="109" t="str">
        <f t="shared" si="41"/>
        <v>C03300</v>
      </c>
      <c r="AE61" s="109">
        <f t="shared" si="54"/>
        <v>152</v>
      </c>
      <c r="AF61" s="108" t="str">
        <f t="shared" si="73"/>
        <v>Director BIS Business Development/Deputy Chief Information Officer</v>
      </c>
      <c r="AG61" s="110">
        <f t="shared" si="67"/>
        <v>77.471000000000004</v>
      </c>
      <c r="AH61" s="110">
        <f t="shared" si="68"/>
        <v>81.548000000000002</v>
      </c>
      <c r="AI61" s="110">
        <f t="shared" si="69"/>
        <v>83.18</v>
      </c>
      <c r="AJ61" s="110">
        <f t="shared" si="70"/>
        <v>84.843000000000004</v>
      </c>
      <c r="AK61" s="110">
        <f t="shared" si="71"/>
        <v>86.54</v>
      </c>
      <c r="AL61" s="110">
        <f t="shared" si="72"/>
        <v>88.27000000000001</v>
      </c>
      <c r="AM61" s="110">
        <f t="shared" si="74"/>
        <v>90.036000000000001</v>
      </c>
      <c r="AN61" s="110">
        <f t="shared" si="75"/>
        <v>91.835999999999999</v>
      </c>
      <c r="AO61" s="144">
        <v>92.376000000000005</v>
      </c>
    </row>
    <row r="62" spans="1:41" hidden="1">
      <c r="A62" s="85" t="s">
        <v>148</v>
      </c>
      <c r="B62" s="86">
        <v>13</v>
      </c>
      <c r="C62" s="86" t="s">
        <v>149</v>
      </c>
      <c r="D62" s="86">
        <v>588</v>
      </c>
      <c r="E62" s="86" t="s">
        <v>448</v>
      </c>
      <c r="F62" s="85" t="s">
        <v>150</v>
      </c>
      <c r="G62" s="93">
        <f t="shared" si="45"/>
        <v>118731</v>
      </c>
      <c r="H62" s="93">
        <f t="shared" si="46"/>
        <v>124980</v>
      </c>
      <c r="I62" s="93">
        <f t="shared" si="47"/>
        <v>127479</v>
      </c>
      <c r="J62" s="93">
        <f t="shared" si="48"/>
        <v>130028</v>
      </c>
      <c r="K62" s="93">
        <f t="shared" si="49"/>
        <v>132629</v>
      </c>
      <c r="L62" s="93">
        <f t="shared" si="50"/>
        <v>135282</v>
      </c>
      <c r="M62" s="93">
        <f t="shared" si="51"/>
        <v>137987</v>
      </c>
      <c r="N62" s="93">
        <f t="shared" si="52"/>
        <v>140748</v>
      </c>
      <c r="O62" s="83"/>
      <c r="P62" s="87"/>
      <c r="Q62" s="87"/>
      <c r="R62" s="87"/>
      <c r="S62" s="100" t="str">
        <f t="shared" si="38"/>
        <v>C03180</v>
      </c>
      <c r="T62" s="102" t="str">
        <f t="shared" si="39"/>
        <v>108</v>
      </c>
      <c r="U62" s="103" t="str">
        <f t="shared" si="63"/>
        <v>Director Budget</v>
      </c>
      <c r="V62" s="104">
        <f t="shared" si="76"/>
        <v>118731</v>
      </c>
      <c r="W62" s="104">
        <f t="shared" si="76"/>
        <v>124980</v>
      </c>
      <c r="X62" s="104">
        <f t="shared" si="76"/>
        <v>127479</v>
      </c>
      <c r="Y62" s="104">
        <f t="shared" si="76"/>
        <v>130028</v>
      </c>
      <c r="Z62" s="104">
        <f t="shared" si="76"/>
        <v>132629</v>
      </c>
      <c r="AA62" s="104">
        <f t="shared" si="76"/>
        <v>135282</v>
      </c>
      <c r="AB62" s="104">
        <f t="shared" si="76"/>
        <v>137987</v>
      </c>
      <c r="AC62" s="104">
        <f t="shared" si="76"/>
        <v>140748</v>
      </c>
      <c r="AD62" s="109" t="str">
        <f t="shared" si="41"/>
        <v>C03180</v>
      </c>
      <c r="AE62" s="109" t="str">
        <f t="shared" si="54"/>
        <v>108</v>
      </c>
      <c r="AF62" s="108" t="str">
        <f t="shared" si="73"/>
        <v>Director Budget</v>
      </c>
      <c r="AG62" s="110">
        <f t="shared" si="67"/>
        <v>57.082999999999998</v>
      </c>
      <c r="AH62" s="110">
        <f t="shared" si="68"/>
        <v>60.086999999999996</v>
      </c>
      <c r="AI62" s="110">
        <f t="shared" si="69"/>
        <v>61.287999999999997</v>
      </c>
      <c r="AJ62" s="110">
        <f t="shared" si="70"/>
        <v>62.513999999999996</v>
      </c>
      <c r="AK62" s="110">
        <f t="shared" si="71"/>
        <v>63.763999999999996</v>
      </c>
      <c r="AL62" s="110">
        <f t="shared" si="72"/>
        <v>65.040000000000006</v>
      </c>
      <c r="AM62" s="110">
        <f t="shared" si="74"/>
        <v>66.34</v>
      </c>
      <c r="AN62" s="110">
        <f t="shared" si="75"/>
        <v>67.668000000000006</v>
      </c>
    </row>
    <row r="63" spans="1:41" hidden="1">
      <c r="A63" s="85" t="s">
        <v>151</v>
      </c>
      <c r="B63" s="86">
        <v>15</v>
      </c>
      <c r="C63" s="86" t="s">
        <v>152</v>
      </c>
      <c r="D63" s="86">
        <v>678</v>
      </c>
      <c r="E63" s="86" t="s">
        <v>448</v>
      </c>
      <c r="F63" s="85" t="s">
        <v>153</v>
      </c>
      <c r="G63" s="93">
        <f t="shared" si="45"/>
        <v>137312</v>
      </c>
      <c r="H63" s="93">
        <f t="shared" si="46"/>
        <v>144537</v>
      </c>
      <c r="I63" s="93">
        <f t="shared" si="47"/>
        <v>147430</v>
      </c>
      <c r="J63" s="93">
        <f t="shared" si="48"/>
        <v>150379</v>
      </c>
      <c r="K63" s="93">
        <f t="shared" si="49"/>
        <v>153385</v>
      </c>
      <c r="L63" s="93">
        <f t="shared" si="50"/>
        <v>156453</v>
      </c>
      <c r="M63" s="93">
        <f t="shared" si="51"/>
        <v>159581</v>
      </c>
      <c r="N63" s="93">
        <f t="shared" si="52"/>
        <v>162772</v>
      </c>
      <c r="O63" s="83"/>
      <c r="P63" s="87"/>
      <c r="Q63" s="87"/>
      <c r="R63" s="87"/>
      <c r="S63" s="100" t="str">
        <f t="shared" si="38"/>
        <v>C03051</v>
      </c>
      <c r="T63" s="102" t="str">
        <f t="shared" si="39"/>
        <v>99</v>
      </c>
      <c r="U63" s="103" t="str">
        <f t="shared" si="63"/>
        <v>Director Business Admininstration PW</v>
      </c>
      <c r="V63" s="104">
        <f t="shared" si="76"/>
        <v>137312</v>
      </c>
      <c r="W63" s="104">
        <f t="shared" si="76"/>
        <v>144537</v>
      </c>
      <c r="X63" s="104">
        <f t="shared" si="76"/>
        <v>147430</v>
      </c>
      <c r="Y63" s="104">
        <f t="shared" si="76"/>
        <v>150379</v>
      </c>
      <c r="Z63" s="104">
        <f t="shared" si="76"/>
        <v>153385</v>
      </c>
      <c r="AA63" s="104">
        <f t="shared" si="76"/>
        <v>156453</v>
      </c>
      <c r="AB63" s="104">
        <f t="shared" si="76"/>
        <v>159581</v>
      </c>
      <c r="AC63" s="104">
        <f t="shared" si="76"/>
        <v>162772</v>
      </c>
      <c r="AD63" s="109" t="str">
        <f t="shared" si="41"/>
        <v>C03051</v>
      </c>
      <c r="AE63" s="109" t="str">
        <f t="shared" si="54"/>
        <v>99</v>
      </c>
      <c r="AF63" s="108" t="str">
        <f t="shared" si="73"/>
        <v>Director Business Admininstration PW</v>
      </c>
      <c r="AG63" s="110">
        <f t="shared" si="67"/>
        <v>66.016000000000005</v>
      </c>
      <c r="AH63" s="110">
        <f t="shared" si="68"/>
        <v>69.489000000000004</v>
      </c>
      <c r="AI63" s="110">
        <f t="shared" si="69"/>
        <v>70.88000000000001</v>
      </c>
      <c r="AJ63" s="110">
        <f t="shared" si="70"/>
        <v>72.298000000000002</v>
      </c>
      <c r="AK63" s="110">
        <f t="shared" si="71"/>
        <v>73.743000000000009</v>
      </c>
      <c r="AL63" s="110">
        <f t="shared" si="72"/>
        <v>75.218000000000004</v>
      </c>
      <c r="AM63" s="110">
        <f t="shared" si="74"/>
        <v>76.722000000000008</v>
      </c>
      <c r="AN63" s="110">
        <f t="shared" si="75"/>
        <v>78.256</v>
      </c>
    </row>
    <row r="64" spans="1:41" hidden="1">
      <c r="A64" s="85" t="s">
        <v>154</v>
      </c>
      <c r="B64" s="86">
        <v>12</v>
      </c>
      <c r="C64" s="86" t="s">
        <v>155</v>
      </c>
      <c r="D64" s="86">
        <v>570</v>
      </c>
      <c r="E64" s="86" t="s">
        <v>448</v>
      </c>
      <c r="F64" s="113" t="s">
        <v>156</v>
      </c>
      <c r="G64" s="93">
        <f t="shared" si="45"/>
        <v>115014</v>
      </c>
      <c r="H64" s="93">
        <f t="shared" si="46"/>
        <v>121069</v>
      </c>
      <c r="I64" s="93">
        <f t="shared" si="47"/>
        <v>123488</v>
      </c>
      <c r="J64" s="93">
        <f t="shared" si="48"/>
        <v>125959</v>
      </c>
      <c r="K64" s="93">
        <f t="shared" si="49"/>
        <v>128479</v>
      </c>
      <c r="L64" s="93">
        <f t="shared" si="50"/>
        <v>131046</v>
      </c>
      <c r="M64" s="93">
        <f t="shared" si="51"/>
        <v>133668</v>
      </c>
      <c r="N64" s="93">
        <f t="shared" si="52"/>
        <v>136343</v>
      </c>
      <c r="O64" s="83"/>
      <c r="P64" s="87"/>
      <c r="Q64" s="87"/>
      <c r="R64" s="87"/>
      <c r="S64" s="100" t="str">
        <f t="shared" si="38"/>
        <v>C03185</v>
      </c>
      <c r="T64" s="102" t="str">
        <f t="shared" si="39"/>
        <v>39</v>
      </c>
      <c r="U64" s="103" t="str">
        <f t="shared" si="63"/>
        <v>Director Capital &amp; Debt Management</v>
      </c>
      <c r="V64" s="104">
        <f t="shared" si="76"/>
        <v>115014</v>
      </c>
      <c r="W64" s="104">
        <f t="shared" si="76"/>
        <v>121069</v>
      </c>
      <c r="X64" s="104">
        <f t="shared" si="76"/>
        <v>123488</v>
      </c>
      <c r="Y64" s="104">
        <f t="shared" si="76"/>
        <v>125959</v>
      </c>
      <c r="Z64" s="104">
        <f t="shared" si="76"/>
        <v>128479</v>
      </c>
      <c r="AA64" s="104">
        <f t="shared" si="76"/>
        <v>131046</v>
      </c>
      <c r="AB64" s="104">
        <f t="shared" si="76"/>
        <v>133668</v>
      </c>
      <c r="AC64" s="104">
        <f t="shared" si="76"/>
        <v>136343</v>
      </c>
      <c r="AD64" s="109" t="str">
        <f t="shared" si="41"/>
        <v>C03185</v>
      </c>
      <c r="AE64" s="109" t="str">
        <f t="shared" si="54"/>
        <v>39</v>
      </c>
      <c r="AF64" s="108" t="str">
        <f t="shared" si="73"/>
        <v>Director Capital &amp; Debt Management</v>
      </c>
      <c r="AG64" s="110">
        <f t="shared" si="67"/>
        <v>55.295999999999999</v>
      </c>
      <c r="AH64" s="110">
        <f t="shared" si="68"/>
        <v>58.207000000000001</v>
      </c>
      <c r="AI64" s="110">
        <f t="shared" si="69"/>
        <v>59.37</v>
      </c>
      <c r="AJ64" s="110">
        <f t="shared" si="70"/>
        <v>60.558</v>
      </c>
      <c r="AK64" s="110">
        <f t="shared" si="71"/>
        <v>61.768999999999998</v>
      </c>
      <c r="AL64" s="110">
        <f t="shared" si="72"/>
        <v>63.003</v>
      </c>
      <c r="AM64" s="110">
        <f t="shared" si="74"/>
        <v>64.26400000000001</v>
      </c>
      <c r="AN64" s="110">
        <f t="shared" si="75"/>
        <v>65.550000000000011</v>
      </c>
    </row>
    <row r="65" spans="1:40" hidden="1">
      <c r="A65" s="85" t="s">
        <v>157</v>
      </c>
      <c r="B65" s="86">
        <v>15</v>
      </c>
      <c r="C65" s="86" t="s">
        <v>158</v>
      </c>
      <c r="D65" s="86">
        <v>703</v>
      </c>
      <c r="E65" s="86" t="s">
        <v>448</v>
      </c>
      <c r="F65" s="85" t="s">
        <v>159</v>
      </c>
      <c r="G65" s="93">
        <f t="shared" si="45"/>
        <v>142472</v>
      </c>
      <c r="H65" s="93">
        <f t="shared" si="46"/>
        <v>149971</v>
      </c>
      <c r="I65" s="93">
        <f t="shared" si="47"/>
        <v>152972</v>
      </c>
      <c r="J65" s="93">
        <f t="shared" si="48"/>
        <v>156030</v>
      </c>
      <c r="K65" s="93">
        <f t="shared" si="49"/>
        <v>159152</v>
      </c>
      <c r="L65" s="93">
        <f t="shared" si="50"/>
        <v>162334</v>
      </c>
      <c r="M65" s="93">
        <f t="shared" si="51"/>
        <v>165580</v>
      </c>
      <c r="N65" s="93">
        <f t="shared" si="52"/>
        <v>168890</v>
      </c>
      <c r="O65" s="83"/>
      <c r="P65" s="87"/>
      <c r="Q65" s="87"/>
      <c r="R65" s="87"/>
      <c r="S65" s="100" t="str">
        <f t="shared" si="38"/>
        <v>C03200</v>
      </c>
      <c r="T65" s="102" t="str">
        <f t="shared" si="39"/>
        <v>104</v>
      </c>
      <c r="U65" s="103" t="str">
        <f t="shared" si="63"/>
        <v>Director Civil Rights</v>
      </c>
      <c r="V65" s="104">
        <f t="shared" si="76"/>
        <v>142472</v>
      </c>
      <c r="W65" s="104">
        <f t="shared" si="76"/>
        <v>149971</v>
      </c>
      <c r="X65" s="104">
        <f t="shared" si="76"/>
        <v>152972</v>
      </c>
      <c r="Y65" s="104">
        <f t="shared" si="76"/>
        <v>156030</v>
      </c>
      <c r="Z65" s="104">
        <f t="shared" si="76"/>
        <v>159152</v>
      </c>
      <c r="AA65" s="104">
        <f t="shared" si="76"/>
        <v>162334</v>
      </c>
      <c r="AB65" s="104">
        <f t="shared" si="76"/>
        <v>165580</v>
      </c>
      <c r="AC65" s="104">
        <f t="shared" si="76"/>
        <v>168890</v>
      </c>
      <c r="AD65" s="109" t="str">
        <f t="shared" si="41"/>
        <v>C03200</v>
      </c>
      <c r="AE65" s="109" t="str">
        <f t="shared" si="54"/>
        <v>104</v>
      </c>
      <c r="AF65" s="108" t="str">
        <f t="shared" si="73"/>
        <v>Director Civil Rights</v>
      </c>
      <c r="AG65" s="110">
        <f t="shared" si="67"/>
        <v>68.497</v>
      </c>
      <c r="AH65" s="110">
        <f t="shared" si="68"/>
        <v>72.102000000000004</v>
      </c>
      <c r="AI65" s="110">
        <f t="shared" si="69"/>
        <v>73.545000000000002</v>
      </c>
      <c r="AJ65" s="110">
        <f t="shared" si="70"/>
        <v>75.015000000000001</v>
      </c>
      <c r="AK65" s="110">
        <f t="shared" si="71"/>
        <v>76.516000000000005</v>
      </c>
      <c r="AL65" s="110">
        <f t="shared" si="72"/>
        <v>78.046000000000006</v>
      </c>
      <c r="AM65" s="110">
        <f t="shared" si="74"/>
        <v>79.606000000000009</v>
      </c>
      <c r="AN65" s="110">
        <f t="shared" si="75"/>
        <v>81.198000000000008</v>
      </c>
    </row>
    <row r="66" spans="1:40" hidden="1">
      <c r="A66" s="85" t="s">
        <v>48</v>
      </c>
      <c r="B66" s="86">
        <v>10</v>
      </c>
      <c r="C66" s="86" t="s">
        <v>49</v>
      </c>
      <c r="D66" s="86">
        <v>483</v>
      </c>
      <c r="E66" s="86" t="s">
        <v>448</v>
      </c>
      <c r="F66" s="113" t="s">
        <v>399</v>
      </c>
      <c r="G66" s="93">
        <f t="shared" si="45"/>
        <v>97054</v>
      </c>
      <c r="H66" s="93">
        <f t="shared" si="46"/>
        <v>102163</v>
      </c>
      <c r="I66" s="93">
        <f t="shared" si="47"/>
        <v>104203</v>
      </c>
      <c r="J66" s="93">
        <f t="shared" si="48"/>
        <v>106288</v>
      </c>
      <c r="K66" s="93">
        <f t="shared" si="49"/>
        <v>108413</v>
      </c>
      <c r="L66" s="93">
        <f t="shared" si="50"/>
        <v>110583</v>
      </c>
      <c r="M66" s="93">
        <f t="shared" si="51"/>
        <v>112794</v>
      </c>
      <c r="N66" s="93">
        <f t="shared" si="52"/>
        <v>115050</v>
      </c>
      <c r="O66" s="83"/>
      <c r="P66" s="87"/>
      <c r="Q66" s="87"/>
      <c r="R66" s="87"/>
      <c r="S66" s="100" t="str">
        <f t="shared" si="38"/>
        <v>C00713</v>
      </c>
      <c r="T66" s="102" t="str">
        <f t="shared" si="39"/>
        <v>135</v>
      </c>
      <c r="U66" s="103" t="str">
        <f t="shared" si="63"/>
        <v>Director Civil Rights Equity</v>
      </c>
      <c r="V66" s="104">
        <f t="shared" si="76"/>
        <v>97054</v>
      </c>
      <c r="W66" s="104">
        <f t="shared" si="76"/>
        <v>102163</v>
      </c>
      <c r="X66" s="104">
        <f t="shared" si="76"/>
        <v>104203</v>
      </c>
      <c r="Y66" s="104">
        <f t="shared" si="76"/>
        <v>106288</v>
      </c>
      <c r="Z66" s="104">
        <f t="shared" si="76"/>
        <v>108413</v>
      </c>
      <c r="AA66" s="104">
        <f t="shared" si="76"/>
        <v>110583</v>
      </c>
      <c r="AB66" s="104">
        <f t="shared" si="76"/>
        <v>112794</v>
      </c>
      <c r="AC66" s="104">
        <f t="shared" si="76"/>
        <v>115050</v>
      </c>
      <c r="AD66" s="109" t="str">
        <f t="shared" si="41"/>
        <v>C00713</v>
      </c>
      <c r="AE66" s="109" t="str">
        <f t="shared" si="54"/>
        <v>135</v>
      </c>
      <c r="AF66" s="108" t="str">
        <f t="shared" si="73"/>
        <v>Director Civil Rights Equity</v>
      </c>
      <c r="AG66" s="110">
        <f t="shared" si="67"/>
        <v>46.660999999999994</v>
      </c>
      <c r="AH66" s="110">
        <f t="shared" si="68"/>
        <v>49.116999999999997</v>
      </c>
      <c r="AI66" s="110">
        <f t="shared" si="69"/>
        <v>50.097999999999999</v>
      </c>
      <c r="AJ66" s="110">
        <f t="shared" si="70"/>
        <v>51.1</v>
      </c>
      <c r="AK66" s="110">
        <f t="shared" si="71"/>
        <v>52.122</v>
      </c>
      <c r="AL66" s="110">
        <f t="shared" si="72"/>
        <v>53.164999999999999</v>
      </c>
      <c r="AM66" s="110">
        <f t="shared" si="74"/>
        <v>54.227999999999994</v>
      </c>
      <c r="AN66" s="110">
        <f t="shared" si="75"/>
        <v>55.312999999999995</v>
      </c>
    </row>
    <row r="67" spans="1:40" hidden="1">
      <c r="A67" s="85" t="s">
        <v>160</v>
      </c>
      <c r="B67" s="86">
        <v>11</v>
      </c>
      <c r="C67" s="86" t="s">
        <v>161</v>
      </c>
      <c r="D67" s="86">
        <v>538</v>
      </c>
      <c r="E67" s="86" t="s">
        <v>448</v>
      </c>
      <c r="F67" s="113" t="s">
        <v>162</v>
      </c>
      <c r="G67" s="93">
        <f t="shared" si="45"/>
        <v>108409</v>
      </c>
      <c r="H67" s="93">
        <f t="shared" si="46"/>
        <v>114115</v>
      </c>
      <c r="I67" s="93">
        <f t="shared" si="47"/>
        <v>116395</v>
      </c>
      <c r="J67" s="93">
        <f t="shared" si="48"/>
        <v>118725</v>
      </c>
      <c r="K67" s="93">
        <f t="shared" si="49"/>
        <v>121100</v>
      </c>
      <c r="L67" s="93">
        <f t="shared" si="50"/>
        <v>123520</v>
      </c>
      <c r="M67" s="93">
        <f t="shared" si="51"/>
        <v>125991</v>
      </c>
      <c r="N67" s="93">
        <f t="shared" si="52"/>
        <v>128512</v>
      </c>
      <c r="O67" s="83"/>
      <c r="P67" s="87"/>
      <c r="Q67" s="87"/>
      <c r="R67" s="87"/>
      <c r="S67" s="100" t="str">
        <f t="shared" si="38"/>
        <v>C03194</v>
      </c>
      <c r="T67" s="102" t="str">
        <f t="shared" si="39"/>
        <v>24</v>
      </c>
      <c r="U67" s="103" t="str">
        <f t="shared" si="63"/>
        <v xml:space="preserve">Director Complaint Investigation (Civil Rights) </v>
      </c>
      <c r="V67" s="104">
        <f t="shared" si="76"/>
        <v>108409</v>
      </c>
      <c r="W67" s="104">
        <f t="shared" si="76"/>
        <v>114115</v>
      </c>
      <c r="X67" s="104">
        <f t="shared" si="76"/>
        <v>116395</v>
      </c>
      <c r="Y67" s="104">
        <f t="shared" si="76"/>
        <v>118725</v>
      </c>
      <c r="Z67" s="104">
        <f t="shared" si="76"/>
        <v>121100</v>
      </c>
      <c r="AA67" s="104">
        <f t="shared" si="76"/>
        <v>123520</v>
      </c>
      <c r="AB67" s="104">
        <f t="shared" si="76"/>
        <v>125991</v>
      </c>
      <c r="AC67" s="104">
        <f t="shared" si="76"/>
        <v>128512</v>
      </c>
      <c r="AD67" s="109" t="str">
        <f t="shared" si="41"/>
        <v>C03194</v>
      </c>
      <c r="AE67" s="109" t="str">
        <f t="shared" si="54"/>
        <v>24</v>
      </c>
      <c r="AF67" s="108" t="str">
        <f t="shared" si="73"/>
        <v xml:space="preserve">Director Complaint Investigation (Civil Rights) </v>
      </c>
      <c r="AG67" s="110">
        <f t="shared" si="67"/>
        <v>52.12</v>
      </c>
      <c r="AH67" s="110">
        <f t="shared" si="68"/>
        <v>54.863</v>
      </c>
      <c r="AI67" s="110">
        <f t="shared" si="69"/>
        <v>55.96</v>
      </c>
      <c r="AJ67" s="110">
        <f t="shared" si="70"/>
        <v>57.08</v>
      </c>
      <c r="AK67" s="110">
        <f t="shared" si="71"/>
        <v>58.221999999999994</v>
      </c>
      <c r="AL67" s="110">
        <f t="shared" si="72"/>
        <v>59.384999999999998</v>
      </c>
      <c r="AM67" s="110">
        <f t="shared" si="74"/>
        <v>60.573</v>
      </c>
      <c r="AN67" s="110">
        <f t="shared" si="75"/>
        <v>61.784999999999997</v>
      </c>
    </row>
    <row r="68" spans="1:40" hidden="1">
      <c r="A68" s="85" t="s">
        <v>163</v>
      </c>
      <c r="B68" s="86">
        <v>11</v>
      </c>
      <c r="C68" s="86" t="s">
        <v>164</v>
      </c>
      <c r="D68" s="86">
        <v>510</v>
      </c>
      <c r="E68" s="86" t="s">
        <v>448</v>
      </c>
      <c r="F68" s="85" t="s">
        <v>165</v>
      </c>
      <c r="G68" s="93">
        <f t="shared" si="45"/>
        <v>102628</v>
      </c>
      <c r="H68" s="93">
        <f t="shared" si="46"/>
        <v>108029</v>
      </c>
      <c r="I68" s="93">
        <f t="shared" si="47"/>
        <v>110189</v>
      </c>
      <c r="J68" s="93">
        <f t="shared" si="48"/>
        <v>112393</v>
      </c>
      <c r="K68" s="93">
        <f t="shared" si="49"/>
        <v>114643</v>
      </c>
      <c r="L68" s="93">
        <f t="shared" si="50"/>
        <v>116934</v>
      </c>
      <c r="M68" s="93">
        <f t="shared" si="51"/>
        <v>119272</v>
      </c>
      <c r="N68" s="93">
        <f t="shared" si="52"/>
        <v>121658</v>
      </c>
      <c r="O68" s="83"/>
      <c r="P68" s="87"/>
      <c r="Q68" s="87"/>
      <c r="R68" s="87"/>
      <c r="S68" s="100" t="str">
        <f t="shared" si="38"/>
        <v>C03572</v>
      </c>
      <c r="T68" s="102" t="str">
        <f t="shared" si="39"/>
        <v>38</v>
      </c>
      <c r="U68" s="103" t="str">
        <f t="shared" si="63"/>
        <v>Director Contract Compliance</v>
      </c>
      <c r="V68" s="104">
        <f t="shared" si="76"/>
        <v>102628</v>
      </c>
      <c r="W68" s="104">
        <f t="shared" si="76"/>
        <v>108029</v>
      </c>
      <c r="X68" s="104">
        <f t="shared" si="76"/>
        <v>110189</v>
      </c>
      <c r="Y68" s="104">
        <f t="shared" si="76"/>
        <v>112393</v>
      </c>
      <c r="Z68" s="104">
        <f t="shared" si="76"/>
        <v>114643</v>
      </c>
      <c r="AA68" s="104">
        <f t="shared" si="76"/>
        <v>116934</v>
      </c>
      <c r="AB68" s="104">
        <f t="shared" si="76"/>
        <v>119272</v>
      </c>
      <c r="AC68" s="104">
        <f t="shared" si="76"/>
        <v>121658</v>
      </c>
      <c r="AD68" s="109" t="str">
        <f t="shared" si="41"/>
        <v>C03572</v>
      </c>
      <c r="AE68" s="109" t="str">
        <f t="shared" si="54"/>
        <v>38</v>
      </c>
      <c r="AF68" s="108" t="str">
        <f t="shared" si="73"/>
        <v>Director Contract Compliance</v>
      </c>
      <c r="AG68" s="110">
        <f t="shared" si="67"/>
        <v>49.341000000000001</v>
      </c>
      <c r="AH68" s="110">
        <f t="shared" si="68"/>
        <v>51.937999999999995</v>
      </c>
      <c r="AI68" s="110">
        <f t="shared" si="69"/>
        <v>52.975999999999999</v>
      </c>
      <c r="AJ68" s="110">
        <f t="shared" si="70"/>
        <v>54.035999999999994</v>
      </c>
      <c r="AK68" s="110">
        <f t="shared" si="71"/>
        <v>55.116999999999997</v>
      </c>
      <c r="AL68" s="110">
        <f t="shared" si="72"/>
        <v>56.219000000000001</v>
      </c>
      <c r="AM68" s="110">
        <f t="shared" si="74"/>
        <v>57.342999999999996</v>
      </c>
      <c r="AN68" s="110">
        <f t="shared" si="75"/>
        <v>58.489999999999995</v>
      </c>
    </row>
    <row r="69" spans="1:40" hidden="1">
      <c r="A69" s="85" t="s">
        <v>166</v>
      </c>
      <c r="B69" s="86">
        <v>15</v>
      </c>
      <c r="C69" s="86" t="s">
        <v>167</v>
      </c>
      <c r="D69" s="86">
        <v>688</v>
      </c>
      <c r="E69" s="86" t="s">
        <v>448</v>
      </c>
      <c r="F69" s="113" t="s">
        <v>168</v>
      </c>
      <c r="G69" s="93">
        <f t="shared" si="45"/>
        <v>139377</v>
      </c>
      <c r="H69" s="93">
        <f t="shared" si="46"/>
        <v>146713</v>
      </c>
      <c r="I69" s="93">
        <f t="shared" si="47"/>
        <v>149646</v>
      </c>
      <c r="J69" s="93">
        <f t="shared" si="48"/>
        <v>152641</v>
      </c>
      <c r="K69" s="93">
        <f t="shared" si="49"/>
        <v>155694</v>
      </c>
      <c r="L69" s="93">
        <f t="shared" si="50"/>
        <v>158806</v>
      </c>
      <c r="M69" s="93">
        <f t="shared" si="51"/>
        <v>161983</v>
      </c>
      <c r="N69" s="93">
        <f t="shared" si="52"/>
        <v>165222</v>
      </c>
      <c r="O69" s="83"/>
      <c r="P69" s="87"/>
      <c r="Q69" s="87"/>
      <c r="R69" s="87"/>
      <c r="S69" s="100" t="str">
        <f t="shared" si="38"/>
        <v>C03196</v>
      </c>
      <c r="T69" s="102" t="str">
        <f t="shared" si="39"/>
        <v>147</v>
      </c>
      <c r="U69" s="103" t="str">
        <f t="shared" si="63"/>
        <v>Director CPED Operations &amp; Innovation</v>
      </c>
      <c r="V69" s="104">
        <f t="shared" si="76"/>
        <v>139377</v>
      </c>
      <c r="W69" s="104">
        <f t="shared" si="76"/>
        <v>146713</v>
      </c>
      <c r="X69" s="104">
        <f t="shared" si="76"/>
        <v>149646</v>
      </c>
      <c r="Y69" s="104">
        <f t="shared" si="76"/>
        <v>152641</v>
      </c>
      <c r="Z69" s="104">
        <f t="shared" si="76"/>
        <v>155694</v>
      </c>
      <c r="AA69" s="104">
        <f t="shared" si="76"/>
        <v>158806</v>
      </c>
      <c r="AB69" s="104">
        <f t="shared" si="76"/>
        <v>161983</v>
      </c>
      <c r="AC69" s="104">
        <f t="shared" si="76"/>
        <v>165222</v>
      </c>
      <c r="AD69" s="109" t="str">
        <f t="shared" si="41"/>
        <v>C03196</v>
      </c>
      <c r="AE69" s="109" t="str">
        <f t="shared" si="54"/>
        <v>147</v>
      </c>
      <c r="AF69" s="108" t="str">
        <f t="shared" si="73"/>
        <v>Director CPED Operations &amp; Innovation</v>
      </c>
      <c r="AG69" s="110">
        <f t="shared" si="67"/>
        <v>67.009</v>
      </c>
      <c r="AH69" s="110">
        <f t="shared" si="68"/>
        <v>70.536000000000001</v>
      </c>
      <c r="AI69" s="110">
        <f t="shared" si="69"/>
        <v>71.945999999999998</v>
      </c>
      <c r="AJ69" s="110">
        <f t="shared" si="70"/>
        <v>73.38600000000001</v>
      </c>
      <c r="AK69" s="110">
        <f t="shared" si="71"/>
        <v>74.853000000000009</v>
      </c>
      <c r="AL69" s="110">
        <f t="shared" si="72"/>
        <v>76.350000000000009</v>
      </c>
      <c r="AM69" s="110">
        <f t="shared" si="74"/>
        <v>77.87700000000001</v>
      </c>
      <c r="AN69" s="110">
        <f t="shared" si="75"/>
        <v>79.434000000000012</v>
      </c>
    </row>
    <row r="70" spans="1:40" hidden="1">
      <c r="A70" s="85" t="s">
        <v>169</v>
      </c>
      <c r="B70" s="86">
        <v>13</v>
      </c>
      <c r="C70" s="86" t="s">
        <v>170</v>
      </c>
      <c r="D70" s="86">
        <v>603</v>
      </c>
      <c r="E70" s="86" t="s">
        <v>448</v>
      </c>
      <c r="F70" s="85" t="s">
        <v>171</v>
      </c>
      <c r="G70" s="93">
        <f t="shared" si="45"/>
        <v>121826</v>
      </c>
      <c r="H70" s="93">
        <f t="shared" si="46"/>
        <v>128240</v>
      </c>
      <c r="I70" s="93">
        <f t="shared" si="47"/>
        <v>130803</v>
      </c>
      <c r="J70" s="93">
        <f t="shared" si="48"/>
        <v>133420</v>
      </c>
      <c r="K70" s="93">
        <f t="shared" si="49"/>
        <v>136088</v>
      </c>
      <c r="L70" s="93">
        <f t="shared" si="50"/>
        <v>138809</v>
      </c>
      <c r="M70" s="93">
        <f t="shared" si="51"/>
        <v>141585</v>
      </c>
      <c r="N70" s="93">
        <f t="shared" si="52"/>
        <v>144417</v>
      </c>
      <c r="O70" s="83"/>
      <c r="P70" s="87"/>
      <c r="Q70" s="87"/>
      <c r="R70" s="87"/>
      <c r="S70" s="100" t="str">
        <f t="shared" si="38"/>
        <v>C03217</v>
      </c>
      <c r="T70" s="102" t="str">
        <f t="shared" si="39"/>
        <v>112</v>
      </c>
      <c r="U70" s="103" t="str">
        <f t="shared" si="63"/>
        <v>Director Development Finance</v>
      </c>
      <c r="V70" s="104">
        <f t="shared" si="76"/>
        <v>121826</v>
      </c>
      <c r="W70" s="104">
        <f t="shared" si="76"/>
        <v>128240</v>
      </c>
      <c r="X70" s="104">
        <f t="shared" si="76"/>
        <v>130803</v>
      </c>
      <c r="Y70" s="104">
        <f t="shared" si="76"/>
        <v>133420</v>
      </c>
      <c r="Z70" s="104">
        <f t="shared" si="76"/>
        <v>136088</v>
      </c>
      <c r="AA70" s="104">
        <f t="shared" si="76"/>
        <v>138809</v>
      </c>
      <c r="AB70" s="104">
        <f t="shared" si="76"/>
        <v>141585</v>
      </c>
      <c r="AC70" s="104">
        <f t="shared" si="76"/>
        <v>144417</v>
      </c>
      <c r="AD70" s="109" t="str">
        <f t="shared" si="41"/>
        <v>C03217</v>
      </c>
      <c r="AE70" s="109" t="str">
        <f t="shared" si="54"/>
        <v>112</v>
      </c>
      <c r="AF70" s="108" t="str">
        <f t="shared" si="73"/>
        <v>Director Development Finance</v>
      </c>
      <c r="AG70" s="110">
        <f t="shared" si="67"/>
        <v>58.570999999999998</v>
      </c>
      <c r="AH70" s="110">
        <f t="shared" si="68"/>
        <v>61.653999999999996</v>
      </c>
      <c r="AI70" s="110">
        <f t="shared" si="69"/>
        <v>62.887</v>
      </c>
      <c r="AJ70" s="110">
        <f t="shared" si="70"/>
        <v>64.14500000000001</v>
      </c>
      <c r="AK70" s="110">
        <f t="shared" si="71"/>
        <v>65.427000000000007</v>
      </c>
      <c r="AL70" s="110">
        <f t="shared" si="72"/>
        <v>66.736000000000004</v>
      </c>
      <c r="AM70" s="110">
        <f t="shared" si="74"/>
        <v>68.070000000000007</v>
      </c>
      <c r="AN70" s="110">
        <f t="shared" si="75"/>
        <v>69.432000000000002</v>
      </c>
    </row>
    <row r="71" spans="1:40" hidden="1">
      <c r="A71" s="85" t="s">
        <v>172</v>
      </c>
      <c r="B71" s="86">
        <v>16</v>
      </c>
      <c r="C71" s="86" t="s">
        <v>173</v>
      </c>
      <c r="D71" s="86">
        <v>745</v>
      </c>
      <c r="E71" s="86" t="s">
        <v>448</v>
      </c>
      <c r="F71" s="113" t="s">
        <v>174</v>
      </c>
      <c r="G71" s="93">
        <f t="shared" si="45"/>
        <v>151143</v>
      </c>
      <c r="H71" s="93">
        <f t="shared" si="46"/>
        <v>159098</v>
      </c>
      <c r="I71" s="93">
        <f t="shared" si="47"/>
        <v>162281</v>
      </c>
      <c r="J71" s="93">
        <f t="shared" si="48"/>
        <v>165527</v>
      </c>
      <c r="K71" s="93">
        <f t="shared" si="49"/>
        <v>168835</v>
      </c>
      <c r="L71" s="93">
        <f t="shared" si="50"/>
        <v>172212</v>
      </c>
      <c r="M71" s="93">
        <f t="shared" si="51"/>
        <v>175658</v>
      </c>
      <c r="N71" s="93">
        <f t="shared" si="52"/>
        <v>179170</v>
      </c>
      <c r="O71" s="83"/>
      <c r="P71" s="87"/>
      <c r="Q71" s="87"/>
      <c r="R71" s="87"/>
      <c r="S71" s="100" t="str">
        <f t="shared" ref="S71:S101" si="77">A71</f>
        <v>C03216</v>
      </c>
      <c r="T71" s="102" t="str">
        <f t="shared" ref="T71:T101" si="78">C71</f>
        <v>103</v>
      </c>
      <c r="U71" s="103" t="str">
        <f t="shared" si="63"/>
        <v>Director Development Services</v>
      </c>
      <c r="V71" s="104">
        <f t="shared" ref="V71:AC78" si="79">ROUND(VLOOKUP($S71,DataApril2021,V$5,0)*IncrPerc2022,0)</f>
        <v>151143</v>
      </c>
      <c r="W71" s="104">
        <f t="shared" si="79"/>
        <v>159098</v>
      </c>
      <c r="X71" s="104">
        <f t="shared" si="79"/>
        <v>162281</v>
      </c>
      <c r="Y71" s="104">
        <f t="shared" si="79"/>
        <v>165527</v>
      </c>
      <c r="Z71" s="104">
        <f t="shared" si="79"/>
        <v>168835</v>
      </c>
      <c r="AA71" s="104">
        <f t="shared" si="79"/>
        <v>172212</v>
      </c>
      <c r="AB71" s="104">
        <f t="shared" si="79"/>
        <v>175658</v>
      </c>
      <c r="AC71" s="104">
        <f t="shared" si="79"/>
        <v>179170</v>
      </c>
      <c r="AD71" s="109" t="str">
        <f t="shared" ref="AD71:AD101" si="80">A71</f>
        <v>C03216</v>
      </c>
      <c r="AE71" s="109" t="str">
        <f t="shared" si="54"/>
        <v>103</v>
      </c>
      <c r="AF71" s="108" t="str">
        <f t="shared" si="73"/>
        <v>Director Development Services</v>
      </c>
      <c r="AG71" s="110">
        <f t="shared" si="67"/>
        <v>72.665000000000006</v>
      </c>
      <c r="AH71" s="110">
        <f t="shared" si="68"/>
        <v>76.490000000000009</v>
      </c>
      <c r="AI71" s="110">
        <f t="shared" si="69"/>
        <v>78.02000000000001</v>
      </c>
      <c r="AJ71" s="110">
        <f t="shared" si="70"/>
        <v>79.581000000000003</v>
      </c>
      <c r="AK71" s="110">
        <f t="shared" si="71"/>
        <v>81.171000000000006</v>
      </c>
      <c r="AL71" s="110">
        <f t="shared" si="72"/>
        <v>82.795000000000002</v>
      </c>
      <c r="AM71" s="110">
        <f t="shared" si="74"/>
        <v>84.451000000000008</v>
      </c>
      <c r="AN71" s="110">
        <f t="shared" si="75"/>
        <v>86.14</v>
      </c>
    </row>
    <row r="72" spans="1:40" hidden="1">
      <c r="A72" s="85" t="s">
        <v>175</v>
      </c>
      <c r="B72" s="86">
        <v>16</v>
      </c>
      <c r="C72" s="86" t="s">
        <v>176</v>
      </c>
      <c r="D72" s="86">
        <v>753</v>
      </c>
      <c r="E72" s="86" t="s">
        <v>448</v>
      </c>
      <c r="F72" s="113" t="s">
        <v>177</v>
      </c>
      <c r="G72" s="93">
        <f t="shared" si="45"/>
        <v>152794</v>
      </c>
      <c r="H72" s="93">
        <f t="shared" si="46"/>
        <v>160838</v>
      </c>
      <c r="I72" s="93">
        <f t="shared" si="47"/>
        <v>164052</v>
      </c>
      <c r="J72" s="93">
        <f t="shared" si="48"/>
        <v>167335</v>
      </c>
      <c r="K72" s="93">
        <f t="shared" si="49"/>
        <v>170681</v>
      </c>
      <c r="L72" s="93">
        <f t="shared" si="50"/>
        <v>174093</v>
      </c>
      <c r="M72" s="93">
        <f t="shared" si="51"/>
        <v>177576</v>
      </c>
      <c r="N72" s="93">
        <f t="shared" si="52"/>
        <v>181127</v>
      </c>
      <c r="O72" s="83"/>
      <c r="P72" s="87"/>
      <c r="Q72" s="87"/>
      <c r="R72" s="87"/>
      <c r="S72" s="100" t="str">
        <f t="shared" si="77"/>
        <v>C52270</v>
      </c>
      <c r="T72" s="102" t="str">
        <f t="shared" si="78"/>
        <v>113</v>
      </c>
      <c r="U72" s="103" t="str">
        <f t="shared" si="63"/>
        <v>Director Economic Policy &amp; Development</v>
      </c>
      <c r="V72" s="104">
        <f t="shared" si="79"/>
        <v>152794</v>
      </c>
      <c r="W72" s="104">
        <f t="shared" si="79"/>
        <v>160838</v>
      </c>
      <c r="X72" s="104">
        <f t="shared" si="79"/>
        <v>164052</v>
      </c>
      <c r="Y72" s="104">
        <f t="shared" si="79"/>
        <v>167335</v>
      </c>
      <c r="Z72" s="104">
        <f t="shared" si="79"/>
        <v>170681</v>
      </c>
      <c r="AA72" s="104">
        <f t="shared" si="79"/>
        <v>174093</v>
      </c>
      <c r="AB72" s="104">
        <f t="shared" si="79"/>
        <v>177576</v>
      </c>
      <c r="AC72" s="104">
        <f t="shared" si="79"/>
        <v>181127</v>
      </c>
      <c r="AD72" s="109" t="str">
        <f t="shared" si="80"/>
        <v>C52270</v>
      </c>
      <c r="AE72" s="109" t="str">
        <f t="shared" si="54"/>
        <v>113</v>
      </c>
      <c r="AF72" s="108" t="str">
        <f t="shared" si="73"/>
        <v>Director Economic Policy &amp; Development</v>
      </c>
      <c r="AG72" s="110">
        <f t="shared" si="67"/>
        <v>73.459000000000003</v>
      </c>
      <c r="AH72" s="110">
        <f t="shared" si="68"/>
        <v>77.326000000000008</v>
      </c>
      <c r="AI72" s="110">
        <f t="shared" si="69"/>
        <v>78.872</v>
      </c>
      <c r="AJ72" s="110">
        <f t="shared" si="70"/>
        <v>80.45</v>
      </c>
      <c r="AK72" s="110">
        <f t="shared" si="71"/>
        <v>82.059000000000012</v>
      </c>
      <c r="AL72" s="110">
        <f t="shared" si="72"/>
        <v>83.698999999999998</v>
      </c>
      <c r="AM72" s="110">
        <f t="shared" si="74"/>
        <v>85.374000000000009</v>
      </c>
      <c r="AN72" s="110">
        <f t="shared" si="75"/>
        <v>87.081000000000003</v>
      </c>
    </row>
    <row r="73" spans="1:40" hidden="1">
      <c r="A73" s="85" t="s">
        <v>178</v>
      </c>
      <c r="B73" s="86">
        <v>14</v>
      </c>
      <c r="C73" s="86" t="s">
        <v>179</v>
      </c>
      <c r="D73" s="86">
        <v>675</v>
      </c>
      <c r="E73" s="86" t="s">
        <v>448</v>
      </c>
      <c r="F73" s="113" t="s">
        <v>180</v>
      </c>
      <c r="G73" s="93">
        <f t="shared" ref="G73:G103" si="81">V73</f>
        <v>136693</v>
      </c>
      <c r="H73" s="93">
        <f t="shared" ref="H73:H103" si="82">W73</f>
        <v>143886</v>
      </c>
      <c r="I73" s="93">
        <f t="shared" ref="I73:I103" si="83">X73</f>
        <v>146765</v>
      </c>
      <c r="J73" s="93">
        <f t="shared" ref="J73:J103" si="84">Y73</f>
        <v>149698</v>
      </c>
      <c r="K73" s="93">
        <f t="shared" ref="K73:K103" si="85">Z73</f>
        <v>152691</v>
      </c>
      <c r="L73" s="93">
        <f t="shared" ref="L73:L103" si="86">AA73</f>
        <v>155749</v>
      </c>
      <c r="M73" s="93">
        <f t="shared" ref="M73:M103" si="87">AB73</f>
        <v>158861</v>
      </c>
      <c r="N73" s="93">
        <f t="shared" ref="N73:N103" si="88">AC73</f>
        <v>162038</v>
      </c>
      <c r="O73" s="83"/>
      <c r="P73" s="87"/>
      <c r="Q73" s="87"/>
      <c r="R73" s="87"/>
      <c r="S73" s="100" t="str">
        <f t="shared" si="77"/>
        <v>C03225</v>
      </c>
      <c r="T73" s="102" t="str">
        <f t="shared" si="78"/>
        <v>41</v>
      </c>
      <c r="U73" s="103" t="str">
        <f t="shared" si="63"/>
        <v>Director Emergency Management</v>
      </c>
      <c r="V73" s="104">
        <f t="shared" si="79"/>
        <v>136693</v>
      </c>
      <c r="W73" s="104">
        <f t="shared" si="79"/>
        <v>143886</v>
      </c>
      <c r="X73" s="104">
        <f t="shared" si="79"/>
        <v>146765</v>
      </c>
      <c r="Y73" s="104">
        <f t="shared" si="79"/>
        <v>149698</v>
      </c>
      <c r="Z73" s="104">
        <f t="shared" si="79"/>
        <v>152691</v>
      </c>
      <c r="AA73" s="104">
        <f t="shared" si="79"/>
        <v>155749</v>
      </c>
      <c r="AB73" s="104">
        <f t="shared" si="79"/>
        <v>158861</v>
      </c>
      <c r="AC73" s="104">
        <f t="shared" si="79"/>
        <v>162038</v>
      </c>
      <c r="AD73" s="109" t="str">
        <f t="shared" si="80"/>
        <v>C03225</v>
      </c>
      <c r="AE73" s="109" t="str">
        <f t="shared" si="54"/>
        <v>41</v>
      </c>
      <c r="AF73" s="108" t="str">
        <f t="shared" si="73"/>
        <v>Director Emergency Management</v>
      </c>
      <c r="AG73" s="110">
        <f t="shared" si="67"/>
        <v>65.718000000000004</v>
      </c>
      <c r="AH73" s="110">
        <f t="shared" si="68"/>
        <v>69.176000000000002</v>
      </c>
      <c r="AI73" s="110">
        <f t="shared" si="69"/>
        <v>70.561000000000007</v>
      </c>
      <c r="AJ73" s="110">
        <f t="shared" si="70"/>
        <v>71.971000000000004</v>
      </c>
      <c r="AK73" s="110">
        <f t="shared" si="71"/>
        <v>73.410000000000011</v>
      </c>
      <c r="AL73" s="110">
        <f t="shared" si="72"/>
        <v>74.88000000000001</v>
      </c>
      <c r="AM73" s="110">
        <f t="shared" si="74"/>
        <v>76.376000000000005</v>
      </c>
      <c r="AN73" s="110">
        <f t="shared" si="75"/>
        <v>77.903000000000006</v>
      </c>
    </row>
    <row r="74" spans="1:40" hidden="1">
      <c r="A74" s="85" t="s">
        <v>181</v>
      </c>
      <c r="B74" s="86">
        <v>12</v>
      </c>
      <c r="C74" s="86" t="s">
        <v>182</v>
      </c>
      <c r="D74" s="86">
        <v>558</v>
      </c>
      <c r="E74" s="86" t="s">
        <v>448</v>
      </c>
      <c r="F74" s="85" t="s">
        <v>183</v>
      </c>
      <c r="G74" s="93">
        <f t="shared" si="81"/>
        <v>112538</v>
      </c>
      <c r="H74" s="93">
        <f t="shared" si="82"/>
        <v>118460</v>
      </c>
      <c r="I74" s="93">
        <f t="shared" si="83"/>
        <v>120829</v>
      </c>
      <c r="J74" s="93">
        <f t="shared" si="84"/>
        <v>123247</v>
      </c>
      <c r="K74" s="93">
        <f t="shared" si="85"/>
        <v>125710</v>
      </c>
      <c r="L74" s="93">
        <f t="shared" si="86"/>
        <v>128224</v>
      </c>
      <c r="M74" s="93">
        <f t="shared" si="87"/>
        <v>130790</v>
      </c>
      <c r="N74" s="93">
        <f t="shared" si="88"/>
        <v>133405</v>
      </c>
      <c r="O74" s="83"/>
      <c r="P74" s="87"/>
      <c r="Q74" s="87"/>
      <c r="R74" s="87"/>
      <c r="S74" s="100" t="str">
        <f t="shared" si="77"/>
        <v>C03250</v>
      </c>
      <c r="T74" s="102" t="str">
        <f t="shared" si="78"/>
        <v>75</v>
      </c>
      <c r="U74" s="103" t="str">
        <f t="shared" si="63"/>
        <v>Director Environmental Health</v>
      </c>
      <c r="V74" s="104">
        <f t="shared" si="79"/>
        <v>112538</v>
      </c>
      <c r="W74" s="104">
        <f t="shared" si="79"/>
        <v>118460</v>
      </c>
      <c r="X74" s="104">
        <f t="shared" si="79"/>
        <v>120829</v>
      </c>
      <c r="Y74" s="104">
        <f t="shared" si="79"/>
        <v>123247</v>
      </c>
      <c r="Z74" s="104">
        <f t="shared" si="79"/>
        <v>125710</v>
      </c>
      <c r="AA74" s="104">
        <f t="shared" si="79"/>
        <v>128224</v>
      </c>
      <c r="AB74" s="104">
        <f t="shared" si="79"/>
        <v>130790</v>
      </c>
      <c r="AC74" s="104">
        <f t="shared" si="79"/>
        <v>133405</v>
      </c>
      <c r="AD74" s="109" t="str">
        <f t="shared" si="80"/>
        <v>C03250</v>
      </c>
      <c r="AE74" s="109" t="str">
        <f t="shared" si="54"/>
        <v>75</v>
      </c>
      <c r="AF74" s="108" t="str">
        <f t="shared" si="73"/>
        <v>Director Environmental Health</v>
      </c>
      <c r="AG74" s="110">
        <f t="shared" si="67"/>
        <v>54.104999999999997</v>
      </c>
      <c r="AH74" s="110">
        <f t="shared" si="68"/>
        <v>56.951999999999998</v>
      </c>
      <c r="AI74" s="110">
        <f t="shared" si="69"/>
        <v>58.091000000000001</v>
      </c>
      <c r="AJ74" s="110">
        <f t="shared" si="70"/>
        <v>59.253999999999998</v>
      </c>
      <c r="AK74" s="110">
        <f t="shared" si="71"/>
        <v>60.437999999999995</v>
      </c>
      <c r="AL74" s="110">
        <f t="shared" si="72"/>
        <v>61.646999999999998</v>
      </c>
      <c r="AM74" s="110">
        <f t="shared" si="74"/>
        <v>62.879999999999995</v>
      </c>
      <c r="AN74" s="110">
        <f t="shared" si="75"/>
        <v>64.138000000000005</v>
      </c>
    </row>
    <row r="75" spans="1:40" hidden="1">
      <c r="A75" s="85" t="s">
        <v>186</v>
      </c>
      <c r="B75" s="86">
        <v>13</v>
      </c>
      <c r="C75" s="86" t="s">
        <v>187</v>
      </c>
      <c r="D75" s="86">
        <v>625</v>
      </c>
      <c r="E75" s="86" t="s">
        <v>448</v>
      </c>
      <c r="F75" s="85" t="s">
        <v>188</v>
      </c>
      <c r="G75" s="93">
        <f t="shared" si="81"/>
        <v>126369</v>
      </c>
      <c r="H75" s="93">
        <f t="shared" si="82"/>
        <v>133019</v>
      </c>
      <c r="I75" s="93">
        <f t="shared" si="83"/>
        <v>135681</v>
      </c>
      <c r="J75" s="93">
        <f t="shared" si="84"/>
        <v>138394</v>
      </c>
      <c r="K75" s="93">
        <f t="shared" si="85"/>
        <v>141162</v>
      </c>
      <c r="L75" s="93">
        <f t="shared" si="86"/>
        <v>143987</v>
      </c>
      <c r="M75" s="93">
        <f t="shared" si="87"/>
        <v>146864</v>
      </c>
      <c r="N75" s="93">
        <f t="shared" si="88"/>
        <v>149804</v>
      </c>
      <c r="O75" s="83"/>
      <c r="P75" s="87"/>
      <c r="Q75" s="87"/>
      <c r="R75" s="87"/>
      <c r="S75" s="100" t="str">
        <f t="shared" si="77"/>
        <v>C03265</v>
      </c>
      <c r="T75" s="102" t="str">
        <f t="shared" si="78"/>
        <v>49</v>
      </c>
      <c r="U75" s="103" t="str">
        <f t="shared" ref="U75:U105" si="89">F75</f>
        <v>Director Event Services</v>
      </c>
      <c r="V75" s="104">
        <f t="shared" si="79"/>
        <v>126369</v>
      </c>
      <c r="W75" s="104">
        <f t="shared" si="79"/>
        <v>133019</v>
      </c>
      <c r="X75" s="104">
        <f t="shared" si="79"/>
        <v>135681</v>
      </c>
      <c r="Y75" s="104">
        <f t="shared" si="79"/>
        <v>138394</v>
      </c>
      <c r="Z75" s="104">
        <f t="shared" si="79"/>
        <v>141162</v>
      </c>
      <c r="AA75" s="104">
        <f t="shared" si="79"/>
        <v>143987</v>
      </c>
      <c r="AB75" s="104">
        <f t="shared" si="79"/>
        <v>146864</v>
      </c>
      <c r="AC75" s="104">
        <f t="shared" si="79"/>
        <v>149804</v>
      </c>
      <c r="AD75" s="109" t="str">
        <f t="shared" si="80"/>
        <v>C03265</v>
      </c>
      <c r="AE75" s="109" t="str">
        <f t="shared" si="54"/>
        <v>49</v>
      </c>
      <c r="AF75" s="108" t="str">
        <f t="shared" si="73"/>
        <v>Director Event Services</v>
      </c>
      <c r="AG75" s="110">
        <f t="shared" si="67"/>
        <v>60.754999999999995</v>
      </c>
      <c r="AH75" s="110">
        <f t="shared" si="68"/>
        <v>63.951999999999998</v>
      </c>
      <c r="AI75" s="110">
        <f t="shared" si="69"/>
        <v>65.231999999999999</v>
      </c>
      <c r="AJ75" s="110">
        <f t="shared" si="70"/>
        <v>66.536000000000001</v>
      </c>
      <c r="AK75" s="110">
        <f t="shared" si="71"/>
        <v>67.867000000000004</v>
      </c>
      <c r="AL75" s="110">
        <f t="shared" si="72"/>
        <v>69.225000000000009</v>
      </c>
      <c r="AM75" s="110">
        <f t="shared" si="74"/>
        <v>70.608000000000004</v>
      </c>
      <c r="AN75" s="110">
        <f t="shared" si="75"/>
        <v>72.022000000000006</v>
      </c>
    </row>
    <row r="76" spans="1:40" hidden="1">
      <c r="A76" s="85" t="s">
        <v>189</v>
      </c>
      <c r="B76" s="86">
        <v>13</v>
      </c>
      <c r="C76" s="86" t="s">
        <v>187</v>
      </c>
      <c r="D76" s="86">
        <v>625</v>
      </c>
      <c r="E76" s="86" t="s">
        <v>448</v>
      </c>
      <c r="F76" s="85" t="s">
        <v>190</v>
      </c>
      <c r="G76" s="93">
        <f t="shared" si="81"/>
        <v>126369</v>
      </c>
      <c r="H76" s="93">
        <f t="shared" si="82"/>
        <v>133019</v>
      </c>
      <c r="I76" s="93">
        <f t="shared" si="83"/>
        <v>135681</v>
      </c>
      <c r="J76" s="93">
        <f t="shared" si="84"/>
        <v>138394</v>
      </c>
      <c r="K76" s="93">
        <f t="shared" si="85"/>
        <v>141162</v>
      </c>
      <c r="L76" s="93">
        <f t="shared" si="86"/>
        <v>143987</v>
      </c>
      <c r="M76" s="93">
        <f t="shared" si="87"/>
        <v>146864</v>
      </c>
      <c r="N76" s="93">
        <f t="shared" si="88"/>
        <v>149804</v>
      </c>
      <c r="O76" s="83"/>
      <c r="P76" s="87"/>
      <c r="Q76" s="87"/>
      <c r="R76" s="87"/>
      <c r="S76" s="100" t="str">
        <f t="shared" si="77"/>
        <v>C03267</v>
      </c>
      <c r="T76" s="102" t="str">
        <f t="shared" si="78"/>
        <v>49</v>
      </c>
      <c r="U76" s="103" t="str">
        <f t="shared" si="89"/>
        <v>Director Facility Services</v>
      </c>
      <c r="V76" s="104">
        <f t="shared" si="79"/>
        <v>126369</v>
      </c>
      <c r="W76" s="104">
        <f t="shared" si="79"/>
        <v>133019</v>
      </c>
      <c r="X76" s="104">
        <f t="shared" si="79"/>
        <v>135681</v>
      </c>
      <c r="Y76" s="104">
        <f t="shared" si="79"/>
        <v>138394</v>
      </c>
      <c r="Z76" s="104">
        <f t="shared" si="79"/>
        <v>141162</v>
      </c>
      <c r="AA76" s="104">
        <f t="shared" si="79"/>
        <v>143987</v>
      </c>
      <c r="AB76" s="104">
        <f t="shared" si="79"/>
        <v>146864</v>
      </c>
      <c r="AC76" s="104">
        <f t="shared" si="79"/>
        <v>149804</v>
      </c>
      <c r="AD76" s="109" t="str">
        <f t="shared" si="80"/>
        <v>C03267</v>
      </c>
      <c r="AE76" s="109" t="str">
        <f t="shared" si="54"/>
        <v>49</v>
      </c>
      <c r="AF76" s="108" t="str">
        <f t="shared" si="73"/>
        <v>Director Facility Services</v>
      </c>
      <c r="AG76" s="110">
        <f t="shared" si="67"/>
        <v>60.754999999999995</v>
      </c>
      <c r="AH76" s="110">
        <f t="shared" si="68"/>
        <v>63.951999999999998</v>
      </c>
      <c r="AI76" s="110">
        <f t="shared" si="69"/>
        <v>65.231999999999999</v>
      </c>
      <c r="AJ76" s="110">
        <f t="shared" si="70"/>
        <v>66.536000000000001</v>
      </c>
      <c r="AK76" s="110">
        <f t="shared" si="71"/>
        <v>67.867000000000004</v>
      </c>
      <c r="AL76" s="110">
        <f t="shared" si="72"/>
        <v>69.225000000000009</v>
      </c>
      <c r="AM76" s="110">
        <f t="shared" si="74"/>
        <v>70.608000000000004</v>
      </c>
      <c r="AN76" s="110">
        <f t="shared" si="75"/>
        <v>72.022000000000006</v>
      </c>
    </row>
    <row r="77" spans="1:40" hidden="1">
      <c r="A77" s="85" t="s">
        <v>191</v>
      </c>
      <c r="B77" s="86">
        <v>13</v>
      </c>
      <c r="C77" s="86" t="s">
        <v>192</v>
      </c>
      <c r="D77" s="86">
        <v>623</v>
      </c>
      <c r="E77" s="86" t="s">
        <v>448</v>
      </c>
      <c r="F77" s="85" t="s">
        <v>193</v>
      </c>
      <c r="G77" s="93">
        <f t="shared" si="81"/>
        <v>125957</v>
      </c>
      <c r="H77" s="93">
        <f t="shared" si="82"/>
        <v>132586</v>
      </c>
      <c r="I77" s="93">
        <f t="shared" si="83"/>
        <v>135237</v>
      </c>
      <c r="J77" s="93">
        <f t="shared" si="84"/>
        <v>137941</v>
      </c>
      <c r="K77" s="93">
        <f t="shared" si="85"/>
        <v>140702</v>
      </c>
      <c r="L77" s="93">
        <f t="shared" si="86"/>
        <v>143513</v>
      </c>
      <c r="M77" s="93">
        <f t="shared" si="87"/>
        <v>146386</v>
      </c>
      <c r="N77" s="93">
        <f t="shared" si="88"/>
        <v>149313</v>
      </c>
      <c r="O77" s="83"/>
      <c r="P77" s="87"/>
      <c r="Q77" s="87"/>
      <c r="R77" s="87"/>
      <c r="S77" s="100" t="str">
        <f t="shared" si="77"/>
        <v>C09890</v>
      </c>
      <c r="T77" s="102" t="str">
        <f t="shared" si="78"/>
        <v>92</v>
      </c>
      <c r="U77" s="103" t="str">
        <f t="shared" si="89"/>
        <v>Director Fleet Services</v>
      </c>
      <c r="V77" s="104">
        <f t="shared" si="79"/>
        <v>125957</v>
      </c>
      <c r="W77" s="104">
        <f t="shared" si="79"/>
        <v>132586</v>
      </c>
      <c r="X77" s="104">
        <f t="shared" si="79"/>
        <v>135237</v>
      </c>
      <c r="Y77" s="104">
        <f t="shared" si="79"/>
        <v>137941</v>
      </c>
      <c r="Z77" s="104">
        <f t="shared" si="79"/>
        <v>140702</v>
      </c>
      <c r="AA77" s="104">
        <f t="shared" si="79"/>
        <v>143513</v>
      </c>
      <c r="AB77" s="104">
        <f t="shared" si="79"/>
        <v>146386</v>
      </c>
      <c r="AC77" s="104">
        <f t="shared" si="79"/>
        <v>149313</v>
      </c>
      <c r="AD77" s="109" t="str">
        <f t="shared" si="80"/>
        <v>C09890</v>
      </c>
      <c r="AE77" s="109" t="str">
        <f t="shared" si="54"/>
        <v>92</v>
      </c>
      <c r="AF77" s="108" t="str">
        <f t="shared" si="73"/>
        <v>Director Fleet Services</v>
      </c>
      <c r="AG77" s="110">
        <f t="shared" si="67"/>
        <v>60.556999999999995</v>
      </c>
      <c r="AH77" s="110">
        <f t="shared" si="68"/>
        <v>63.744</v>
      </c>
      <c r="AI77" s="110">
        <f t="shared" si="69"/>
        <v>65.018000000000001</v>
      </c>
      <c r="AJ77" s="110">
        <f t="shared" si="70"/>
        <v>66.317999999999998</v>
      </c>
      <c r="AK77" s="110">
        <f t="shared" si="71"/>
        <v>67.646000000000001</v>
      </c>
      <c r="AL77" s="110">
        <f t="shared" si="72"/>
        <v>68.997</v>
      </c>
      <c r="AM77" s="110">
        <f t="shared" si="74"/>
        <v>70.378</v>
      </c>
      <c r="AN77" s="110">
        <f t="shared" si="75"/>
        <v>71.786000000000001</v>
      </c>
    </row>
    <row r="78" spans="1:40" hidden="1">
      <c r="A78" s="85" t="s">
        <v>194</v>
      </c>
      <c r="B78" s="86">
        <v>16</v>
      </c>
      <c r="C78" s="86" t="s">
        <v>176</v>
      </c>
      <c r="D78" s="86">
        <v>753</v>
      </c>
      <c r="E78" s="86" t="s">
        <v>448</v>
      </c>
      <c r="F78" s="85" t="s">
        <v>195</v>
      </c>
      <c r="G78" s="93">
        <f t="shared" si="81"/>
        <v>152794</v>
      </c>
      <c r="H78" s="93">
        <f t="shared" si="82"/>
        <v>160838</v>
      </c>
      <c r="I78" s="93">
        <f t="shared" si="83"/>
        <v>164052</v>
      </c>
      <c r="J78" s="93">
        <f t="shared" si="84"/>
        <v>167335</v>
      </c>
      <c r="K78" s="93">
        <f t="shared" si="85"/>
        <v>170681</v>
      </c>
      <c r="L78" s="93">
        <f t="shared" si="86"/>
        <v>174093</v>
      </c>
      <c r="M78" s="93">
        <f t="shared" si="87"/>
        <v>177576</v>
      </c>
      <c r="N78" s="93">
        <f t="shared" si="88"/>
        <v>181127</v>
      </c>
      <c r="O78" s="83"/>
      <c r="P78" s="87"/>
      <c r="Q78" s="87"/>
      <c r="R78" s="87"/>
      <c r="S78" s="100" t="str">
        <f t="shared" si="77"/>
        <v>C52280</v>
      </c>
      <c r="T78" s="102" t="str">
        <f t="shared" si="78"/>
        <v>113</v>
      </c>
      <c r="U78" s="103" t="str">
        <f t="shared" si="89"/>
        <v>Director Housing &amp; Policy Development</v>
      </c>
      <c r="V78" s="104">
        <f t="shared" si="79"/>
        <v>152794</v>
      </c>
      <c r="W78" s="104">
        <f t="shared" si="79"/>
        <v>160838</v>
      </c>
      <c r="X78" s="104">
        <f t="shared" si="79"/>
        <v>164052</v>
      </c>
      <c r="Y78" s="104">
        <f t="shared" si="79"/>
        <v>167335</v>
      </c>
      <c r="Z78" s="104">
        <f t="shared" si="79"/>
        <v>170681</v>
      </c>
      <c r="AA78" s="104">
        <f t="shared" si="79"/>
        <v>174093</v>
      </c>
      <c r="AB78" s="104">
        <f t="shared" si="79"/>
        <v>177576</v>
      </c>
      <c r="AC78" s="104">
        <f t="shared" si="79"/>
        <v>181127</v>
      </c>
      <c r="AD78" s="109" t="str">
        <f t="shared" si="80"/>
        <v>C52280</v>
      </c>
      <c r="AE78" s="109" t="str">
        <f t="shared" si="54"/>
        <v>113</v>
      </c>
      <c r="AF78" s="108" t="str">
        <f t="shared" si="73"/>
        <v>Director Housing &amp; Policy Development</v>
      </c>
      <c r="AG78" s="110">
        <f t="shared" si="67"/>
        <v>73.459000000000003</v>
      </c>
      <c r="AH78" s="110">
        <f t="shared" si="68"/>
        <v>77.326000000000008</v>
      </c>
      <c r="AI78" s="110">
        <f t="shared" si="69"/>
        <v>78.872</v>
      </c>
      <c r="AJ78" s="110">
        <f t="shared" si="70"/>
        <v>80.45</v>
      </c>
      <c r="AK78" s="110">
        <f t="shared" si="71"/>
        <v>82.059000000000012</v>
      </c>
      <c r="AL78" s="110">
        <f t="shared" si="72"/>
        <v>83.698999999999998</v>
      </c>
      <c r="AM78" s="110">
        <f t="shared" si="74"/>
        <v>85.374000000000009</v>
      </c>
      <c r="AN78" s="110">
        <f t="shared" si="75"/>
        <v>87.081000000000003</v>
      </c>
    </row>
    <row r="79" spans="1:40" hidden="1">
      <c r="A79" s="85" t="s">
        <v>196</v>
      </c>
      <c r="B79" s="86">
        <v>13</v>
      </c>
      <c r="C79" s="86">
        <v>105</v>
      </c>
      <c r="D79" s="86">
        <v>593</v>
      </c>
      <c r="E79" s="86" t="s">
        <v>448</v>
      </c>
      <c r="F79" s="85" t="s">
        <v>198</v>
      </c>
      <c r="G79" s="93">
        <f t="shared" si="81"/>
        <v>119764</v>
      </c>
      <c r="H79" s="93">
        <f t="shared" si="82"/>
        <v>126066</v>
      </c>
      <c r="I79" s="93">
        <f t="shared" si="83"/>
        <v>128587</v>
      </c>
      <c r="J79" s="93">
        <f t="shared" si="84"/>
        <v>131160</v>
      </c>
      <c r="K79" s="93">
        <f t="shared" si="85"/>
        <v>133784</v>
      </c>
      <c r="L79" s="93">
        <f t="shared" si="86"/>
        <v>136458</v>
      </c>
      <c r="M79" s="93">
        <f t="shared" si="87"/>
        <v>139189</v>
      </c>
      <c r="N79" s="93">
        <f t="shared" si="88"/>
        <v>141972</v>
      </c>
      <c r="O79" s="83"/>
      <c r="P79" s="87"/>
      <c r="Q79" s="87"/>
      <c r="R79" s="87"/>
      <c r="S79" s="100" t="str">
        <f t="shared" si="77"/>
        <v>C03030</v>
      </c>
      <c r="T79" s="102">
        <f t="shared" si="78"/>
        <v>105</v>
      </c>
      <c r="U79" s="103" t="str">
        <f t="shared" si="89"/>
        <v>Director Housing Inspection Services</v>
      </c>
      <c r="V79" s="104">
        <v>119764</v>
      </c>
      <c r="W79" s="104">
        <v>126066</v>
      </c>
      <c r="X79" s="104">
        <v>128587</v>
      </c>
      <c r="Y79" s="104">
        <v>131160</v>
      </c>
      <c r="Z79" s="104">
        <v>133784</v>
      </c>
      <c r="AA79" s="104">
        <v>136458</v>
      </c>
      <c r="AB79" s="104">
        <v>139189</v>
      </c>
      <c r="AC79" s="104">
        <v>141972</v>
      </c>
      <c r="AD79" s="109" t="str">
        <f t="shared" si="80"/>
        <v>C03030</v>
      </c>
      <c r="AE79" s="109"/>
      <c r="AF79" s="108" t="str">
        <f t="shared" si="73"/>
        <v>Director Housing Inspection Services</v>
      </c>
      <c r="AG79" s="110">
        <f t="shared" si="67"/>
        <v>57.579000000000001</v>
      </c>
      <c r="AH79" s="110">
        <f t="shared" si="68"/>
        <v>60.608999999999995</v>
      </c>
      <c r="AI79" s="110">
        <f t="shared" si="69"/>
        <v>61.820999999999998</v>
      </c>
      <c r="AJ79" s="110">
        <f t="shared" si="70"/>
        <v>63.058</v>
      </c>
      <c r="AK79" s="110">
        <f t="shared" si="71"/>
        <v>64.320000000000007</v>
      </c>
      <c r="AL79" s="110">
        <f t="shared" si="72"/>
        <v>65.605000000000004</v>
      </c>
      <c r="AM79" s="110">
        <f t="shared" si="74"/>
        <v>66.918000000000006</v>
      </c>
      <c r="AN79" s="110">
        <f t="shared" si="75"/>
        <v>68.256</v>
      </c>
    </row>
    <row r="80" spans="1:40" hidden="1">
      <c r="A80" s="85" t="s">
        <v>199</v>
      </c>
      <c r="B80" s="86">
        <v>12</v>
      </c>
      <c r="C80" s="86" t="s">
        <v>200</v>
      </c>
      <c r="D80" s="86">
        <v>543</v>
      </c>
      <c r="E80" s="86" t="s">
        <v>448</v>
      </c>
      <c r="F80" s="116" t="s">
        <v>404</v>
      </c>
      <c r="G80" s="93">
        <f t="shared" si="81"/>
        <v>110472</v>
      </c>
      <c r="H80" s="93">
        <f t="shared" si="82"/>
        <v>116287</v>
      </c>
      <c r="I80" s="93">
        <f t="shared" si="83"/>
        <v>118613</v>
      </c>
      <c r="J80" s="93">
        <f t="shared" si="84"/>
        <v>120984</v>
      </c>
      <c r="K80" s="93">
        <f t="shared" si="85"/>
        <v>123404</v>
      </c>
      <c r="L80" s="93">
        <f t="shared" si="86"/>
        <v>125873</v>
      </c>
      <c r="M80" s="93">
        <f t="shared" si="87"/>
        <v>128390</v>
      </c>
      <c r="N80" s="93">
        <f t="shared" si="88"/>
        <v>130958</v>
      </c>
      <c r="O80" s="54"/>
      <c r="P80" s="86"/>
      <c r="Q80" s="86"/>
      <c r="R80" s="86"/>
      <c r="S80" s="100" t="str">
        <f t="shared" si="77"/>
        <v>C03341</v>
      </c>
      <c r="T80" s="102" t="str">
        <f t="shared" si="78"/>
        <v>11</v>
      </c>
      <c r="U80" s="103" t="str">
        <f t="shared" si="89"/>
        <v>Director HR Business Operations</v>
      </c>
      <c r="V80" s="104">
        <f t="shared" ref="V80:AC82" si="90">ROUND(VLOOKUP($S80,DataApril2021,V$5,0)*IncrPerc2022,0)</f>
        <v>110472</v>
      </c>
      <c r="W80" s="104">
        <f t="shared" si="90"/>
        <v>116287</v>
      </c>
      <c r="X80" s="104">
        <f t="shared" si="90"/>
        <v>118613</v>
      </c>
      <c r="Y80" s="104">
        <f t="shared" si="90"/>
        <v>120984</v>
      </c>
      <c r="Z80" s="104">
        <f t="shared" si="90"/>
        <v>123404</v>
      </c>
      <c r="AA80" s="104">
        <f t="shared" si="90"/>
        <v>125873</v>
      </c>
      <c r="AB80" s="104">
        <f t="shared" si="90"/>
        <v>128390</v>
      </c>
      <c r="AC80" s="104">
        <f t="shared" si="90"/>
        <v>130958</v>
      </c>
      <c r="AD80" s="109" t="str">
        <f t="shared" si="80"/>
        <v>C03341</v>
      </c>
      <c r="AE80" s="109" t="str">
        <f t="shared" ref="AE80:AE111" si="91">C80</f>
        <v>11</v>
      </c>
      <c r="AF80" s="108" t="str">
        <f t="shared" si="73"/>
        <v>Director HR Business Operations</v>
      </c>
      <c r="AG80" s="110">
        <f t="shared" si="67"/>
        <v>53.111999999999995</v>
      </c>
      <c r="AH80" s="110">
        <f t="shared" si="68"/>
        <v>55.907999999999994</v>
      </c>
      <c r="AI80" s="110">
        <f t="shared" si="69"/>
        <v>57.025999999999996</v>
      </c>
      <c r="AJ80" s="110">
        <f t="shared" si="70"/>
        <v>58.165999999999997</v>
      </c>
      <c r="AK80" s="110">
        <f t="shared" si="71"/>
        <v>59.329000000000001</v>
      </c>
      <c r="AL80" s="110">
        <f t="shared" si="72"/>
        <v>60.515999999999998</v>
      </c>
      <c r="AM80" s="110">
        <f t="shared" si="74"/>
        <v>61.725999999999999</v>
      </c>
      <c r="AN80" s="110">
        <f t="shared" si="75"/>
        <v>62.960999999999999</v>
      </c>
    </row>
    <row r="81" spans="1:40" hidden="1">
      <c r="A81" s="85" t="s">
        <v>202</v>
      </c>
      <c r="B81" s="86">
        <v>13</v>
      </c>
      <c r="C81" s="86" t="s">
        <v>187</v>
      </c>
      <c r="D81" s="86">
        <v>625</v>
      </c>
      <c r="E81" s="86" t="s">
        <v>448</v>
      </c>
      <c r="F81" s="116" t="s">
        <v>405</v>
      </c>
      <c r="G81" s="93">
        <f t="shared" si="81"/>
        <v>126369</v>
      </c>
      <c r="H81" s="93">
        <f t="shared" si="82"/>
        <v>133019</v>
      </c>
      <c r="I81" s="93">
        <f t="shared" si="83"/>
        <v>135681</v>
      </c>
      <c r="J81" s="93">
        <f t="shared" si="84"/>
        <v>138394</v>
      </c>
      <c r="K81" s="93">
        <f t="shared" si="85"/>
        <v>141162</v>
      </c>
      <c r="L81" s="93">
        <f t="shared" si="86"/>
        <v>143987</v>
      </c>
      <c r="M81" s="93">
        <f t="shared" si="87"/>
        <v>146864</v>
      </c>
      <c r="N81" s="93">
        <f t="shared" si="88"/>
        <v>149804</v>
      </c>
      <c r="O81" s="54"/>
      <c r="P81" s="86"/>
      <c r="Q81" s="86"/>
      <c r="R81" s="86"/>
      <c r="S81" s="100" t="str">
        <f t="shared" si="77"/>
        <v>C03342</v>
      </c>
      <c r="T81" s="102" t="str">
        <f t="shared" si="78"/>
        <v>49</v>
      </c>
      <c r="U81" s="103" t="str">
        <f t="shared" si="89"/>
        <v>Director HR Business Partnerships</v>
      </c>
      <c r="V81" s="104">
        <f t="shared" si="90"/>
        <v>126369</v>
      </c>
      <c r="W81" s="104">
        <f t="shared" si="90"/>
        <v>133019</v>
      </c>
      <c r="X81" s="104">
        <f t="shared" si="90"/>
        <v>135681</v>
      </c>
      <c r="Y81" s="104">
        <f t="shared" si="90"/>
        <v>138394</v>
      </c>
      <c r="Z81" s="104">
        <f t="shared" si="90"/>
        <v>141162</v>
      </c>
      <c r="AA81" s="104">
        <f t="shared" si="90"/>
        <v>143987</v>
      </c>
      <c r="AB81" s="104">
        <f t="shared" si="90"/>
        <v>146864</v>
      </c>
      <c r="AC81" s="104">
        <f t="shared" si="90"/>
        <v>149804</v>
      </c>
      <c r="AD81" s="109" t="str">
        <f t="shared" si="80"/>
        <v>C03342</v>
      </c>
      <c r="AE81" s="109" t="str">
        <f t="shared" si="91"/>
        <v>49</v>
      </c>
      <c r="AF81" s="108" t="str">
        <f t="shared" si="73"/>
        <v>Director HR Business Partnerships</v>
      </c>
      <c r="AG81" s="110">
        <f t="shared" si="67"/>
        <v>60.754999999999995</v>
      </c>
      <c r="AH81" s="110">
        <f t="shared" si="68"/>
        <v>63.951999999999998</v>
      </c>
      <c r="AI81" s="110">
        <f t="shared" si="69"/>
        <v>65.231999999999999</v>
      </c>
      <c r="AJ81" s="110">
        <f t="shared" si="70"/>
        <v>66.536000000000001</v>
      </c>
      <c r="AK81" s="110">
        <f t="shared" si="71"/>
        <v>67.867000000000004</v>
      </c>
      <c r="AL81" s="110">
        <f t="shared" si="72"/>
        <v>69.225000000000009</v>
      </c>
      <c r="AM81" s="110">
        <f t="shared" si="74"/>
        <v>70.608000000000004</v>
      </c>
      <c r="AN81" s="110">
        <f t="shared" si="75"/>
        <v>72.022000000000006</v>
      </c>
    </row>
    <row r="82" spans="1:40" hidden="1">
      <c r="A82" s="85" t="s">
        <v>432</v>
      </c>
      <c r="B82" s="86">
        <v>12</v>
      </c>
      <c r="C82" s="86">
        <v>80</v>
      </c>
      <c r="D82" s="86">
        <v>543</v>
      </c>
      <c r="E82" s="86" t="s">
        <v>448</v>
      </c>
      <c r="F82" s="116" t="s">
        <v>431</v>
      </c>
      <c r="G82" s="93">
        <f t="shared" si="81"/>
        <v>109439</v>
      </c>
      <c r="H82" s="93">
        <f t="shared" si="82"/>
        <v>115201</v>
      </c>
      <c r="I82" s="93">
        <f t="shared" si="83"/>
        <v>117503</v>
      </c>
      <c r="J82" s="93">
        <f t="shared" si="84"/>
        <v>119854</v>
      </c>
      <c r="K82" s="93">
        <f t="shared" si="85"/>
        <v>122253</v>
      </c>
      <c r="L82" s="93">
        <f t="shared" si="86"/>
        <v>124696</v>
      </c>
      <c r="M82" s="93">
        <f t="shared" si="87"/>
        <v>127191</v>
      </c>
      <c r="N82" s="93">
        <f t="shared" si="88"/>
        <v>129735</v>
      </c>
      <c r="O82" s="54"/>
      <c r="P82" s="86"/>
      <c r="Q82" s="86"/>
      <c r="R82" s="86"/>
      <c r="S82" s="100" t="str">
        <f t="shared" si="77"/>
        <v>C06712</v>
      </c>
      <c r="T82" s="102">
        <f t="shared" si="78"/>
        <v>80</v>
      </c>
      <c r="U82" s="103" t="str">
        <f t="shared" si="89"/>
        <v>Director HR Internal Workforce Investigations</v>
      </c>
      <c r="V82" s="104">
        <f t="shared" si="90"/>
        <v>109439</v>
      </c>
      <c r="W82" s="104">
        <f t="shared" si="90"/>
        <v>115201</v>
      </c>
      <c r="X82" s="104">
        <f t="shared" si="90"/>
        <v>117503</v>
      </c>
      <c r="Y82" s="104">
        <f t="shared" si="90"/>
        <v>119854</v>
      </c>
      <c r="Z82" s="104">
        <f t="shared" si="90"/>
        <v>122253</v>
      </c>
      <c r="AA82" s="104">
        <f t="shared" si="90"/>
        <v>124696</v>
      </c>
      <c r="AB82" s="104">
        <f t="shared" si="90"/>
        <v>127191</v>
      </c>
      <c r="AC82" s="104">
        <f t="shared" si="90"/>
        <v>129735</v>
      </c>
      <c r="AD82" s="109" t="str">
        <f t="shared" si="80"/>
        <v>C06712</v>
      </c>
      <c r="AE82" s="109">
        <f t="shared" si="91"/>
        <v>80</v>
      </c>
      <c r="AF82" s="108" t="str">
        <f t="shared" si="73"/>
        <v>Director HR Internal Workforce Investigations</v>
      </c>
      <c r="AG82" s="110">
        <f t="shared" si="67"/>
        <v>52.614999999999995</v>
      </c>
      <c r="AH82" s="110">
        <f t="shared" si="68"/>
        <v>55.385999999999996</v>
      </c>
      <c r="AI82" s="110">
        <f t="shared" si="69"/>
        <v>56.491999999999997</v>
      </c>
      <c r="AJ82" s="110">
        <f t="shared" si="70"/>
        <v>57.622999999999998</v>
      </c>
      <c r="AK82" s="110">
        <f t="shared" si="71"/>
        <v>58.775999999999996</v>
      </c>
      <c r="AL82" s="110">
        <f t="shared" si="72"/>
        <v>59.95</v>
      </c>
      <c r="AM82" s="110">
        <f t="shared" si="74"/>
        <v>61.15</v>
      </c>
      <c r="AN82" s="110">
        <f t="shared" si="75"/>
        <v>62.372999999999998</v>
      </c>
    </row>
    <row r="83" spans="1:40" hidden="1">
      <c r="A83" s="85" t="s">
        <v>213</v>
      </c>
      <c r="B83" s="86">
        <v>15</v>
      </c>
      <c r="C83" s="86">
        <v>165</v>
      </c>
      <c r="D83" s="86">
        <v>678</v>
      </c>
      <c r="E83" s="86" t="s">
        <v>448</v>
      </c>
      <c r="F83" s="116" t="s">
        <v>411</v>
      </c>
      <c r="G83" s="93">
        <f t="shared" si="81"/>
        <v>151828</v>
      </c>
      <c r="H83" s="93">
        <f t="shared" si="82"/>
        <v>159817</v>
      </c>
      <c r="I83" s="93">
        <f t="shared" si="83"/>
        <v>163015</v>
      </c>
      <c r="J83" s="93">
        <f t="shared" si="84"/>
        <v>166276</v>
      </c>
      <c r="K83" s="93">
        <f t="shared" si="85"/>
        <v>169600</v>
      </c>
      <c r="L83" s="93">
        <f t="shared" si="86"/>
        <v>172992</v>
      </c>
      <c r="M83" s="93">
        <f t="shared" si="87"/>
        <v>176451</v>
      </c>
      <c r="N83" s="93">
        <f t="shared" si="88"/>
        <v>179979</v>
      </c>
      <c r="O83" s="54"/>
      <c r="P83" s="86"/>
      <c r="Q83" s="86"/>
      <c r="R83" s="86"/>
      <c r="S83" s="100" t="str">
        <f t="shared" si="77"/>
        <v>C03360</v>
      </c>
      <c r="T83" s="102">
        <f t="shared" si="78"/>
        <v>165</v>
      </c>
      <c r="U83" s="103" t="str">
        <f t="shared" si="89"/>
        <v>Director HR Labor Relations</v>
      </c>
      <c r="V83" s="104">
        <v>151828</v>
      </c>
      <c r="W83" s="104">
        <v>159817</v>
      </c>
      <c r="X83" s="104">
        <v>163015</v>
      </c>
      <c r="Y83" s="104">
        <v>166276</v>
      </c>
      <c r="Z83" s="104">
        <v>169600</v>
      </c>
      <c r="AA83" s="104">
        <v>172992</v>
      </c>
      <c r="AB83" s="104">
        <v>176451</v>
      </c>
      <c r="AC83" s="104">
        <v>179979</v>
      </c>
      <c r="AD83" s="109" t="str">
        <f t="shared" si="80"/>
        <v>C03360</v>
      </c>
      <c r="AE83" s="109">
        <f t="shared" si="91"/>
        <v>165</v>
      </c>
      <c r="AF83" s="108" t="str">
        <f t="shared" si="73"/>
        <v>Director HR Labor Relations</v>
      </c>
      <c r="AG83" s="110">
        <f t="shared" si="67"/>
        <v>72.995000000000005</v>
      </c>
      <c r="AH83" s="110">
        <f t="shared" si="68"/>
        <v>76.835999999999999</v>
      </c>
      <c r="AI83" s="110">
        <f t="shared" si="69"/>
        <v>78.373000000000005</v>
      </c>
      <c r="AJ83" s="110">
        <f t="shared" si="70"/>
        <v>79.941000000000003</v>
      </c>
      <c r="AK83" s="110">
        <f t="shared" si="71"/>
        <v>81.539000000000001</v>
      </c>
      <c r="AL83" s="110">
        <f t="shared" si="72"/>
        <v>83.17</v>
      </c>
      <c r="AM83" s="110">
        <f t="shared" si="74"/>
        <v>84.832999999999998</v>
      </c>
      <c r="AN83" s="110">
        <f t="shared" si="75"/>
        <v>86.529000000000011</v>
      </c>
    </row>
    <row r="84" spans="1:40" hidden="1">
      <c r="A84" s="85" t="s">
        <v>215</v>
      </c>
      <c r="B84" s="86">
        <v>12</v>
      </c>
      <c r="C84" s="86">
        <v>77</v>
      </c>
      <c r="D84" s="86">
        <v>568</v>
      </c>
      <c r="E84" s="86" t="s">
        <v>448</v>
      </c>
      <c r="F84" s="116" t="s">
        <v>412</v>
      </c>
      <c r="G84" s="93">
        <f t="shared" si="81"/>
        <v>114602</v>
      </c>
      <c r="H84" s="93">
        <f t="shared" si="82"/>
        <v>120632</v>
      </c>
      <c r="I84" s="93">
        <f t="shared" si="83"/>
        <v>123045</v>
      </c>
      <c r="J84" s="93">
        <f t="shared" si="84"/>
        <v>125508</v>
      </c>
      <c r="K84" s="93">
        <f t="shared" si="85"/>
        <v>128018</v>
      </c>
      <c r="L84" s="93">
        <f t="shared" si="86"/>
        <v>130578</v>
      </c>
      <c r="M84" s="93">
        <f t="shared" si="87"/>
        <v>133190</v>
      </c>
      <c r="N84" s="93">
        <f t="shared" si="88"/>
        <v>135854</v>
      </c>
      <c r="O84" s="54"/>
      <c r="P84" s="86"/>
      <c r="Q84" s="86"/>
      <c r="R84" s="86"/>
      <c r="S84" s="100" t="str">
        <f t="shared" si="77"/>
        <v>C03343</v>
      </c>
      <c r="T84" s="102">
        <f t="shared" si="78"/>
        <v>77</v>
      </c>
      <c r="U84" s="103" t="str">
        <f t="shared" si="89"/>
        <v>Director HR Learning &amp; Development Sol</v>
      </c>
      <c r="V84" s="104">
        <f t="shared" ref="V84:AC93" si="92">ROUND(VLOOKUP($S84,DataApril2021,V$5,0)*IncrPerc2022,0)</f>
        <v>114602</v>
      </c>
      <c r="W84" s="104">
        <f t="shared" si="92"/>
        <v>120632</v>
      </c>
      <c r="X84" s="104">
        <f t="shared" si="92"/>
        <v>123045</v>
      </c>
      <c r="Y84" s="104">
        <f t="shared" si="92"/>
        <v>125508</v>
      </c>
      <c r="Z84" s="104">
        <f t="shared" si="92"/>
        <v>128018</v>
      </c>
      <c r="AA84" s="104">
        <f t="shared" si="92"/>
        <v>130578</v>
      </c>
      <c r="AB84" s="104">
        <f t="shared" si="92"/>
        <v>133190</v>
      </c>
      <c r="AC84" s="104">
        <f t="shared" si="92"/>
        <v>135854</v>
      </c>
      <c r="AD84" s="109" t="str">
        <f t="shared" si="80"/>
        <v>C03343</v>
      </c>
      <c r="AE84" s="109">
        <f t="shared" si="91"/>
        <v>77</v>
      </c>
      <c r="AF84" s="108" t="str">
        <f t="shared" si="73"/>
        <v>Director HR Learning &amp; Development Sol</v>
      </c>
      <c r="AG84" s="110">
        <f t="shared" si="67"/>
        <v>55.097999999999999</v>
      </c>
      <c r="AH84" s="110">
        <f t="shared" si="68"/>
        <v>57.997</v>
      </c>
      <c r="AI84" s="110">
        <f t="shared" si="69"/>
        <v>59.156999999999996</v>
      </c>
      <c r="AJ84" s="110">
        <f t="shared" si="70"/>
        <v>60.341000000000001</v>
      </c>
      <c r="AK84" s="110">
        <f t="shared" si="71"/>
        <v>61.547999999999995</v>
      </c>
      <c r="AL84" s="110">
        <f t="shared" si="72"/>
        <v>62.777999999999999</v>
      </c>
      <c r="AM84" s="110">
        <f t="shared" si="74"/>
        <v>64.034000000000006</v>
      </c>
      <c r="AN84" s="110">
        <f t="shared" si="75"/>
        <v>65.314999999999998</v>
      </c>
    </row>
    <row r="85" spans="1:40" hidden="1">
      <c r="A85" s="85" t="s">
        <v>281</v>
      </c>
      <c r="B85" s="86">
        <v>13</v>
      </c>
      <c r="C85" s="86" t="s">
        <v>208</v>
      </c>
      <c r="D85" s="86">
        <v>630</v>
      </c>
      <c r="E85" s="86" t="s">
        <v>448</v>
      </c>
      <c r="F85" s="116" t="s">
        <v>413</v>
      </c>
      <c r="G85" s="93">
        <f t="shared" si="81"/>
        <v>127402</v>
      </c>
      <c r="H85" s="93">
        <f t="shared" si="82"/>
        <v>134108</v>
      </c>
      <c r="I85" s="93">
        <f t="shared" si="83"/>
        <v>136788</v>
      </c>
      <c r="J85" s="93">
        <f t="shared" si="84"/>
        <v>139525</v>
      </c>
      <c r="K85" s="93">
        <f t="shared" si="85"/>
        <v>142315</v>
      </c>
      <c r="L85" s="93">
        <f t="shared" si="86"/>
        <v>145163</v>
      </c>
      <c r="M85" s="93">
        <f t="shared" si="87"/>
        <v>148065</v>
      </c>
      <c r="N85" s="93">
        <f t="shared" si="88"/>
        <v>151026</v>
      </c>
      <c r="O85" s="54"/>
      <c r="P85" s="86"/>
      <c r="Q85" s="86"/>
      <c r="R85" s="86"/>
      <c r="S85" s="100" t="str">
        <f t="shared" si="77"/>
        <v>C03532</v>
      </c>
      <c r="T85" s="102" t="str">
        <f t="shared" si="78"/>
        <v>51</v>
      </c>
      <c r="U85" s="103" t="str">
        <f t="shared" si="89"/>
        <v>Director HR Total Compensation</v>
      </c>
      <c r="V85" s="104">
        <f t="shared" si="92"/>
        <v>127402</v>
      </c>
      <c r="W85" s="104">
        <f t="shared" si="92"/>
        <v>134108</v>
      </c>
      <c r="X85" s="104">
        <f t="shared" si="92"/>
        <v>136788</v>
      </c>
      <c r="Y85" s="104">
        <f t="shared" si="92"/>
        <v>139525</v>
      </c>
      <c r="Z85" s="104">
        <f t="shared" si="92"/>
        <v>142315</v>
      </c>
      <c r="AA85" s="104">
        <f t="shared" si="92"/>
        <v>145163</v>
      </c>
      <c r="AB85" s="104">
        <f t="shared" si="92"/>
        <v>148065</v>
      </c>
      <c r="AC85" s="104">
        <f t="shared" si="92"/>
        <v>151026</v>
      </c>
      <c r="AD85" s="109" t="str">
        <f t="shared" si="80"/>
        <v>C03532</v>
      </c>
      <c r="AE85" s="109" t="str">
        <f t="shared" si="91"/>
        <v>51</v>
      </c>
      <c r="AF85" s="108" t="str">
        <f t="shared" si="73"/>
        <v>Director HR Total Compensation</v>
      </c>
      <c r="AG85" s="110">
        <f t="shared" si="67"/>
        <v>61.250999999999998</v>
      </c>
      <c r="AH85" s="110">
        <f t="shared" si="68"/>
        <v>64.474999999999994</v>
      </c>
      <c r="AI85" s="110">
        <f t="shared" si="69"/>
        <v>65.76400000000001</v>
      </c>
      <c r="AJ85" s="110">
        <f t="shared" si="70"/>
        <v>67.08</v>
      </c>
      <c r="AK85" s="110">
        <f t="shared" si="71"/>
        <v>68.421000000000006</v>
      </c>
      <c r="AL85" s="110">
        <f t="shared" si="72"/>
        <v>69.790000000000006</v>
      </c>
      <c r="AM85" s="110">
        <f t="shared" si="74"/>
        <v>71.186000000000007</v>
      </c>
      <c r="AN85" s="110">
        <f t="shared" si="75"/>
        <v>72.609000000000009</v>
      </c>
    </row>
    <row r="86" spans="1:40" hidden="1">
      <c r="A86" s="85" t="s">
        <v>204</v>
      </c>
      <c r="B86" s="86">
        <v>14</v>
      </c>
      <c r="C86" s="86" t="s">
        <v>205</v>
      </c>
      <c r="D86" s="86">
        <v>638</v>
      </c>
      <c r="E86" s="86" t="s">
        <v>448</v>
      </c>
      <c r="F86" s="85" t="s">
        <v>206</v>
      </c>
      <c r="G86" s="93">
        <f t="shared" si="81"/>
        <v>150350</v>
      </c>
      <c r="H86" s="93">
        <f t="shared" si="82"/>
        <v>158263</v>
      </c>
      <c r="I86" s="93">
        <f t="shared" si="83"/>
        <v>161429</v>
      </c>
      <c r="J86" s="93">
        <f t="shared" si="84"/>
        <v>164656</v>
      </c>
      <c r="K86" s="93">
        <f t="shared" si="85"/>
        <v>167948</v>
      </c>
      <c r="L86" s="93">
        <f t="shared" si="86"/>
        <v>171308</v>
      </c>
      <c r="M86" s="93">
        <f t="shared" si="87"/>
        <v>174734</v>
      </c>
      <c r="N86" s="93">
        <f t="shared" si="88"/>
        <v>178231</v>
      </c>
      <c r="O86" s="83"/>
      <c r="P86" s="87"/>
      <c r="Q86" s="87"/>
      <c r="R86" s="87"/>
      <c r="S86" s="100" t="str">
        <f t="shared" si="77"/>
        <v>C03345</v>
      </c>
      <c r="T86" s="102" t="str">
        <f t="shared" si="78"/>
        <v>79</v>
      </c>
      <c r="U86" s="103" t="str">
        <f t="shared" si="89"/>
        <v>Director Information Technology</v>
      </c>
      <c r="V86" s="104">
        <f t="shared" si="92"/>
        <v>150350</v>
      </c>
      <c r="W86" s="104">
        <f t="shared" si="92"/>
        <v>158263</v>
      </c>
      <c r="X86" s="104">
        <f t="shared" si="92"/>
        <v>161429</v>
      </c>
      <c r="Y86" s="104">
        <f t="shared" si="92"/>
        <v>164656</v>
      </c>
      <c r="Z86" s="104">
        <f t="shared" si="92"/>
        <v>167948</v>
      </c>
      <c r="AA86" s="104">
        <f t="shared" si="92"/>
        <v>171308</v>
      </c>
      <c r="AB86" s="104">
        <f t="shared" si="92"/>
        <v>174734</v>
      </c>
      <c r="AC86" s="104">
        <f t="shared" si="92"/>
        <v>178231</v>
      </c>
      <c r="AD86" s="109" t="str">
        <f t="shared" si="80"/>
        <v>C03345</v>
      </c>
      <c r="AE86" s="109" t="str">
        <f t="shared" si="91"/>
        <v>79</v>
      </c>
      <c r="AF86" s="108" t="str">
        <f t="shared" si="73"/>
        <v>Director Information Technology</v>
      </c>
      <c r="AG86" s="110">
        <f t="shared" ref="AG86:AG117" si="93">ROUNDUP(V86/2080,3)</f>
        <v>72.284000000000006</v>
      </c>
      <c r="AH86" s="110">
        <f t="shared" ref="AH86:AH117" si="94">ROUNDUP(W86/2080,3)</f>
        <v>76.088000000000008</v>
      </c>
      <c r="AI86" s="110">
        <f t="shared" ref="AI86:AI117" si="95">ROUNDUP(X86/2080,3)</f>
        <v>77.611000000000004</v>
      </c>
      <c r="AJ86" s="110">
        <f t="shared" ref="AJ86:AJ117" si="96">ROUNDUP(Y86/2080,3)</f>
        <v>79.162000000000006</v>
      </c>
      <c r="AK86" s="110">
        <f t="shared" ref="AK86:AK117" si="97">ROUNDUP(Z86/2080,3)</f>
        <v>80.745000000000005</v>
      </c>
      <c r="AL86" s="110">
        <f t="shared" ref="AL86:AL117" si="98">ROUNDUP(AA86/2080,3)</f>
        <v>82.36</v>
      </c>
      <c r="AM86" s="110">
        <f t="shared" si="74"/>
        <v>84.007000000000005</v>
      </c>
      <c r="AN86" s="110">
        <f t="shared" si="75"/>
        <v>85.688000000000002</v>
      </c>
    </row>
    <row r="87" spans="1:40" hidden="1">
      <c r="A87" s="85" t="s">
        <v>207</v>
      </c>
      <c r="B87" s="86">
        <v>13</v>
      </c>
      <c r="C87" s="86" t="s">
        <v>208</v>
      </c>
      <c r="D87" s="86">
        <v>630</v>
      </c>
      <c r="E87" s="86" t="s">
        <v>448</v>
      </c>
      <c r="F87" s="115" t="s">
        <v>209</v>
      </c>
      <c r="G87" s="93">
        <f t="shared" si="81"/>
        <v>127402</v>
      </c>
      <c r="H87" s="93">
        <f t="shared" si="82"/>
        <v>134108</v>
      </c>
      <c r="I87" s="93">
        <f t="shared" si="83"/>
        <v>136788</v>
      </c>
      <c r="J87" s="93">
        <f t="shared" si="84"/>
        <v>139525</v>
      </c>
      <c r="K87" s="93">
        <f t="shared" si="85"/>
        <v>142315</v>
      </c>
      <c r="L87" s="93">
        <f t="shared" si="86"/>
        <v>145163</v>
      </c>
      <c r="M87" s="93">
        <f t="shared" si="87"/>
        <v>148065</v>
      </c>
      <c r="N87" s="93">
        <f t="shared" si="88"/>
        <v>151026</v>
      </c>
      <c r="O87" s="83"/>
      <c r="P87" s="87"/>
      <c r="Q87" s="87"/>
      <c r="R87" s="87"/>
      <c r="S87" s="100" t="str">
        <f t="shared" si="77"/>
        <v>C03348</v>
      </c>
      <c r="T87" s="102" t="str">
        <f t="shared" si="78"/>
        <v>51</v>
      </c>
      <c r="U87" s="103" t="str">
        <f t="shared" si="89"/>
        <v>Director Innovation Delivery Team</v>
      </c>
      <c r="V87" s="104">
        <f t="shared" si="92"/>
        <v>127402</v>
      </c>
      <c r="W87" s="104">
        <f t="shared" si="92"/>
        <v>134108</v>
      </c>
      <c r="X87" s="104">
        <f t="shared" si="92"/>
        <v>136788</v>
      </c>
      <c r="Y87" s="104">
        <f t="shared" si="92"/>
        <v>139525</v>
      </c>
      <c r="Z87" s="104">
        <f t="shared" si="92"/>
        <v>142315</v>
      </c>
      <c r="AA87" s="104">
        <f t="shared" si="92"/>
        <v>145163</v>
      </c>
      <c r="AB87" s="104">
        <f t="shared" si="92"/>
        <v>148065</v>
      </c>
      <c r="AC87" s="104">
        <f t="shared" si="92"/>
        <v>151026</v>
      </c>
      <c r="AD87" s="109" t="str">
        <f t="shared" si="80"/>
        <v>C03348</v>
      </c>
      <c r="AE87" s="109" t="str">
        <f t="shared" si="91"/>
        <v>51</v>
      </c>
      <c r="AF87" s="108" t="str">
        <f t="shared" ref="AF87:AF118" si="99">F87</f>
        <v>Director Innovation Delivery Team</v>
      </c>
      <c r="AG87" s="110">
        <f t="shared" si="93"/>
        <v>61.250999999999998</v>
      </c>
      <c r="AH87" s="110">
        <f t="shared" si="94"/>
        <v>64.474999999999994</v>
      </c>
      <c r="AI87" s="110">
        <f t="shared" si="95"/>
        <v>65.76400000000001</v>
      </c>
      <c r="AJ87" s="110">
        <f t="shared" si="96"/>
        <v>67.08</v>
      </c>
      <c r="AK87" s="110">
        <f t="shared" si="97"/>
        <v>68.421000000000006</v>
      </c>
      <c r="AL87" s="110">
        <f t="shared" si="98"/>
        <v>69.790000000000006</v>
      </c>
      <c r="AM87" s="110">
        <f t="shared" ref="AM87:AM109" si="100">ROUNDUP(AB87/2080,3)</f>
        <v>71.186000000000007</v>
      </c>
      <c r="AN87" s="110">
        <f t="shared" ref="AN87:AN109" si="101">ROUNDUP(AC87/2080,3)</f>
        <v>72.609000000000009</v>
      </c>
    </row>
    <row r="88" spans="1:40" hidden="1">
      <c r="A88" s="85" t="s">
        <v>39</v>
      </c>
      <c r="B88" s="86">
        <v>15</v>
      </c>
      <c r="C88" s="86">
        <v>116</v>
      </c>
      <c r="D88" s="86">
        <v>695</v>
      </c>
      <c r="E88" s="86" t="s">
        <v>448</v>
      </c>
      <c r="F88" s="113" t="s">
        <v>422</v>
      </c>
      <c r="G88" s="93">
        <f t="shared" si="81"/>
        <v>140821</v>
      </c>
      <c r="H88" s="93">
        <f t="shared" si="82"/>
        <v>148231</v>
      </c>
      <c r="I88" s="93">
        <f t="shared" si="83"/>
        <v>151197</v>
      </c>
      <c r="J88" s="93">
        <f t="shared" si="84"/>
        <v>154222</v>
      </c>
      <c r="K88" s="93">
        <f t="shared" si="85"/>
        <v>157306</v>
      </c>
      <c r="L88" s="93">
        <f t="shared" si="86"/>
        <v>160451</v>
      </c>
      <c r="M88" s="93">
        <f t="shared" si="87"/>
        <v>163662</v>
      </c>
      <c r="N88" s="93">
        <f t="shared" si="88"/>
        <v>166934</v>
      </c>
      <c r="O88" s="83"/>
      <c r="P88" s="87"/>
      <c r="Q88" s="87"/>
      <c r="R88" s="87"/>
      <c r="S88" s="100" t="str">
        <f t="shared" si="77"/>
        <v>C03320</v>
      </c>
      <c r="T88" s="102">
        <f t="shared" si="78"/>
        <v>116</v>
      </c>
      <c r="U88" s="103" t="str">
        <f t="shared" si="89"/>
        <v>Director Inter Governmental Relations</v>
      </c>
      <c r="V88" s="104">
        <f t="shared" si="92"/>
        <v>140821</v>
      </c>
      <c r="W88" s="104">
        <f t="shared" si="92"/>
        <v>148231</v>
      </c>
      <c r="X88" s="104">
        <f t="shared" si="92"/>
        <v>151197</v>
      </c>
      <c r="Y88" s="104">
        <f t="shared" si="92"/>
        <v>154222</v>
      </c>
      <c r="Z88" s="104">
        <f t="shared" si="92"/>
        <v>157306</v>
      </c>
      <c r="AA88" s="104">
        <f t="shared" si="92"/>
        <v>160451</v>
      </c>
      <c r="AB88" s="104">
        <f t="shared" si="92"/>
        <v>163662</v>
      </c>
      <c r="AC88" s="104">
        <f t="shared" si="92"/>
        <v>166934</v>
      </c>
      <c r="AD88" s="109" t="str">
        <f t="shared" si="80"/>
        <v>C03320</v>
      </c>
      <c r="AE88" s="109">
        <f t="shared" si="91"/>
        <v>116</v>
      </c>
      <c r="AF88" s="108" t="str">
        <f t="shared" si="99"/>
        <v>Director Inter Governmental Relations</v>
      </c>
      <c r="AG88" s="110">
        <f t="shared" si="93"/>
        <v>67.703000000000003</v>
      </c>
      <c r="AH88" s="110">
        <f t="shared" si="94"/>
        <v>71.265000000000001</v>
      </c>
      <c r="AI88" s="110">
        <f t="shared" si="95"/>
        <v>72.691000000000003</v>
      </c>
      <c r="AJ88" s="110">
        <f t="shared" si="96"/>
        <v>74.146000000000001</v>
      </c>
      <c r="AK88" s="110">
        <f t="shared" si="97"/>
        <v>75.628</v>
      </c>
      <c r="AL88" s="110">
        <f t="shared" si="98"/>
        <v>77.14</v>
      </c>
      <c r="AM88" s="110">
        <f t="shared" si="100"/>
        <v>78.684000000000012</v>
      </c>
      <c r="AN88" s="110">
        <f t="shared" si="101"/>
        <v>80.257000000000005</v>
      </c>
    </row>
    <row r="89" spans="1:40" hidden="1">
      <c r="A89" s="85" t="s">
        <v>210</v>
      </c>
      <c r="B89" s="86">
        <v>13</v>
      </c>
      <c r="C89" s="86" t="s">
        <v>211</v>
      </c>
      <c r="D89" s="86">
        <v>625</v>
      </c>
      <c r="E89" s="86" t="s">
        <v>448</v>
      </c>
      <c r="F89" s="85" t="s">
        <v>212</v>
      </c>
      <c r="G89" s="93">
        <f t="shared" si="81"/>
        <v>142368</v>
      </c>
      <c r="H89" s="93">
        <f t="shared" si="82"/>
        <v>149860</v>
      </c>
      <c r="I89" s="93">
        <f t="shared" si="83"/>
        <v>152858</v>
      </c>
      <c r="J89" s="93">
        <f t="shared" si="84"/>
        <v>155914</v>
      </c>
      <c r="K89" s="93">
        <f t="shared" si="85"/>
        <v>159032</v>
      </c>
      <c r="L89" s="93">
        <f t="shared" si="86"/>
        <v>162214</v>
      </c>
      <c r="M89" s="93">
        <f t="shared" si="87"/>
        <v>165459</v>
      </c>
      <c r="N89" s="93">
        <f t="shared" si="88"/>
        <v>168766</v>
      </c>
      <c r="O89" s="83"/>
      <c r="P89" s="87"/>
      <c r="Q89" s="87"/>
      <c r="R89" s="87"/>
      <c r="S89" s="100" t="str">
        <f t="shared" si="77"/>
        <v>C03355</v>
      </c>
      <c r="T89" s="102" t="str">
        <f t="shared" si="78"/>
        <v>127</v>
      </c>
      <c r="U89" s="103" t="str">
        <f t="shared" si="89"/>
        <v>Director Internal Audit</v>
      </c>
      <c r="V89" s="104">
        <f t="shared" si="92"/>
        <v>142368</v>
      </c>
      <c r="W89" s="104">
        <f t="shared" si="92"/>
        <v>149860</v>
      </c>
      <c r="X89" s="104">
        <f t="shared" si="92"/>
        <v>152858</v>
      </c>
      <c r="Y89" s="104">
        <f t="shared" si="92"/>
        <v>155914</v>
      </c>
      <c r="Z89" s="104">
        <f t="shared" si="92"/>
        <v>159032</v>
      </c>
      <c r="AA89" s="104">
        <f t="shared" si="92"/>
        <v>162214</v>
      </c>
      <c r="AB89" s="104">
        <f t="shared" si="92"/>
        <v>165459</v>
      </c>
      <c r="AC89" s="104">
        <f t="shared" si="92"/>
        <v>168766</v>
      </c>
      <c r="AD89" s="109" t="str">
        <f t="shared" si="80"/>
        <v>C03355</v>
      </c>
      <c r="AE89" s="109" t="str">
        <f t="shared" si="91"/>
        <v>127</v>
      </c>
      <c r="AF89" s="108" t="str">
        <f t="shared" si="99"/>
        <v>Director Internal Audit</v>
      </c>
      <c r="AG89" s="110">
        <f t="shared" si="93"/>
        <v>68.447000000000003</v>
      </c>
      <c r="AH89" s="110">
        <f t="shared" si="94"/>
        <v>72.049000000000007</v>
      </c>
      <c r="AI89" s="110">
        <f t="shared" si="95"/>
        <v>73.490000000000009</v>
      </c>
      <c r="AJ89" s="110">
        <f t="shared" si="96"/>
        <v>74.959000000000003</v>
      </c>
      <c r="AK89" s="110">
        <f t="shared" si="97"/>
        <v>76.457999999999998</v>
      </c>
      <c r="AL89" s="110">
        <f t="shared" si="98"/>
        <v>77.988</v>
      </c>
      <c r="AM89" s="110">
        <f t="shared" si="100"/>
        <v>79.548000000000002</v>
      </c>
      <c r="AN89" s="110">
        <f t="shared" si="101"/>
        <v>81.138000000000005</v>
      </c>
    </row>
    <row r="90" spans="1:40" hidden="1">
      <c r="A90" s="85" t="s">
        <v>381</v>
      </c>
      <c r="B90" s="86">
        <v>14</v>
      </c>
      <c r="C90" s="86">
        <v>144</v>
      </c>
      <c r="D90" s="86">
        <v>638</v>
      </c>
      <c r="E90" s="86" t="s">
        <v>448</v>
      </c>
      <c r="F90" s="115" t="s">
        <v>382</v>
      </c>
      <c r="G90" s="93">
        <f t="shared" si="81"/>
        <v>129054</v>
      </c>
      <c r="H90" s="93">
        <f t="shared" si="82"/>
        <v>135846</v>
      </c>
      <c r="I90" s="93">
        <f t="shared" si="83"/>
        <v>138563</v>
      </c>
      <c r="J90" s="93">
        <f t="shared" si="84"/>
        <v>141334</v>
      </c>
      <c r="K90" s="93">
        <f t="shared" si="85"/>
        <v>144160</v>
      </c>
      <c r="L90" s="93">
        <f t="shared" si="86"/>
        <v>147043</v>
      </c>
      <c r="M90" s="93">
        <f t="shared" si="87"/>
        <v>149984</v>
      </c>
      <c r="N90" s="93">
        <f t="shared" si="88"/>
        <v>152984</v>
      </c>
      <c r="O90" s="83"/>
      <c r="P90" s="87"/>
      <c r="Q90" s="87"/>
      <c r="R90" s="87"/>
      <c r="S90" s="100" t="str">
        <f t="shared" si="77"/>
        <v>C03332</v>
      </c>
      <c r="T90" s="102">
        <f t="shared" si="78"/>
        <v>144</v>
      </c>
      <c r="U90" s="103" t="str">
        <f t="shared" si="89"/>
        <v>Director Investments and Debt Management</v>
      </c>
      <c r="V90" s="104">
        <f t="shared" si="92"/>
        <v>129054</v>
      </c>
      <c r="W90" s="104">
        <f t="shared" si="92"/>
        <v>135846</v>
      </c>
      <c r="X90" s="104">
        <f t="shared" si="92"/>
        <v>138563</v>
      </c>
      <c r="Y90" s="104">
        <f t="shared" si="92"/>
        <v>141334</v>
      </c>
      <c r="Z90" s="104">
        <f t="shared" si="92"/>
        <v>144160</v>
      </c>
      <c r="AA90" s="104">
        <f t="shared" si="92"/>
        <v>147043</v>
      </c>
      <c r="AB90" s="104">
        <f t="shared" si="92"/>
        <v>149984</v>
      </c>
      <c r="AC90" s="104">
        <f t="shared" si="92"/>
        <v>152984</v>
      </c>
      <c r="AD90" s="109" t="str">
        <f t="shared" si="80"/>
        <v>C03332</v>
      </c>
      <c r="AE90" s="109">
        <f t="shared" si="91"/>
        <v>144</v>
      </c>
      <c r="AF90" s="108" t="str">
        <f t="shared" si="99"/>
        <v>Director Investments and Debt Management</v>
      </c>
      <c r="AG90" s="110">
        <f t="shared" si="93"/>
        <v>62.045999999999999</v>
      </c>
      <c r="AH90" s="110">
        <f t="shared" si="94"/>
        <v>65.311000000000007</v>
      </c>
      <c r="AI90" s="110">
        <f t="shared" si="95"/>
        <v>66.617000000000004</v>
      </c>
      <c r="AJ90" s="110">
        <f t="shared" si="96"/>
        <v>67.95</v>
      </c>
      <c r="AK90" s="110">
        <f t="shared" si="97"/>
        <v>69.308000000000007</v>
      </c>
      <c r="AL90" s="110">
        <f t="shared" si="98"/>
        <v>70.694000000000003</v>
      </c>
      <c r="AM90" s="110">
        <f t="shared" si="100"/>
        <v>72.108000000000004</v>
      </c>
      <c r="AN90" s="110">
        <f t="shared" si="101"/>
        <v>73.55</v>
      </c>
    </row>
    <row r="91" spans="1:40" hidden="1">
      <c r="A91" s="85" t="s">
        <v>379</v>
      </c>
      <c r="B91" s="86">
        <v>11</v>
      </c>
      <c r="C91" s="86">
        <v>143</v>
      </c>
      <c r="D91" s="86">
        <v>540</v>
      </c>
      <c r="E91" s="86" t="s">
        <v>448</v>
      </c>
      <c r="F91" s="85" t="s">
        <v>378</v>
      </c>
      <c r="G91" s="93">
        <f t="shared" si="81"/>
        <v>108822</v>
      </c>
      <c r="H91" s="93">
        <f t="shared" si="82"/>
        <v>114550</v>
      </c>
      <c r="I91" s="93">
        <f t="shared" si="83"/>
        <v>116840</v>
      </c>
      <c r="J91" s="93">
        <f t="shared" si="84"/>
        <v>119177</v>
      </c>
      <c r="K91" s="93">
        <f t="shared" si="85"/>
        <v>121560</v>
      </c>
      <c r="L91" s="93">
        <f t="shared" si="86"/>
        <v>123991</v>
      </c>
      <c r="M91" s="93">
        <f t="shared" si="87"/>
        <v>126471</v>
      </c>
      <c r="N91" s="93">
        <f t="shared" si="88"/>
        <v>129000</v>
      </c>
      <c r="O91" s="83"/>
      <c r="P91" s="87"/>
      <c r="Q91" s="87"/>
      <c r="R91" s="87"/>
      <c r="S91" s="100" t="str">
        <f t="shared" si="77"/>
        <v>52941C</v>
      </c>
      <c r="T91" s="102">
        <f t="shared" si="78"/>
        <v>143</v>
      </c>
      <c r="U91" s="103" t="str">
        <f t="shared" si="89"/>
        <v>Director Labor Standards</v>
      </c>
      <c r="V91" s="104">
        <f t="shared" si="92"/>
        <v>108822</v>
      </c>
      <c r="W91" s="104">
        <f t="shared" si="92"/>
        <v>114550</v>
      </c>
      <c r="X91" s="104">
        <f t="shared" si="92"/>
        <v>116840</v>
      </c>
      <c r="Y91" s="104">
        <f t="shared" si="92"/>
        <v>119177</v>
      </c>
      <c r="Z91" s="104">
        <f t="shared" si="92"/>
        <v>121560</v>
      </c>
      <c r="AA91" s="104">
        <f t="shared" si="92"/>
        <v>123991</v>
      </c>
      <c r="AB91" s="104">
        <f t="shared" si="92"/>
        <v>126471</v>
      </c>
      <c r="AC91" s="104">
        <f t="shared" si="92"/>
        <v>129000</v>
      </c>
      <c r="AD91" s="109" t="str">
        <f t="shared" si="80"/>
        <v>52941C</v>
      </c>
      <c r="AE91" s="109">
        <f t="shared" si="91"/>
        <v>143</v>
      </c>
      <c r="AF91" s="108" t="str">
        <f t="shared" si="99"/>
        <v>Director Labor Standards</v>
      </c>
      <c r="AG91" s="110">
        <f t="shared" si="93"/>
        <v>52.318999999999996</v>
      </c>
      <c r="AH91" s="110">
        <f t="shared" si="94"/>
        <v>55.073</v>
      </c>
      <c r="AI91" s="110">
        <f t="shared" si="95"/>
        <v>56.173999999999999</v>
      </c>
      <c r="AJ91" s="110">
        <f t="shared" si="96"/>
        <v>57.296999999999997</v>
      </c>
      <c r="AK91" s="110">
        <f t="shared" si="97"/>
        <v>58.442999999999998</v>
      </c>
      <c r="AL91" s="110">
        <f t="shared" si="98"/>
        <v>59.611999999999995</v>
      </c>
      <c r="AM91" s="110">
        <f t="shared" si="100"/>
        <v>60.803999999999995</v>
      </c>
      <c r="AN91" s="110">
        <f t="shared" si="101"/>
        <v>62.019999999999996</v>
      </c>
    </row>
    <row r="92" spans="1:40" hidden="1">
      <c r="A92" s="85" t="s">
        <v>218</v>
      </c>
      <c r="B92" s="86">
        <v>15</v>
      </c>
      <c r="C92" s="86" t="s">
        <v>219</v>
      </c>
      <c r="D92" s="86">
        <v>683</v>
      </c>
      <c r="E92" s="86" t="s">
        <v>448</v>
      </c>
      <c r="F92" s="85" t="s">
        <v>220</v>
      </c>
      <c r="G92" s="93">
        <f t="shared" si="81"/>
        <v>138344</v>
      </c>
      <c r="H92" s="93">
        <f t="shared" si="82"/>
        <v>145626</v>
      </c>
      <c r="I92" s="93">
        <f t="shared" si="83"/>
        <v>148538</v>
      </c>
      <c r="J92" s="93">
        <f t="shared" si="84"/>
        <v>151508</v>
      </c>
      <c r="K92" s="93">
        <f t="shared" si="85"/>
        <v>154538</v>
      </c>
      <c r="L92" s="93">
        <f t="shared" si="86"/>
        <v>157630</v>
      </c>
      <c r="M92" s="93">
        <f t="shared" si="87"/>
        <v>160783</v>
      </c>
      <c r="N92" s="93">
        <f t="shared" si="88"/>
        <v>163997</v>
      </c>
      <c r="O92" s="83"/>
      <c r="P92" s="87"/>
      <c r="Q92" s="87"/>
      <c r="R92" s="87"/>
      <c r="S92" s="100" t="str">
        <f t="shared" si="77"/>
        <v>C03377</v>
      </c>
      <c r="T92" s="102" t="str">
        <f t="shared" si="78"/>
        <v>151</v>
      </c>
      <c r="U92" s="103" t="str">
        <f t="shared" si="89"/>
        <v>Director Long Range Planning</v>
      </c>
      <c r="V92" s="104">
        <f t="shared" si="92"/>
        <v>138344</v>
      </c>
      <c r="W92" s="104">
        <f t="shared" si="92"/>
        <v>145626</v>
      </c>
      <c r="X92" s="104">
        <f t="shared" si="92"/>
        <v>148538</v>
      </c>
      <c r="Y92" s="104">
        <f t="shared" si="92"/>
        <v>151508</v>
      </c>
      <c r="Z92" s="104">
        <f t="shared" si="92"/>
        <v>154538</v>
      </c>
      <c r="AA92" s="104">
        <f t="shared" si="92"/>
        <v>157630</v>
      </c>
      <c r="AB92" s="104">
        <f t="shared" si="92"/>
        <v>160783</v>
      </c>
      <c r="AC92" s="104">
        <f t="shared" si="92"/>
        <v>163997</v>
      </c>
      <c r="AD92" s="109" t="str">
        <f t="shared" si="80"/>
        <v>C03377</v>
      </c>
      <c r="AE92" s="109" t="str">
        <f t="shared" si="91"/>
        <v>151</v>
      </c>
      <c r="AF92" s="108" t="str">
        <f t="shared" si="99"/>
        <v>Director Long Range Planning</v>
      </c>
      <c r="AG92" s="110">
        <f t="shared" si="93"/>
        <v>66.512</v>
      </c>
      <c r="AH92" s="110">
        <f t="shared" si="94"/>
        <v>70.013000000000005</v>
      </c>
      <c r="AI92" s="110">
        <f t="shared" si="95"/>
        <v>71.413000000000011</v>
      </c>
      <c r="AJ92" s="110">
        <f t="shared" si="96"/>
        <v>72.841000000000008</v>
      </c>
      <c r="AK92" s="110">
        <f t="shared" si="97"/>
        <v>74.298000000000002</v>
      </c>
      <c r="AL92" s="110">
        <f t="shared" si="98"/>
        <v>75.784000000000006</v>
      </c>
      <c r="AM92" s="110">
        <f t="shared" si="100"/>
        <v>77.300000000000011</v>
      </c>
      <c r="AN92" s="110">
        <f t="shared" si="101"/>
        <v>78.844999999999999</v>
      </c>
    </row>
    <row r="93" spans="1:40" hidden="1">
      <c r="A93" s="85" t="s">
        <v>221</v>
      </c>
      <c r="B93" s="86">
        <v>14</v>
      </c>
      <c r="C93" s="86" t="s">
        <v>222</v>
      </c>
      <c r="D93" s="86">
        <v>643</v>
      </c>
      <c r="E93" s="86" t="s">
        <v>448</v>
      </c>
      <c r="F93" s="85" t="s">
        <v>223</v>
      </c>
      <c r="G93" s="93">
        <f t="shared" si="81"/>
        <v>130086</v>
      </c>
      <c r="H93" s="93">
        <f t="shared" si="82"/>
        <v>136932</v>
      </c>
      <c r="I93" s="93">
        <f t="shared" si="83"/>
        <v>139672</v>
      </c>
      <c r="J93" s="93">
        <f t="shared" si="84"/>
        <v>142464</v>
      </c>
      <c r="K93" s="93">
        <f t="shared" si="85"/>
        <v>145313</v>
      </c>
      <c r="L93" s="93">
        <f t="shared" si="86"/>
        <v>148218</v>
      </c>
      <c r="M93" s="93">
        <f t="shared" si="87"/>
        <v>151183</v>
      </c>
      <c r="N93" s="93">
        <f t="shared" si="88"/>
        <v>154207</v>
      </c>
      <c r="O93" s="83"/>
      <c r="P93" s="87"/>
      <c r="Q93" s="87"/>
      <c r="R93" s="87"/>
      <c r="S93" s="100" t="str">
        <f t="shared" si="77"/>
        <v>C03379</v>
      </c>
      <c r="T93" s="102" t="str">
        <f t="shared" si="78"/>
        <v>200</v>
      </c>
      <c r="U93" s="103" t="str">
        <f t="shared" si="89"/>
        <v>Director Major Real Estate Projects</v>
      </c>
      <c r="V93" s="104">
        <f t="shared" si="92"/>
        <v>130086</v>
      </c>
      <c r="W93" s="104">
        <f t="shared" si="92"/>
        <v>136932</v>
      </c>
      <c r="X93" s="104">
        <f t="shared" si="92"/>
        <v>139672</v>
      </c>
      <c r="Y93" s="104">
        <f t="shared" si="92"/>
        <v>142464</v>
      </c>
      <c r="Z93" s="104">
        <f t="shared" si="92"/>
        <v>145313</v>
      </c>
      <c r="AA93" s="104">
        <f t="shared" si="92"/>
        <v>148218</v>
      </c>
      <c r="AB93" s="104">
        <f t="shared" si="92"/>
        <v>151183</v>
      </c>
      <c r="AC93" s="104">
        <f t="shared" si="92"/>
        <v>154207</v>
      </c>
      <c r="AD93" s="109" t="str">
        <f t="shared" si="80"/>
        <v>C03379</v>
      </c>
      <c r="AE93" s="109" t="str">
        <f t="shared" si="91"/>
        <v>200</v>
      </c>
      <c r="AF93" s="108" t="str">
        <f t="shared" si="99"/>
        <v>Director Major Real Estate Projects</v>
      </c>
      <c r="AG93" s="110">
        <f t="shared" si="93"/>
        <v>62.541999999999994</v>
      </c>
      <c r="AH93" s="110">
        <f t="shared" si="94"/>
        <v>65.832999999999998</v>
      </c>
      <c r="AI93" s="110">
        <f t="shared" si="95"/>
        <v>67.150000000000006</v>
      </c>
      <c r="AJ93" s="110">
        <f t="shared" si="96"/>
        <v>68.493000000000009</v>
      </c>
      <c r="AK93" s="110">
        <f t="shared" si="97"/>
        <v>69.863</v>
      </c>
      <c r="AL93" s="110">
        <f t="shared" si="98"/>
        <v>71.259</v>
      </c>
      <c r="AM93" s="110">
        <f t="shared" si="100"/>
        <v>72.685000000000002</v>
      </c>
      <c r="AN93" s="110">
        <f t="shared" si="101"/>
        <v>74.138000000000005</v>
      </c>
    </row>
    <row r="94" spans="1:40" hidden="1">
      <c r="A94" s="85" t="s">
        <v>227</v>
      </c>
      <c r="B94" s="86">
        <v>13</v>
      </c>
      <c r="C94" s="86" t="s">
        <v>149</v>
      </c>
      <c r="D94" s="86">
        <v>588</v>
      </c>
      <c r="E94" s="86" t="s">
        <v>448</v>
      </c>
      <c r="F94" s="85" t="s">
        <v>228</v>
      </c>
      <c r="G94" s="93">
        <f t="shared" si="81"/>
        <v>118731</v>
      </c>
      <c r="H94" s="93">
        <f t="shared" si="82"/>
        <v>124980</v>
      </c>
      <c r="I94" s="93">
        <f t="shared" si="83"/>
        <v>127479</v>
      </c>
      <c r="J94" s="93">
        <f t="shared" si="84"/>
        <v>130028</v>
      </c>
      <c r="K94" s="93">
        <f t="shared" si="85"/>
        <v>132629</v>
      </c>
      <c r="L94" s="93">
        <f t="shared" si="86"/>
        <v>135282</v>
      </c>
      <c r="M94" s="93">
        <f t="shared" si="87"/>
        <v>137987</v>
      </c>
      <c r="N94" s="93">
        <f t="shared" si="88"/>
        <v>140748</v>
      </c>
      <c r="O94" s="83"/>
      <c r="P94" s="87"/>
      <c r="Q94" s="87"/>
      <c r="R94" s="87"/>
      <c r="S94" s="100" t="str">
        <f t="shared" si="77"/>
        <v>C03396</v>
      </c>
      <c r="T94" s="102" t="str">
        <f t="shared" si="78"/>
        <v>108</v>
      </c>
      <c r="U94" s="103" t="str">
        <f t="shared" si="89"/>
        <v>Director MFD Finance &amp; Logistics</v>
      </c>
      <c r="V94" s="104">
        <f t="shared" ref="V94:AC103" si="102">ROUND(VLOOKUP($S94,DataApril2021,V$5,0)*IncrPerc2022,0)</f>
        <v>118731</v>
      </c>
      <c r="W94" s="104">
        <f t="shared" si="102"/>
        <v>124980</v>
      </c>
      <c r="X94" s="104">
        <f t="shared" si="102"/>
        <v>127479</v>
      </c>
      <c r="Y94" s="104">
        <f t="shared" si="102"/>
        <v>130028</v>
      </c>
      <c r="Z94" s="104">
        <f t="shared" si="102"/>
        <v>132629</v>
      </c>
      <c r="AA94" s="104">
        <f t="shared" si="102"/>
        <v>135282</v>
      </c>
      <c r="AB94" s="104">
        <f t="shared" si="102"/>
        <v>137987</v>
      </c>
      <c r="AC94" s="104">
        <f t="shared" si="102"/>
        <v>140748</v>
      </c>
      <c r="AD94" s="109" t="str">
        <f t="shared" si="80"/>
        <v>C03396</v>
      </c>
      <c r="AE94" s="109" t="str">
        <f t="shared" si="91"/>
        <v>108</v>
      </c>
      <c r="AF94" s="108" t="str">
        <f t="shared" si="99"/>
        <v>Director MFD Finance &amp; Logistics</v>
      </c>
      <c r="AG94" s="110">
        <f t="shared" si="93"/>
        <v>57.082999999999998</v>
      </c>
      <c r="AH94" s="110">
        <f t="shared" si="94"/>
        <v>60.086999999999996</v>
      </c>
      <c r="AI94" s="110">
        <f t="shared" si="95"/>
        <v>61.287999999999997</v>
      </c>
      <c r="AJ94" s="110">
        <f t="shared" si="96"/>
        <v>62.513999999999996</v>
      </c>
      <c r="AK94" s="110">
        <f t="shared" si="97"/>
        <v>63.763999999999996</v>
      </c>
      <c r="AL94" s="110">
        <f t="shared" si="98"/>
        <v>65.040000000000006</v>
      </c>
      <c r="AM94" s="110">
        <f t="shared" si="100"/>
        <v>66.34</v>
      </c>
      <c r="AN94" s="110">
        <f t="shared" si="101"/>
        <v>67.668000000000006</v>
      </c>
    </row>
    <row r="95" spans="1:40" hidden="1">
      <c r="A95" s="85" t="s">
        <v>229</v>
      </c>
      <c r="B95" s="86">
        <v>12</v>
      </c>
      <c r="C95" s="86" t="s">
        <v>216</v>
      </c>
      <c r="D95" s="86">
        <v>568</v>
      </c>
      <c r="E95" s="86" t="s">
        <v>448</v>
      </c>
      <c r="F95" s="113" t="s">
        <v>230</v>
      </c>
      <c r="G95" s="93">
        <f t="shared" si="81"/>
        <v>114602</v>
      </c>
      <c r="H95" s="93">
        <f t="shared" si="82"/>
        <v>120632</v>
      </c>
      <c r="I95" s="93">
        <f t="shared" si="83"/>
        <v>123045</v>
      </c>
      <c r="J95" s="93">
        <f t="shared" si="84"/>
        <v>125508</v>
      </c>
      <c r="K95" s="93">
        <f t="shared" si="85"/>
        <v>128018</v>
      </c>
      <c r="L95" s="93">
        <f t="shared" si="86"/>
        <v>130578</v>
      </c>
      <c r="M95" s="93">
        <f t="shared" si="87"/>
        <v>133190</v>
      </c>
      <c r="N95" s="93">
        <f t="shared" si="88"/>
        <v>135854</v>
      </c>
      <c r="O95" s="83"/>
      <c r="P95" s="87"/>
      <c r="Q95" s="87"/>
      <c r="R95" s="87"/>
      <c r="S95" s="100" t="str">
        <f t="shared" si="77"/>
        <v>C00710</v>
      </c>
      <c r="T95" s="102" t="str">
        <f t="shared" si="78"/>
        <v>77</v>
      </c>
      <c r="U95" s="103" t="str">
        <f t="shared" si="89"/>
        <v>Director Minneapolis 311</v>
      </c>
      <c r="V95" s="104">
        <f t="shared" si="102"/>
        <v>114602</v>
      </c>
      <c r="W95" s="104">
        <f t="shared" si="102"/>
        <v>120632</v>
      </c>
      <c r="X95" s="104">
        <f t="shared" si="102"/>
        <v>123045</v>
      </c>
      <c r="Y95" s="104">
        <f t="shared" si="102"/>
        <v>125508</v>
      </c>
      <c r="Z95" s="104">
        <f t="shared" si="102"/>
        <v>128018</v>
      </c>
      <c r="AA95" s="104">
        <f t="shared" si="102"/>
        <v>130578</v>
      </c>
      <c r="AB95" s="104">
        <f t="shared" si="102"/>
        <v>133190</v>
      </c>
      <c r="AC95" s="104">
        <f t="shared" si="102"/>
        <v>135854</v>
      </c>
      <c r="AD95" s="109" t="str">
        <f t="shared" si="80"/>
        <v>C00710</v>
      </c>
      <c r="AE95" s="109" t="str">
        <f t="shared" si="91"/>
        <v>77</v>
      </c>
      <c r="AF95" s="108" t="str">
        <f t="shared" si="99"/>
        <v>Director Minneapolis 311</v>
      </c>
      <c r="AG95" s="110">
        <f t="shared" si="93"/>
        <v>55.097999999999999</v>
      </c>
      <c r="AH95" s="110">
        <f t="shared" si="94"/>
        <v>57.997</v>
      </c>
      <c r="AI95" s="110">
        <f t="shared" si="95"/>
        <v>59.156999999999996</v>
      </c>
      <c r="AJ95" s="110">
        <f t="shared" si="96"/>
        <v>60.341000000000001</v>
      </c>
      <c r="AK95" s="110">
        <f t="shared" si="97"/>
        <v>61.547999999999995</v>
      </c>
      <c r="AL95" s="110">
        <f t="shared" si="98"/>
        <v>62.777999999999999</v>
      </c>
      <c r="AM95" s="110">
        <f t="shared" si="100"/>
        <v>64.034000000000006</v>
      </c>
      <c r="AN95" s="110">
        <f t="shared" si="101"/>
        <v>65.314999999999998</v>
      </c>
    </row>
    <row r="96" spans="1:40" hidden="1">
      <c r="A96" s="85" t="s">
        <v>224</v>
      </c>
      <c r="B96" s="86">
        <v>15</v>
      </c>
      <c r="C96" s="86">
        <v>147</v>
      </c>
      <c r="D96" s="86">
        <v>688</v>
      </c>
      <c r="E96" s="86" t="s">
        <v>448</v>
      </c>
      <c r="F96" s="85" t="s">
        <v>226</v>
      </c>
      <c r="G96" s="93">
        <f t="shared" si="81"/>
        <v>139377</v>
      </c>
      <c r="H96" s="93">
        <f t="shared" si="82"/>
        <v>146713</v>
      </c>
      <c r="I96" s="93">
        <f t="shared" si="83"/>
        <v>149646</v>
      </c>
      <c r="J96" s="93">
        <f t="shared" si="84"/>
        <v>152641</v>
      </c>
      <c r="K96" s="93">
        <f t="shared" si="85"/>
        <v>155694</v>
      </c>
      <c r="L96" s="93">
        <f t="shared" si="86"/>
        <v>158806</v>
      </c>
      <c r="M96" s="93">
        <f t="shared" si="87"/>
        <v>161983</v>
      </c>
      <c r="N96" s="93">
        <f t="shared" si="88"/>
        <v>165222</v>
      </c>
      <c r="O96" s="83"/>
      <c r="P96" s="87"/>
      <c r="Q96" s="87"/>
      <c r="R96" s="87"/>
      <c r="S96" s="100" t="str">
        <f t="shared" si="77"/>
        <v>C03380</v>
      </c>
      <c r="T96" s="102">
        <f t="shared" si="78"/>
        <v>147</v>
      </c>
      <c r="U96" s="103" t="str">
        <f t="shared" si="89"/>
        <v>Director Minneapolis Emergency Communications Center</v>
      </c>
      <c r="V96" s="104">
        <f t="shared" si="102"/>
        <v>139377</v>
      </c>
      <c r="W96" s="104">
        <f t="shared" si="102"/>
        <v>146713</v>
      </c>
      <c r="X96" s="104">
        <f t="shared" si="102"/>
        <v>149646</v>
      </c>
      <c r="Y96" s="104">
        <f t="shared" si="102"/>
        <v>152641</v>
      </c>
      <c r="Z96" s="104">
        <f t="shared" si="102"/>
        <v>155694</v>
      </c>
      <c r="AA96" s="104">
        <f t="shared" si="102"/>
        <v>158806</v>
      </c>
      <c r="AB96" s="104">
        <f t="shared" si="102"/>
        <v>161983</v>
      </c>
      <c r="AC96" s="104">
        <f t="shared" si="102"/>
        <v>165222</v>
      </c>
      <c r="AD96" s="109" t="str">
        <f t="shared" si="80"/>
        <v>C03380</v>
      </c>
      <c r="AE96" s="109">
        <f t="shared" si="91"/>
        <v>147</v>
      </c>
      <c r="AF96" s="108" t="str">
        <f t="shared" si="99"/>
        <v>Director Minneapolis Emergency Communications Center</v>
      </c>
      <c r="AG96" s="110">
        <f t="shared" si="93"/>
        <v>67.009</v>
      </c>
      <c r="AH96" s="110">
        <f t="shared" si="94"/>
        <v>70.536000000000001</v>
      </c>
      <c r="AI96" s="110">
        <f t="shared" si="95"/>
        <v>71.945999999999998</v>
      </c>
      <c r="AJ96" s="110">
        <f t="shared" si="96"/>
        <v>73.38600000000001</v>
      </c>
      <c r="AK96" s="110">
        <f t="shared" si="97"/>
        <v>74.853000000000009</v>
      </c>
      <c r="AL96" s="110">
        <f t="shared" si="98"/>
        <v>76.350000000000009</v>
      </c>
      <c r="AM96" s="110">
        <f t="shared" si="100"/>
        <v>77.87700000000001</v>
      </c>
      <c r="AN96" s="110">
        <f t="shared" si="101"/>
        <v>79.434000000000012</v>
      </c>
    </row>
    <row r="97" spans="1:41" hidden="1">
      <c r="A97" s="85" t="s">
        <v>231</v>
      </c>
      <c r="B97" s="86">
        <v>13</v>
      </c>
      <c r="C97" s="86" t="s">
        <v>197</v>
      </c>
      <c r="D97" s="86">
        <v>593</v>
      </c>
      <c r="E97" s="86" t="s">
        <v>448</v>
      </c>
      <c r="F97" s="113" t="s">
        <v>232</v>
      </c>
      <c r="G97" s="93">
        <f t="shared" si="81"/>
        <v>119764</v>
      </c>
      <c r="H97" s="93">
        <f t="shared" si="82"/>
        <v>126066</v>
      </c>
      <c r="I97" s="93">
        <f t="shared" si="83"/>
        <v>128587</v>
      </c>
      <c r="J97" s="93">
        <f t="shared" si="84"/>
        <v>131160</v>
      </c>
      <c r="K97" s="93">
        <f t="shared" si="85"/>
        <v>133784</v>
      </c>
      <c r="L97" s="93">
        <f t="shared" si="86"/>
        <v>136458</v>
      </c>
      <c r="M97" s="93">
        <f t="shared" si="87"/>
        <v>139189</v>
      </c>
      <c r="N97" s="93">
        <f t="shared" si="88"/>
        <v>141972</v>
      </c>
      <c r="O97" s="83"/>
      <c r="P97" s="87"/>
      <c r="Q97" s="87"/>
      <c r="R97" s="87"/>
      <c r="S97" s="100" t="str">
        <f t="shared" si="77"/>
        <v>C03574</v>
      </c>
      <c r="T97" s="102" t="str">
        <f t="shared" si="78"/>
        <v>105</v>
      </c>
      <c r="U97" s="103" t="str">
        <f t="shared" si="89"/>
        <v xml:space="preserve">Director MPD Crime Lab </v>
      </c>
      <c r="V97" s="104">
        <f t="shared" si="102"/>
        <v>119764</v>
      </c>
      <c r="W97" s="104">
        <f t="shared" si="102"/>
        <v>126066</v>
      </c>
      <c r="X97" s="104">
        <f t="shared" si="102"/>
        <v>128587</v>
      </c>
      <c r="Y97" s="104">
        <f t="shared" si="102"/>
        <v>131160</v>
      </c>
      <c r="Z97" s="104">
        <f t="shared" si="102"/>
        <v>133784</v>
      </c>
      <c r="AA97" s="104">
        <f t="shared" si="102"/>
        <v>136458</v>
      </c>
      <c r="AB97" s="104">
        <f t="shared" si="102"/>
        <v>139189</v>
      </c>
      <c r="AC97" s="104">
        <f t="shared" si="102"/>
        <v>141972</v>
      </c>
      <c r="AD97" s="109" t="str">
        <f t="shared" si="80"/>
        <v>C03574</v>
      </c>
      <c r="AE97" s="109" t="str">
        <f t="shared" si="91"/>
        <v>105</v>
      </c>
      <c r="AF97" s="108" t="str">
        <f t="shared" si="99"/>
        <v xml:space="preserve">Director MPD Crime Lab </v>
      </c>
      <c r="AG97" s="110">
        <f t="shared" si="93"/>
        <v>57.579000000000001</v>
      </c>
      <c r="AH97" s="110">
        <f t="shared" si="94"/>
        <v>60.608999999999995</v>
      </c>
      <c r="AI97" s="110">
        <f t="shared" si="95"/>
        <v>61.820999999999998</v>
      </c>
      <c r="AJ97" s="110">
        <f t="shared" si="96"/>
        <v>63.058</v>
      </c>
      <c r="AK97" s="110">
        <f t="shared" si="97"/>
        <v>64.320000000000007</v>
      </c>
      <c r="AL97" s="110">
        <f t="shared" si="98"/>
        <v>65.605000000000004</v>
      </c>
      <c r="AM97" s="110">
        <f t="shared" si="100"/>
        <v>66.918000000000006</v>
      </c>
      <c r="AN97" s="110">
        <f t="shared" si="101"/>
        <v>68.256</v>
      </c>
    </row>
    <row r="98" spans="1:41" hidden="1">
      <c r="A98" s="85" t="s">
        <v>233</v>
      </c>
      <c r="B98" s="86">
        <v>13</v>
      </c>
      <c r="C98" s="86" t="s">
        <v>135</v>
      </c>
      <c r="D98" s="86">
        <v>595</v>
      </c>
      <c r="E98" s="86" t="s">
        <v>448</v>
      </c>
      <c r="F98" s="113" t="s">
        <v>234</v>
      </c>
      <c r="G98" s="93">
        <f t="shared" si="81"/>
        <v>120176</v>
      </c>
      <c r="H98" s="93">
        <f t="shared" si="82"/>
        <v>126502</v>
      </c>
      <c r="I98" s="93">
        <f t="shared" si="83"/>
        <v>129030</v>
      </c>
      <c r="J98" s="93">
        <f t="shared" si="84"/>
        <v>131612</v>
      </c>
      <c r="K98" s="93">
        <f t="shared" si="85"/>
        <v>134245</v>
      </c>
      <c r="L98" s="93">
        <f t="shared" si="86"/>
        <v>136928</v>
      </c>
      <c r="M98" s="93">
        <f t="shared" si="87"/>
        <v>139668</v>
      </c>
      <c r="N98" s="93">
        <f t="shared" si="88"/>
        <v>142462</v>
      </c>
      <c r="O98" s="83"/>
      <c r="P98" s="87"/>
      <c r="Q98" s="87"/>
      <c r="R98" s="87"/>
      <c r="S98" s="100" t="str">
        <f t="shared" si="77"/>
        <v>C03397</v>
      </c>
      <c r="T98" s="102" t="str">
        <f t="shared" si="78"/>
        <v>130</v>
      </c>
      <c r="U98" s="103" t="str">
        <f t="shared" si="89"/>
        <v>Director MPD Financial Operations</v>
      </c>
      <c r="V98" s="104">
        <f t="shared" si="102"/>
        <v>120176</v>
      </c>
      <c r="W98" s="104">
        <f t="shared" si="102"/>
        <v>126502</v>
      </c>
      <c r="X98" s="104">
        <f t="shared" si="102"/>
        <v>129030</v>
      </c>
      <c r="Y98" s="104">
        <f t="shared" si="102"/>
        <v>131612</v>
      </c>
      <c r="Z98" s="104">
        <f t="shared" si="102"/>
        <v>134245</v>
      </c>
      <c r="AA98" s="104">
        <f t="shared" si="102"/>
        <v>136928</v>
      </c>
      <c r="AB98" s="104">
        <f t="shared" si="102"/>
        <v>139668</v>
      </c>
      <c r="AC98" s="104">
        <f t="shared" si="102"/>
        <v>142462</v>
      </c>
      <c r="AD98" s="109" t="str">
        <f t="shared" si="80"/>
        <v>C03397</v>
      </c>
      <c r="AE98" s="109" t="str">
        <f t="shared" si="91"/>
        <v>130</v>
      </c>
      <c r="AF98" s="108" t="str">
        <f t="shared" si="99"/>
        <v>Director MPD Financial Operations</v>
      </c>
      <c r="AG98" s="110">
        <f t="shared" si="93"/>
        <v>57.777000000000001</v>
      </c>
      <c r="AH98" s="110">
        <f t="shared" si="94"/>
        <v>60.818999999999996</v>
      </c>
      <c r="AI98" s="110">
        <f t="shared" si="95"/>
        <v>62.033999999999999</v>
      </c>
      <c r="AJ98" s="110">
        <f t="shared" si="96"/>
        <v>63.274999999999999</v>
      </c>
      <c r="AK98" s="110">
        <f t="shared" si="97"/>
        <v>64.541000000000011</v>
      </c>
      <c r="AL98" s="110">
        <f t="shared" si="98"/>
        <v>65.831000000000003</v>
      </c>
      <c r="AM98" s="110">
        <f t="shared" si="100"/>
        <v>67.149000000000001</v>
      </c>
      <c r="AN98" s="110">
        <f t="shared" si="101"/>
        <v>68.492000000000004</v>
      </c>
    </row>
    <row r="99" spans="1:41" hidden="1">
      <c r="A99" s="85" t="s">
        <v>235</v>
      </c>
      <c r="B99" s="86">
        <v>11</v>
      </c>
      <c r="C99" s="86" t="s">
        <v>236</v>
      </c>
      <c r="D99" s="86">
        <v>513</v>
      </c>
      <c r="E99" s="86" t="s">
        <v>448</v>
      </c>
      <c r="F99" s="113" t="s">
        <v>237</v>
      </c>
      <c r="G99" s="93">
        <f t="shared" si="81"/>
        <v>103246</v>
      </c>
      <c r="H99" s="93">
        <f t="shared" si="82"/>
        <v>108682</v>
      </c>
      <c r="I99" s="93">
        <f t="shared" si="83"/>
        <v>110853</v>
      </c>
      <c r="J99" s="93">
        <f t="shared" si="84"/>
        <v>113071</v>
      </c>
      <c r="K99" s="93">
        <f t="shared" si="85"/>
        <v>115334</v>
      </c>
      <c r="L99" s="93">
        <f t="shared" si="86"/>
        <v>117638</v>
      </c>
      <c r="M99" s="93">
        <f t="shared" si="87"/>
        <v>119992</v>
      </c>
      <c r="N99" s="93">
        <f t="shared" si="88"/>
        <v>122394</v>
      </c>
      <c r="O99" s="83"/>
      <c r="P99" s="87"/>
      <c r="Q99" s="87"/>
      <c r="R99" s="87"/>
      <c r="S99" s="100" t="str">
        <f t="shared" si="77"/>
        <v>C03406</v>
      </c>
      <c r="T99" s="102" t="str">
        <f t="shared" si="78"/>
        <v>26</v>
      </c>
      <c r="U99" s="103" t="str">
        <f t="shared" si="89"/>
        <v>Director Office of Immigrant and Refugee Affairs</v>
      </c>
      <c r="V99" s="104">
        <f t="shared" si="102"/>
        <v>103246</v>
      </c>
      <c r="W99" s="104">
        <f t="shared" si="102"/>
        <v>108682</v>
      </c>
      <c r="X99" s="104">
        <f t="shared" si="102"/>
        <v>110853</v>
      </c>
      <c r="Y99" s="104">
        <f t="shared" si="102"/>
        <v>113071</v>
      </c>
      <c r="Z99" s="104">
        <f t="shared" si="102"/>
        <v>115334</v>
      </c>
      <c r="AA99" s="104">
        <f t="shared" si="102"/>
        <v>117638</v>
      </c>
      <c r="AB99" s="104">
        <f t="shared" si="102"/>
        <v>119992</v>
      </c>
      <c r="AC99" s="104">
        <f t="shared" si="102"/>
        <v>122394</v>
      </c>
      <c r="AD99" s="109" t="str">
        <f t="shared" si="80"/>
        <v>C03406</v>
      </c>
      <c r="AE99" s="109" t="str">
        <f t="shared" si="91"/>
        <v>26</v>
      </c>
      <c r="AF99" s="108" t="str">
        <f t="shared" si="99"/>
        <v>Director Office of Immigrant and Refugee Affairs</v>
      </c>
      <c r="AG99" s="110">
        <f t="shared" si="93"/>
        <v>49.637999999999998</v>
      </c>
      <c r="AH99" s="110">
        <f t="shared" si="94"/>
        <v>52.250999999999998</v>
      </c>
      <c r="AI99" s="110">
        <f t="shared" si="95"/>
        <v>53.294999999999995</v>
      </c>
      <c r="AJ99" s="110">
        <f t="shared" si="96"/>
        <v>54.361999999999995</v>
      </c>
      <c r="AK99" s="110">
        <f t="shared" si="97"/>
        <v>55.449999999999996</v>
      </c>
      <c r="AL99" s="110">
        <f t="shared" si="98"/>
        <v>56.556999999999995</v>
      </c>
      <c r="AM99" s="110">
        <f t="shared" si="100"/>
        <v>57.689</v>
      </c>
      <c r="AN99" s="110">
        <f t="shared" si="101"/>
        <v>58.844000000000001</v>
      </c>
    </row>
    <row r="100" spans="1:41" hidden="1">
      <c r="A100" s="85" t="s">
        <v>238</v>
      </c>
      <c r="B100" s="86">
        <v>11</v>
      </c>
      <c r="C100" s="86" t="s">
        <v>236</v>
      </c>
      <c r="D100" s="86">
        <v>513</v>
      </c>
      <c r="E100" s="86" t="s">
        <v>448</v>
      </c>
      <c r="F100" s="113" t="s">
        <v>239</v>
      </c>
      <c r="G100" s="93">
        <f t="shared" si="81"/>
        <v>103246</v>
      </c>
      <c r="H100" s="93">
        <f t="shared" si="82"/>
        <v>108682</v>
      </c>
      <c r="I100" s="93">
        <f t="shared" si="83"/>
        <v>110853</v>
      </c>
      <c r="J100" s="93">
        <f t="shared" si="84"/>
        <v>113071</v>
      </c>
      <c r="K100" s="93">
        <f t="shared" si="85"/>
        <v>115334</v>
      </c>
      <c r="L100" s="93">
        <f t="shared" si="86"/>
        <v>117638</v>
      </c>
      <c r="M100" s="93">
        <f t="shared" si="87"/>
        <v>119992</v>
      </c>
      <c r="N100" s="93">
        <f t="shared" si="88"/>
        <v>122394</v>
      </c>
      <c r="O100" s="83"/>
      <c r="P100" s="87"/>
      <c r="Q100" s="87"/>
      <c r="R100" s="87"/>
      <c r="S100" s="100" t="str">
        <f t="shared" si="77"/>
        <v>52914C</v>
      </c>
      <c r="T100" s="102" t="str">
        <f t="shared" si="78"/>
        <v>26</v>
      </c>
      <c r="U100" s="103" t="str">
        <f t="shared" si="89"/>
        <v>Director Office of Violence Prevention</v>
      </c>
      <c r="V100" s="104">
        <f t="shared" si="102"/>
        <v>103246</v>
      </c>
      <c r="W100" s="104">
        <f t="shared" si="102"/>
        <v>108682</v>
      </c>
      <c r="X100" s="104">
        <f t="shared" si="102"/>
        <v>110853</v>
      </c>
      <c r="Y100" s="104">
        <f t="shared" si="102"/>
        <v>113071</v>
      </c>
      <c r="Z100" s="104">
        <f t="shared" si="102"/>
        <v>115334</v>
      </c>
      <c r="AA100" s="104">
        <f t="shared" si="102"/>
        <v>117638</v>
      </c>
      <c r="AB100" s="104">
        <f t="shared" si="102"/>
        <v>119992</v>
      </c>
      <c r="AC100" s="104">
        <f t="shared" si="102"/>
        <v>122394</v>
      </c>
      <c r="AD100" s="109" t="str">
        <f t="shared" si="80"/>
        <v>52914C</v>
      </c>
      <c r="AE100" s="109" t="str">
        <f t="shared" si="91"/>
        <v>26</v>
      </c>
      <c r="AF100" s="108" t="str">
        <f t="shared" si="99"/>
        <v>Director Office of Violence Prevention</v>
      </c>
      <c r="AG100" s="110">
        <f t="shared" si="93"/>
        <v>49.637999999999998</v>
      </c>
      <c r="AH100" s="110">
        <f t="shared" si="94"/>
        <v>52.250999999999998</v>
      </c>
      <c r="AI100" s="110">
        <f t="shared" si="95"/>
        <v>53.294999999999995</v>
      </c>
      <c r="AJ100" s="110">
        <f t="shared" si="96"/>
        <v>54.361999999999995</v>
      </c>
      <c r="AK100" s="110">
        <f t="shared" si="97"/>
        <v>55.449999999999996</v>
      </c>
      <c r="AL100" s="110">
        <f t="shared" si="98"/>
        <v>56.556999999999995</v>
      </c>
      <c r="AM100" s="110">
        <f t="shared" si="100"/>
        <v>57.689</v>
      </c>
      <c r="AN100" s="110">
        <f t="shared" si="101"/>
        <v>58.844000000000001</v>
      </c>
    </row>
    <row r="101" spans="1:41" hidden="1">
      <c r="A101" s="85" t="s">
        <v>240</v>
      </c>
      <c r="B101" s="86">
        <v>11</v>
      </c>
      <c r="C101" s="86" t="s">
        <v>138</v>
      </c>
      <c r="D101" s="86">
        <v>518</v>
      </c>
      <c r="E101" s="86" t="s">
        <v>448</v>
      </c>
      <c r="F101" s="113" t="s">
        <v>241</v>
      </c>
      <c r="G101" s="93">
        <f t="shared" si="81"/>
        <v>104278</v>
      </c>
      <c r="H101" s="93">
        <f t="shared" si="82"/>
        <v>109768</v>
      </c>
      <c r="I101" s="93">
        <f t="shared" si="83"/>
        <v>111963</v>
      </c>
      <c r="J101" s="93">
        <f t="shared" si="84"/>
        <v>114204</v>
      </c>
      <c r="K101" s="93">
        <f t="shared" si="85"/>
        <v>116486</v>
      </c>
      <c r="L101" s="93">
        <f t="shared" si="86"/>
        <v>118815</v>
      </c>
      <c r="M101" s="93">
        <f t="shared" si="87"/>
        <v>121193</v>
      </c>
      <c r="N101" s="93">
        <f t="shared" si="88"/>
        <v>123617</v>
      </c>
      <c r="O101" s="83"/>
      <c r="P101" s="87"/>
      <c r="Q101" s="87"/>
      <c r="R101" s="87"/>
      <c r="S101" s="100" t="str">
        <f t="shared" si="77"/>
        <v>C03029</v>
      </c>
      <c r="T101" s="102" t="str">
        <f t="shared" si="78"/>
        <v>115</v>
      </c>
      <c r="U101" s="103" t="str">
        <f t="shared" si="89"/>
        <v>Director Operations and Business Improvement</v>
      </c>
      <c r="V101" s="104">
        <f t="shared" si="102"/>
        <v>104278</v>
      </c>
      <c r="W101" s="104">
        <f t="shared" si="102"/>
        <v>109768</v>
      </c>
      <c r="X101" s="104">
        <f t="shared" si="102"/>
        <v>111963</v>
      </c>
      <c r="Y101" s="104">
        <f t="shared" si="102"/>
        <v>114204</v>
      </c>
      <c r="Z101" s="104">
        <f t="shared" si="102"/>
        <v>116486</v>
      </c>
      <c r="AA101" s="104">
        <f t="shared" si="102"/>
        <v>118815</v>
      </c>
      <c r="AB101" s="104">
        <f t="shared" si="102"/>
        <v>121193</v>
      </c>
      <c r="AC101" s="104">
        <f t="shared" si="102"/>
        <v>123617</v>
      </c>
      <c r="AD101" s="109" t="str">
        <f t="shared" si="80"/>
        <v>C03029</v>
      </c>
      <c r="AE101" s="109" t="str">
        <f t="shared" si="91"/>
        <v>115</v>
      </c>
      <c r="AF101" s="108" t="str">
        <f t="shared" si="99"/>
        <v>Director Operations and Business Improvement</v>
      </c>
      <c r="AG101" s="110">
        <f t="shared" si="93"/>
        <v>50.134</v>
      </c>
      <c r="AH101" s="110">
        <f t="shared" si="94"/>
        <v>52.774000000000001</v>
      </c>
      <c r="AI101" s="110">
        <f t="shared" si="95"/>
        <v>53.829000000000001</v>
      </c>
      <c r="AJ101" s="110">
        <f t="shared" si="96"/>
        <v>54.905999999999999</v>
      </c>
      <c r="AK101" s="110">
        <f t="shared" si="97"/>
        <v>56.003</v>
      </c>
      <c r="AL101" s="110">
        <f t="shared" si="98"/>
        <v>57.122999999999998</v>
      </c>
      <c r="AM101" s="110">
        <f t="shared" si="100"/>
        <v>58.265999999999998</v>
      </c>
      <c r="AN101" s="110">
        <f t="shared" si="101"/>
        <v>59.431999999999995</v>
      </c>
    </row>
    <row r="102" spans="1:41" hidden="1">
      <c r="A102" s="96" t="s">
        <v>360</v>
      </c>
      <c r="B102" s="97">
        <v>14</v>
      </c>
      <c r="C102" s="97">
        <v>156</v>
      </c>
      <c r="D102" s="97">
        <v>635</v>
      </c>
      <c r="E102" s="98" t="s">
        <v>448</v>
      </c>
      <c r="F102" s="96" t="s">
        <v>366</v>
      </c>
      <c r="G102" s="93">
        <f t="shared" si="81"/>
        <v>128435</v>
      </c>
      <c r="H102" s="93">
        <f t="shared" si="82"/>
        <v>135192</v>
      </c>
      <c r="I102" s="93">
        <f t="shared" si="83"/>
        <v>137896</v>
      </c>
      <c r="J102" s="93">
        <f t="shared" si="84"/>
        <v>140656</v>
      </c>
      <c r="K102" s="93">
        <f t="shared" si="85"/>
        <v>143470</v>
      </c>
      <c r="L102" s="93">
        <f t="shared" si="86"/>
        <v>146339</v>
      </c>
      <c r="M102" s="93">
        <f t="shared" si="87"/>
        <v>149264</v>
      </c>
      <c r="N102" s="93">
        <f t="shared" si="88"/>
        <v>152251</v>
      </c>
      <c r="O102" s="83"/>
      <c r="P102" s="87"/>
      <c r="Q102" s="87"/>
      <c r="R102" s="87"/>
      <c r="S102" s="100" t="str">
        <f t="shared" ref="S102:S133" si="103">A102</f>
        <v>52907C</v>
      </c>
      <c r="T102" s="102">
        <f t="shared" ref="T102:T133" si="104">C102</f>
        <v>156</v>
      </c>
      <c r="U102" s="103" t="str">
        <f t="shared" si="89"/>
        <v>Director Operations and Engagement</v>
      </c>
      <c r="V102" s="104">
        <f t="shared" si="102"/>
        <v>128435</v>
      </c>
      <c r="W102" s="104">
        <f t="shared" si="102"/>
        <v>135192</v>
      </c>
      <c r="X102" s="104">
        <f t="shared" si="102"/>
        <v>137896</v>
      </c>
      <c r="Y102" s="104">
        <f t="shared" si="102"/>
        <v>140656</v>
      </c>
      <c r="Z102" s="104">
        <f t="shared" si="102"/>
        <v>143470</v>
      </c>
      <c r="AA102" s="104">
        <f t="shared" si="102"/>
        <v>146339</v>
      </c>
      <c r="AB102" s="104">
        <f t="shared" si="102"/>
        <v>149264</v>
      </c>
      <c r="AC102" s="104">
        <f t="shared" si="102"/>
        <v>152251</v>
      </c>
      <c r="AD102" s="109" t="str">
        <f t="shared" ref="AD102:AD133" si="105">A102</f>
        <v>52907C</v>
      </c>
      <c r="AE102" s="109">
        <f t="shared" si="91"/>
        <v>156</v>
      </c>
      <c r="AF102" s="108" t="str">
        <f t="shared" si="99"/>
        <v>Director Operations and Engagement</v>
      </c>
      <c r="AG102" s="110">
        <f t="shared" si="93"/>
        <v>61.747999999999998</v>
      </c>
      <c r="AH102" s="110">
        <f t="shared" si="94"/>
        <v>64.997</v>
      </c>
      <c r="AI102" s="110">
        <f t="shared" si="95"/>
        <v>66.297000000000011</v>
      </c>
      <c r="AJ102" s="110">
        <f t="shared" si="96"/>
        <v>67.624000000000009</v>
      </c>
      <c r="AK102" s="110">
        <f t="shared" si="97"/>
        <v>68.975999999999999</v>
      </c>
      <c r="AL102" s="110">
        <f t="shared" si="98"/>
        <v>70.356000000000009</v>
      </c>
      <c r="AM102" s="110">
        <f t="shared" si="100"/>
        <v>71.762</v>
      </c>
      <c r="AN102" s="110">
        <f t="shared" si="101"/>
        <v>73.198000000000008</v>
      </c>
    </row>
    <row r="103" spans="1:41" hidden="1">
      <c r="A103" s="85" t="s">
        <v>242</v>
      </c>
      <c r="B103" s="86">
        <v>12</v>
      </c>
      <c r="C103" s="86" t="s">
        <v>123</v>
      </c>
      <c r="D103" s="86">
        <v>543</v>
      </c>
      <c r="E103" s="86" t="s">
        <v>448</v>
      </c>
      <c r="F103" s="113" t="s">
        <v>243</v>
      </c>
      <c r="G103" s="93">
        <f t="shared" si="81"/>
        <v>109439</v>
      </c>
      <c r="H103" s="93">
        <f t="shared" si="82"/>
        <v>115201</v>
      </c>
      <c r="I103" s="93">
        <f t="shared" si="83"/>
        <v>117503</v>
      </c>
      <c r="J103" s="93">
        <f t="shared" si="84"/>
        <v>119854</v>
      </c>
      <c r="K103" s="93">
        <f t="shared" si="85"/>
        <v>122253</v>
      </c>
      <c r="L103" s="93">
        <f t="shared" si="86"/>
        <v>124696</v>
      </c>
      <c r="M103" s="93">
        <f t="shared" si="87"/>
        <v>127191</v>
      </c>
      <c r="N103" s="93">
        <f t="shared" si="88"/>
        <v>129735</v>
      </c>
      <c r="O103" s="83"/>
      <c r="P103" s="87"/>
      <c r="Q103" s="87"/>
      <c r="R103" s="87"/>
      <c r="S103" s="100" t="str">
        <f t="shared" si="103"/>
        <v>C03034</v>
      </c>
      <c r="T103" s="102" t="str">
        <f t="shared" si="104"/>
        <v>80</v>
      </c>
      <c r="U103" s="103" t="str">
        <f t="shared" si="89"/>
        <v>Director Parking Management &amp; Traffic Control</v>
      </c>
      <c r="V103" s="104">
        <f t="shared" si="102"/>
        <v>109439</v>
      </c>
      <c r="W103" s="104">
        <f t="shared" si="102"/>
        <v>115201</v>
      </c>
      <c r="X103" s="104">
        <f t="shared" si="102"/>
        <v>117503</v>
      </c>
      <c r="Y103" s="104">
        <f t="shared" si="102"/>
        <v>119854</v>
      </c>
      <c r="Z103" s="104">
        <f t="shared" si="102"/>
        <v>122253</v>
      </c>
      <c r="AA103" s="104">
        <f t="shared" si="102"/>
        <v>124696</v>
      </c>
      <c r="AB103" s="104">
        <f t="shared" si="102"/>
        <v>127191</v>
      </c>
      <c r="AC103" s="104">
        <f t="shared" si="102"/>
        <v>129735</v>
      </c>
      <c r="AD103" s="109" t="str">
        <f t="shared" si="105"/>
        <v>C03034</v>
      </c>
      <c r="AE103" s="109" t="str">
        <f t="shared" si="91"/>
        <v>80</v>
      </c>
      <c r="AF103" s="108" t="str">
        <f t="shared" si="99"/>
        <v>Director Parking Management &amp; Traffic Control</v>
      </c>
      <c r="AG103" s="110">
        <f t="shared" si="93"/>
        <v>52.614999999999995</v>
      </c>
      <c r="AH103" s="110">
        <f t="shared" si="94"/>
        <v>55.385999999999996</v>
      </c>
      <c r="AI103" s="110">
        <f t="shared" si="95"/>
        <v>56.491999999999997</v>
      </c>
      <c r="AJ103" s="110">
        <f t="shared" si="96"/>
        <v>57.622999999999998</v>
      </c>
      <c r="AK103" s="110">
        <f t="shared" si="97"/>
        <v>58.775999999999996</v>
      </c>
      <c r="AL103" s="110">
        <f t="shared" si="98"/>
        <v>59.95</v>
      </c>
      <c r="AM103" s="110">
        <f t="shared" si="100"/>
        <v>61.15</v>
      </c>
      <c r="AN103" s="110">
        <f t="shared" si="101"/>
        <v>62.372999999999998</v>
      </c>
    </row>
    <row r="104" spans="1:41" hidden="1">
      <c r="A104" s="85" t="s">
        <v>477</v>
      </c>
      <c r="B104" s="86">
        <v>16</v>
      </c>
      <c r="C104" s="86">
        <v>101</v>
      </c>
      <c r="D104" s="86">
        <v>748</v>
      </c>
      <c r="E104" s="86" t="s">
        <v>448</v>
      </c>
      <c r="F104" s="113" t="s">
        <v>478</v>
      </c>
      <c r="G104" s="93">
        <f t="shared" ref="G104:G135" si="106">V104</f>
        <v>149811</v>
      </c>
      <c r="H104" s="93">
        <f t="shared" ref="H104:H135" si="107">W104</f>
        <v>157696</v>
      </c>
      <c r="I104" s="93">
        <f t="shared" ref="I104:I135" si="108">X104</f>
        <v>160850</v>
      </c>
      <c r="J104" s="93">
        <f t="shared" ref="J104:J135" si="109">Y104</f>
        <v>164067</v>
      </c>
      <c r="K104" s="93">
        <f t="shared" ref="K104:K135" si="110">Z104</f>
        <v>167349</v>
      </c>
      <c r="L104" s="93">
        <f t="shared" ref="L104:L135" si="111">AA104</f>
        <v>170696</v>
      </c>
      <c r="M104" s="93">
        <f t="shared" ref="M104:M135" si="112">AB104</f>
        <v>174109</v>
      </c>
      <c r="N104" s="93">
        <f t="shared" ref="N104:N135" si="113">AC104</f>
        <v>177592</v>
      </c>
      <c r="O104" s="83"/>
      <c r="P104" s="87"/>
      <c r="Q104" s="87"/>
      <c r="R104" s="87"/>
      <c r="S104" s="100" t="str">
        <f t="shared" si="103"/>
        <v>C03460</v>
      </c>
      <c r="T104" s="102">
        <f t="shared" si="104"/>
        <v>101</v>
      </c>
      <c r="U104" s="103" t="str">
        <f t="shared" si="89"/>
        <v>Director Planning</v>
      </c>
      <c r="V104" s="104">
        <v>149811</v>
      </c>
      <c r="W104" s="104">
        <v>157696</v>
      </c>
      <c r="X104" s="104">
        <v>160850</v>
      </c>
      <c r="Y104" s="104">
        <v>164067</v>
      </c>
      <c r="Z104" s="104">
        <v>167349</v>
      </c>
      <c r="AA104" s="104">
        <v>170696</v>
      </c>
      <c r="AB104" s="104">
        <v>174109</v>
      </c>
      <c r="AC104" s="104">
        <v>177592</v>
      </c>
      <c r="AD104" s="109" t="str">
        <f t="shared" si="105"/>
        <v>C03460</v>
      </c>
      <c r="AE104" s="109">
        <f t="shared" si="91"/>
        <v>101</v>
      </c>
      <c r="AF104" s="108" t="str">
        <f t="shared" si="99"/>
        <v>Director Planning</v>
      </c>
      <c r="AG104" s="110">
        <f t="shared" si="93"/>
        <v>72.025000000000006</v>
      </c>
      <c r="AH104" s="110">
        <f t="shared" si="94"/>
        <v>75.816000000000003</v>
      </c>
      <c r="AI104" s="110">
        <f t="shared" si="95"/>
        <v>77.332000000000008</v>
      </c>
      <c r="AJ104" s="110">
        <f t="shared" si="96"/>
        <v>78.879000000000005</v>
      </c>
      <c r="AK104" s="110">
        <f t="shared" si="97"/>
        <v>80.457000000000008</v>
      </c>
      <c r="AL104" s="110">
        <f t="shared" si="98"/>
        <v>82.066000000000003</v>
      </c>
      <c r="AM104" s="110">
        <f t="shared" si="100"/>
        <v>83.707000000000008</v>
      </c>
      <c r="AN104" s="110">
        <f t="shared" si="101"/>
        <v>85.381</v>
      </c>
    </row>
    <row r="105" spans="1:41" hidden="1">
      <c r="A105" s="85" t="s">
        <v>244</v>
      </c>
      <c r="B105" s="86">
        <v>12</v>
      </c>
      <c r="C105" s="86" t="s">
        <v>245</v>
      </c>
      <c r="D105" s="86">
        <v>563</v>
      </c>
      <c r="E105" s="86" t="s">
        <v>448</v>
      </c>
      <c r="F105" s="113" t="s">
        <v>246</v>
      </c>
      <c r="G105" s="93">
        <f t="shared" si="106"/>
        <v>113570</v>
      </c>
      <c r="H105" s="93">
        <f t="shared" si="107"/>
        <v>119547</v>
      </c>
      <c r="I105" s="93">
        <f t="shared" si="108"/>
        <v>121937</v>
      </c>
      <c r="J105" s="93">
        <f t="shared" si="109"/>
        <v>124377</v>
      </c>
      <c r="K105" s="93">
        <f t="shared" si="110"/>
        <v>126863</v>
      </c>
      <c r="L105" s="93">
        <f t="shared" si="111"/>
        <v>129401</v>
      </c>
      <c r="M105" s="93">
        <f t="shared" si="112"/>
        <v>131989</v>
      </c>
      <c r="N105" s="93">
        <f t="shared" si="113"/>
        <v>134630</v>
      </c>
      <c r="O105" s="93" t="str">
        <f>AD105</f>
        <v>C03462</v>
      </c>
      <c r="P105" s="93" t="str">
        <f>AE105</f>
        <v>84</v>
      </c>
      <c r="Q105" s="93"/>
      <c r="R105" s="87"/>
      <c r="S105" s="100" t="str">
        <f t="shared" si="103"/>
        <v>C03462</v>
      </c>
      <c r="T105" s="102" t="str">
        <f t="shared" si="104"/>
        <v>84</v>
      </c>
      <c r="U105" s="103" t="str">
        <f t="shared" si="89"/>
        <v>Director Planning &amp; Administration</v>
      </c>
      <c r="V105" s="104">
        <f t="shared" ref="V105:AC114" si="114">ROUND(VLOOKUP($S105,DataApril2021,V$5,0)*IncrPerc2022,0)</f>
        <v>113570</v>
      </c>
      <c r="W105" s="104">
        <f t="shared" si="114"/>
        <v>119547</v>
      </c>
      <c r="X105" s="104">
        <f t="shared" si="114"/>
        <v>121937</v>
      </c>
      <c r="Y105" s="104">
        <f t="shared" si="114"/>
        <v>124377</v>
      </c>
      <c r="Z105" s="104">
        <f t="shared" si="114"/>
        <v>126863</v>
      </c>
      <c r="AA105" s="104">
        <f t="shared" si="114"/>
        <v>129401</v>
      </c>
      <c r="AB105" s="104">
        <f t="shared" si="114"/>
        <v>131989</v>
      </c>
      <c r="AC105" s="104">
        <f t="shared" si="114"/>
        <v>134630</v>
      </c>
      <c r="AD105" s="109" t="str">
        <f t="shared" si="105"/>
        <v>C03462</v>
      </c>
      <c r="AE105" s="109" t="str">
        <f t="shared" si="91"/>
        <v>84</v>
      </c>
      <c r="AF105" s="108" t="str">
        <f t="shared" si="99"/>
        <v>Director Planning &amp; Administration</v>
      </c>
      <c r="AG105" s="110">
        <f t="shared" si="93"/>
        <v>54.600999999999999</v>
      </c>
      <c r="AH105" s="110">
        <f t="shared" si="94"/>
        <v>57.474999999999994</v>
      </c>
      <c r="AI105" s="110">
        <f t="shared" si="95"/>
        <v>58.623999999999995</v>
      </c>
      <c r="AJ105" s="110">
        <f t="shared" si="96"/>
        <v>59.796999999999997</v>
      </c>
      <c r="AK105" s="110">
        <f t="shared" si="97"/>
        <v>60.991999999999997</v>
      </c>
      <c r="AL105" s="110">
        <f t="shared" si="98"/>
        <v>62.213000000000001</v>
      </c>
      <c r="AM105" s="110">
        <f t="shared" si="100"/>
        <v>63.457000000000001</v>
      </c>
      <c r="AN105" s="110">
        <f t="shared" si="101"/>
        <v>64.725999999999999</v>
      </c>
    </row>
    <row r="106" spans="1:41" hidden="1">
      <c r="A106" s="85" t="s">
        <v>247</v>
      </c>
      <c r="B106" s="86">
        <v>12</v>
      </c>
      <c r="C106" s="86" t="s">
        <v>248</v>
      </c>
      <c r="D106" s="86">
        <v>545</v>
      </c>
      <c r="E106" s="86" t="s">
        <v>448</v>
      </c>
      <c r="F106" s="113" t="s">
        <v>249</v>
      </c>
      <c r="G106" s="93">
        <f t="shared" si="106"/>
        <v>109854</v>
      </c>
      <c r="H106" s="93">
        <f t="shared" si="107"/>
        <v>115635</v>
      </c>
      <c r="I106" s="93">
        <f t="shared" si="108"/>
        <v>117949</v>
      </c>
      <c r="J106" s="93">
        <f t="shared" si="109"/>
        <v>120307</v>
      </c>
      <c r="K106" s="93">
        <f t="shared" si="110"/>
        <v>122713</v>
      </c>
      <c r="L106" s="93">
        <f t="shared" si="111"/>
        <v>125169</v>
      </c>
      <c r="M106" s="93">
        <f t="shared" si="112"/>
        <v>127670</v>
      </c>
      <c r="N106" s="93">
        <f t="shared" si="113"/>
        <v>130225</v>
      </c>
      <c r="O106" s="83"/>
      <c r="P106" s="87"/>
      <c r="Q106" s="87"/>
      <c r="R106" s="87"/>
      <c r="S106" s="100" t="str">
        <f t="shared" si="103"/>
        <v>C03463</v>
      </c>
      <c r="T106" s="102" t="str">
        <f t="shared" si="104"/>
        <v>153</v>
      </c>
      <c r="U106" s="103" t="str">
        <f t="shared" ref="U106:U137" si="115">F106</f>
        <v>Director Police Conduct Review (Civil Rights)</v>
      </c>
      <c r="V106" s="104">
        <f t="shared" si="114"/>
        <v>109854</v>
      </c>
      <c r="W106" s="104">
        <f t="shared" si="114"/>
        <v>115635</v>
      </c>
      <c r="X106" s="104">
        <f t="shared" si="114"/>
        <v>117949</v>
      </c>
      <c r="Y106" s="104">
        <f t="shared" si="114"/>
        <v>120307</v>
      </c>
      <c r="Z106" s="104">
        <f t="shared" si="114"/>
        <v>122713</v>
      </c>
      <c r="AA106" s="104">
        <f t="shared" si="114"/>
        <v>125169</v>
      </c>
      <c r="AB106" s="104">
        <f t="shared" si="114"/>
        <v>127670</v>
      </c>
      <c r="AC106" s="104">
        <f t="shared" si="114"/>
        <v>130225</v>
      </c>
      <c r="AD106" s="109" t="str">
        <f t="shared" si="105"/>
        <v>C03463</v>
      </c>
      <c r="AE106" s="109" t="str">
        <f t="shared" si="91"/>
        <v>153</v>
      </c>
      <c r="AF106" s="108" t="str">
        <f t="shared" si="99"/>
        <v>Director Police Conduct Review (Civil Rights)</v>
      </c>
      <c r="AG106" s="110">
        <f t="shared" si="93"/>
        <v>52.814999999999998</v>
      </c>
      <c r="AH106" s="110">
        <f t="shared" si="94"/>
        <v>55.594000000000001</v>
      </c>
      <c r="AI106" s="110">
        <f t="shared" si="95"/>
        <v>56.707000000000001</v>
      </c>
      <c r="AJ106" s="110">
        <f t="shared" si="96"/>
        <v>57.839999999999996</v>
      </c>
      <c r="AK106" s="110">
        <f t="shared" si="97"/>
        <v>58.997</v>
      </c>
      <c r="AL106" s="110">
        <f t="shared" si="98"/>
        <v>60.177999999999997</v>
      </c>
      <c r="AM106" s="110">
        <f t="shared" si="100"/>
        <v>61.379999999999995</v>
      </c>
      <c r="AN106" s="110">
        <f t="shared" si="101"/>
        <v>62.608999999999995</v>
      </c>
    </row>
    <row r="107" spans="1:41" hidden="1">
      <c r="A107" s="85" t="s">
        <v>250</v>
      </c>
      <c r="B107" s="86">
        <v>12</v>
      </c>
      <c r="C107" s="86" t="s">
        <v>251</v>
      </c>
      <c r="D107" s="86">
        <v>560</v>
      </c>
      <c r="E107" s="86" t="s">
        <v>448</v>
      </c>
      <c r="F107" s="113" t="s">
        <v>252</v>
      </c>
      <c r="G107" s="93">
        <f t="shared" si="106"/>
        <v>112949</v>
      </c>
      <c r="H107" s="93">
        <f t="shared" si="107"/>
        <v>118895</v>
      </c>
      <c r="I107" s="93">
        <f t="shared" si="108"/>
        <v>121272</v>
      </c>
      <c r="J107" s="93">
        <f t="shared" si="109"/>
        <v>123699</v>
      </c>
      <c r="K107" s="93">
        <f t="shared" si="110"/>
        <v>126172</v>
      </c>
      <c r="L107" s="93">
        <f t="shared" si="111"/>
        <v>128696</v>
      </c>
      <c r="M107" s="93">
        <f t="shared" si="112"/>
        <v>131269</v>
      </c>
      <c r="N107" s="93">
        <f t="shared" si="113"/>
        <v>133894</v>
      </c>
      <c r="O107" s="83"/>
      <c r="P107" s="87"/>
      <c r="Q107" s="87"/>
      <c r="R107" s="87"/>
      <c r="S107" s="100" t="str">
        <f t="shared" si="103"/>
        <v>C03464</v>
      </c>
      <c r="T107" s="102" t="str">
        <f t="shared" si="104"/>
        <v>181</v>
      </c>
      <c r="U107" s="103" t="str">
        <f t="shared" si="115"/>
        <v>Director Policy and Community Programs</v>
      </c>
      <c r="V107" s="104">
        <f t="shared" si="114"/>
        <v>112949</v>
      </c>
      <c r="W107" s="104">
        <f t="shared" si="114"/>
        <v>118895</v>
      </c>
      <c r="X107" s="104">
        <f t="shared" si="114"/>
        <v>121272</v>
      </c>
      <c r="Y107" s="104">
        <f t="shared" si="114"/>
        <v>123699</v>
      </c>
      <c r="Z107" s="104">
        <f t="shared" si="114"/>
        <v>126172</v>
      </c>
      <c r="AA107" s="104">
        <f t="shared" si="114"/>
        <v>128696</v>
      </c>
      <c r="AB107" s="104">
        <f t="shared" si="114"/>
        <v>131269</v>
      </c>
      <c r="AC107" s="104">
        <f t="shared" si="114"/>
        <v>133894</v>
      </c>
      <c r="AD107" s="109" t="str">
        <f t="shared" si="105"/>
        <v>C03464</v>
      </c>
      <c r="AE107" s="109" t="str">
        <f t="shared" si="91"/>
        <v>181</v>
      </c>
      <c r="AF107" s="108" t="str">
        <f t="shared" si="99"/>
        <v>Director Policy and Community Programs</v>
      </c>
      <c r="AG107" s="110">
        <f t="shared" si="93"/>
        <v>54.302999999999997</v>
      </c>
      <c r="AH107" s="110">
        <f t="shared" si="94"/>
        <v>57.161999999999999</v>
      </c>
      <c r="AI107" s="110">
        <f t="shared" si="95"/>
        <v>58.303999999999995</v>
      </c>
      <c r="AJ107" s="110">
        <f t="shared" si="96"/>
        <v>59.470999999999997</v>
      </c>
      <c r="AK107" s="110">
        <f t="shared" si="97"/>
        <v>60.66</v>
      </c>
      <c r="AL107" s="110">
        <f t="shared" si="98"/>
        <v>61.873999999999995</v>
      </c>
      <c r="AM107" s="110">
        <f t="shared" si="100"/>
        <v>63.110999999999997</v>
      </c>
      <c r="AN107" s="110">
        <f t="shared" si="101"/>
        <v>64.373000000000005</v>
      </c>
    </row>
    <row r="108" spans="1:41" hidden="1">
      <c r="A108" s="85" t="s">
        <v>253</v>
      </c>
      <c r="B108" s="86">
        <v>15</v>
      </c>
      <c r="C108" s="86" t="s">
        <v>152</v>
      </c>
      <c r="D108" s="86">
        <v>678</v>
      </c>
      <c r="E108" s="86" t="s">
        <v>448</v>
      </c>
      <c r="F108" s="85" t="s">
        <v>254</v>
      </c>
      <c r="G108" s="93">
        <f t="shared" si="106"/>
        <v>137312</v>
      </c>
      <c r="H108" s="93">
        <f t="shared" si="107"/>
        <v>144537</v>
      </c>
      <c r="I108" s="93">
        <f t="shared" si="108"/>
        <v>147430</v>
      </c>
      <c r="J108" s="93">
        <f t="shared" si="109"/>
        <v>150379</v>
      </c>
      <c r="K108" s="93">
        <f t="shared" si="110"/>
        <v>153385</v>
      </c>
      <c r="L108" s="93">
        <f t="shared" si="111"/>
        <v>156453</v>
      </c>
      <c r="M108" s="93">
        <f t="shared" si="112"/>
        <v>159581</v>
      </c>
      <c r="N108" s="93">
        <f t="shared" si="113"/>
        <v>162772</v>
      </c>
      <c r="O108" s="83"/>
      <c r="P108" s="87"/>
      <c r="Q108" s="87"/>
      <c r="R108" s="87"/>
      <c r="S108" s="100" t="str">
        <f t="shared" si="103"/>
        <v>C03310</v>
      </c>
      <c r="T108" s="102" t="str">
        <f t="shared" si="104"/>
        <v>99</v>
      </c>
      <c r="U108" s="103" t="str">
        <f t="shared" si="115"/>
        <v>Director Property Services</v>
      </c>
      <c r="V108" s="104">
        <f t="shared" si="114"/>
        <v>137312</v>
      </c>
      <c r="W108" s="104">
        <f t="shared" si="114"/>
        <v>144537</v>
      </c>
      <c r="X108" s="104">
        <f t="shared" si="114"/>
        <v>147430</v>
      </c>
      <c r="Y108" s="104">
        <f t="shared" si="114"/>
        <v>150379</v>
      </c>
      <c r="Z108" s="104">
        <f t="shared" si="114"/>
        <v>153385</v>
      </c>
      <c r="AA108" s="104">
        <f t="shared" si="114"/>
        <v>156453</v>
      </c>
      <c r="AB108" s="104">
        <f t="shared" si="114"/>
        <v>159581</v>
      </c>
      <c r="AC108" s="104">
        <f t="shared" si="114"/>
        <v>162772</v>
      </c>
      <c r="AD108" s="109" t="str">
        <f t="shared" si="105"/>
        <v>C03310</v>
      </c>
      <c r="AE108" s="109" t="str">
        <f t="shared" si="91"/>
        <v>99</v>
      </c>
      <c r="AF108" s="108" t="str">
        <f t="shared" si="99"/>
        <v>Director Property Services</v>
      </c>
      <c r="AG108" s="110">
        <f t="shared" si="93"/>
        <v>66.016000000000005</v>
      </c>
      <c r="AH108" s="110">
        <f t="shared" si="94"/>
        <v>69.489000000000004</v>
      </c>
      <c r="AI108" s="110">
        <f t="shared" si="95"/>
        <v>70.88000000000001</v>
      </c>
      <c r="AJ108" s="110">
        <f t="shared" si="96"/>
        <v>72.298000000000002</v>
      </c>
      <c r="AK108" s="110">
        <f t="shared" si="97"/>
        <v>73.743000000000009</v>
      </c>
      <c r="AL108" s="110">
        <f t="shared" si="98"/>
        <v>75.218000000000004</v>
      </c>
      <c r="AM108" s="110">
        <f t="shared" si="100"/>
        <v>76.722000000000008</v>
      </c>
      <c r="AN108" s="110">
        <f t="shared" si="101"/>
        <v>78.256</v>
      </c>
    </row>
    <row r="109" spans="1:41" hidden="1">
      <c r="A109" s="85" t="s">
        <v>255</v>
      </c>
      <c r="B109" s="86">
        <v>12</v>
      </c>
      <c r="C109" s="86" t="s">
        <v>58</v>
      </c>
      <c r="D109" s="86">
        <v>553</v>
      </c>
      <c r="E109" s="86" t="s">
        <v>448</v>
      </c>
      <c r="F109" s="85" t="s">
        <v>256</v>
      </c>
      <c r="G109" s="93">
        <f t="shared" si="106"/>
        <v>111506</v>
      </c>
      <c r="H109" s="93">
        <f t="shared" si="107"/>
        <v>117375</v>
      </c>
      <c r="I109" s="93">
        <f t="shared" si="108"/>
        <v>119721</v>
      </c>
      <c r="J109" s="93">
        <f t="shared" si="109"/>
        <v>122117</v>
      </c>
      <c r="K109" s="93">
        <f t="shared" si="110"/>
        <v>124559</v>
      </c>
      <c r="L109" s="93">
        <f t="shared" si="111"/>
        <v>127050</v>
      </c>
      <c r="M109" s="93">
        <f t="shared" si="112"/>
        <v>129591</v>
      </c>
      <c r="N109" s="93">
        <f t="shared" si="113"/>
        <v>132182</v>
      </c>
      <c r="O109" s="83"/>
      <c r="P109" s="87"/>
      <c r="Q109" s="87"/>
      <c r="R109" s="87"/>
      <c r="S109" s="100" t="str">
        <f t="shared" si="103"/>
        <v>C03466</v>
      </c>
      <c r="T109" s="102" t="str">
        <f t="shared" si="104"/>
        <v>82</v>
      </c>
      <c r="U109" s="103" t="str">
        <f t="shared" si="115"/>
        <v>Director Pub Health Initiatives</v>
      </c>
      <c r="V109" s="104">
        <f t="shared" si="114"/>
        <v>111506</v>
      </c>
      <c r="W109" s="104">
        <f t="shared" si="114"/>
        <v>117375</v>
      </c>
      <c r="X109" s="104">
        <f t="shared" si="114"/>
        <v>119721</v>
      </c>
      <c r="Y109" s="104">
        <f t="shared" si="114"/>
        <v>122117</v>
      </c>
      <c r="Z109" s="104">
        <f t="shared" si="114"/>
        <v>124559</v>
      </c>
      <c r="AA109" s="104">
        <f t="shared" si="114"/>
        <v>127050</v>
      </c>
      <c r="AB109" s="104">
        <f t="shared" si="114"/>
        <v>129591</v>
      </c>
      <c r="AC109" s="104">
        <f t="shared" si="114"/>
        <v>132182</v>
      </c>
      <c r="AD109" s="109" t="str">
        <f t="shared" si="105"/>
        <v>C03466</v>
      </c>
      <c r="AE109" s="109" t="str">
        <f t="shared" si="91"/>
        <v>82</v>
      </c>
      <c r="AF109" s="108" t="str">
        <f t="shared" si="99"/>
        <v>Director Pub Health Initiatives</v>
      </c>
      <c r="AG109" s="110">
        <f t="shared" si="93"/>
        <v>53.608999999999995</v>
      </c>
      <c r="AH109" s="110">
        <f t="shared" si="94"/>
        <v>56.430999999999997</v>
      </c>
      <c r="AI109" s="110">
        <f t="shared" si="95"/>
        <v>57.558999999999997</v>
      </c>
      <c r="AJ109" s="110">
        <f t="shared" si="96"/>
        <v>58.710999999999999</v>
      </c>
      <c r="AK109" s="110">
        <f t="shared" si="97"/>
        <v>59.884999999999998</v>
      </c>
      <c r="AL109" s="110">
        <f t="shared" si="98"/>
        <v>61.082000000000001</v>
      </c>
      <c r="AM109" s="110">
        <f t="shared" si="100"/>
        <v>62.303999999999995</v>
      </c>
      <c r="AN109" s="110">
        <f t="shared" si="101"/>
        <v>63.55</v>
      </c>
    </row>
    <row r="110" spans="1:41" hidden="1">
      <c r="A110" s="85" t="s">
        <v>257</v>
      </c>
      <c r="B110" s="86">
        <v>19</v>
      </c>
      <c r="C110" s="86" t="s">
        <v>258</v>
      </c>
      <c r="D110" s="86">
        <v>888</v>
      </c>
      <c r="E110" s="86" t="s">
        <v>448</v>
      </c>
      <c r="F110" s="85" t="s">
        <v>259</v>
      </c>
      <c r="G110" s="93">
        <f t="shared" si="106"/>
        <v>180667</v>
      </c>
      <c r="H110" s="93">
        <f t="shared" si="107"/>
        <v>190174</v>
      </c>
      <c r="I110" s="93">
        <f t="shared" si="108"/>
        <v>193977</v>
      </c>
      <c r="J110" s="93">
        <f t="shared" si="109"/>
        <v>197857</v>
      </c>
      <c r="K110" s="93">
        <f t="shared" si="110"/>
        <v>201814</v>
      </c>
      <c r="L110" s="93">
        <f t="shared" si="111"/>
        <v>205850</v>
      </c>
      <c r="M110" s="93">
        <f t="shared" si="112"/>
        <v>209966</v>
      </c>
      <c r="N110" s="106">
        <f t="shared" si="113"/>
        <v>214169</v>
      </c>
      <c r="O110" s="61">
        <f>ROUND(VLOOKUP($A110,February19,14,0) * (1+IncrCAP20),0)</f>
        <v>198684</v>
      </c>
      <c r="P110" s="87">
        <f>O110*1.012</f>
        <v>201068.20800000001</v>
      </c>
      <c r="Q110" s="87">
        <f>P110*1.062</f>
        <v>213534.43689600003</v>
      </c>
      <c r="R110" s="87"/>
      <c r="S110" s="100" t="str">
        <f t="shared" si="103"/>
        <v>C01870</v>
      </c>
      <c r="T110" s="102" t="str">
        <f t="shared" si="104"/>
        <v>72</v>
      </c>
      <c r="U110" s="103" t="str">
        <f t="shared" si="115"/>
        <v xml:space="preserve">Director Public Works </v>
      </c>
      <c r="V110" s="104">
        <f t="shared" si="114"/>
        <v>180667</v>
      </c>
      <c r="W110" s="104">
        <f t="shared" si="114"/>
        <v>190174</v>
      </c>
      <c r="X110" s="104">
        <f t="shared" si="114"/>
        <v>193977</v>
      </c>
      <c r="Y110" s="104">
        <f t="shared" si="114"/>
        <v>197857</v>
      </c>
      <c r="Z110" s="104">
        <f t="shared" si="114"/>
        <v>201814</v>
      </c>
      <c r="AA110" s="104">
        <f t="shared" si="114"/>
        <v>205850</v>
      </c>
      <c r="AB110" s="104">
        <f t="shared" si="114"/>
        <v>209966</v>
      </c>
      <c r="AC110" s="104">
        <f t="shared" si="114"/>
        <v>214169</v>
      </c>
      <c r="AD110" s="109" t="str">
        <f t="shared" si="105"/>
        <v>C01870</v>
      </c>
      <c r="AE110" s="109" t="str">
        <f t="shared" si="91"/>
        <v>72</v>
      </c>
      <c r="AF110" s="108" t="str">
        <f t="shared" si="99"/>
        <v xml:space="preserve">Director Public Works </v>
      </c>
      <c r="AG110" s="110">
        <f t="shared" si="93"/>
        <v>86.86</v>
      </c>
      <c r="AH110" s="110">
        <f t="shared" si="94"/>
        <v>91.43</v>
      </c>
      <c r="AI110" s="110">
        <f t="shared" si="95"/>
        <v>93.259</v>
      </c>
      <c r="AJ110" s="110">
        <f t="shared" si="96"/>
        <v>95.124000000000009</v>
      </c>
      <c r="AK110" s="110">
        <f t="shared" si="97"/>
        <v>97.02600000000001</v>
      </c>
      <c r="AL110" s="110">
        <f t="shared" si="98"/>
        <v>98.966999999999999</v>
      </c>
      <c r="AM110" s="110">
        <f t="shared" ref="AM110:AM141" si="116">ROUNDUP(AB110/2080,3)</f>
        <v>100.946</v>
      </c>
      <c r="AN110" s="135">
        <f>ROUNDDOWN(Q110/2080,3)</f>
        <v>102.66</v>
      </c>
      <c r="AO110" s="144">
        <v>102.66</v>
      </c>
    </row>
    <row r="111" spans="1:41" hidden="1">
      <c r="A111" s="85" t="s">
        <v>260</v>
      </c>
      <c r="B111" s="86">
        <v>13</v>
      </c>
      <c r="C111" s="86" t="s">
        <v>170</v>
      </c>
      <c r="D111" s="86">
        <v>603</v>
      </c>
      <c r="E111" s="86" t="s">
        <v>448</v>
      </c>
      <c r="F111" s="85" t="s">
        <v>261</v>
      </c>
      <c r="G111" s="93">
        <f t="shared" si="106"/>
        <v>121826</v>
      </c>
      <c r="H111" s="93">
        <f t="shared" si="107"/>
        <v>128240</v>
      </c>
      <c r="I111" s="93">
        <f t="shared" si="108"/>
        <v>130803</v>
      </c>
      <c r="J111" s="93">
        <f t="shared" si="109"/>
        <v>133420</v>
      </c>
      <c r="K111" s="93">
        <f t="shared" si="110"/>
        <v>136088</v>
      </c>
      <c r="L111" s="93">
        <f t="shared" si="111"/>
        <v>138809</v>
      </c>
      <c r="M111" s="93">
        <f t="shared" si="112"/>
        <v>141585</v>
      </c>
      <c r="N111" s="93">
        <f t="shared" si="113"/>
        <v>144417</v>
      </c>
      <c r="O111" s="83"/>
      <c r="P111" s="87"/>
      <c r="Q111" s="87"/>
      <c r="R111" s="87"/>
      <c r="S111" s="100" t="str">
        <f t="shared" si="103"/>
        <v>C03490</v>
      </c>
      <c r="T111" s="102" t="str">
        <f t="shared" si="104"/>
        <v>112</v>
      </c>
      <c r="U111" s="103" t="str">
        <f t="shared" si="115"/>
        <v>Director Purchasing</v>
      </c>
      <c r="V111" s="104">
        <f t="shared" si="114"/>
        <v>121826</v>
      </c>
      <c r="W111" s="104">
        <f t="shared" si="114"/>
        <v>128240</v>
      </c>
      <c r="X111" s="104">
        <f t="shared" si="114"/>
        <v>130803</v>
      </c>
      <c r="Y111" s="104">
        <f t="shared" si="114"/>
        <v>133420</v>
      </c>
      <c r="Z111" s="104">
        <f t="shared" si="114"/>
        <v>136088</v>
      </c>
      <c r="AA111" s="104">
        <f t="shared" si="114"/>
        <v>138809</v>
      </c>
      <c r="AB111" s="104">
        <f t="shared" si="114"/>
        <v>141585</v>
      </c>
      <c r="AC111" s="104">
        <f t="shared" si="114"/>
        <v>144417</v>
      </c>
      <c r="AD111" s="109" t="str">
        <f t="shared" si="105"/>
        <v>C03490</v>
      </c>
      <c r="AE111" s="109" t="str">
        <f t="shared" si="91"/>
        <v>112</v>
      </c>
      <c r="AF111" s="108" t="str">
        <f t="shared" si="99"/>
        <v>Director Purchasing</v>
      </c>
      <c r="AG111" s="110">
        <f t="shared" si="93"/>
        <v>58.570999999999998</v>
      </c>
      <c r="AH111" s="110">
        <f t="shared" si="94"/>
        <v>61.653999999999996</v>
      </c>
      <c r="AI111" s="110">
        <f t="shared" si="95"/>
        <v>62.887</v>
      </c>
      <c r="AJ111" s="110">
        <f t="shared" si="96"/>
        <v>64.14500000000001</v>
      </c>
      <c r="AK111" s="110">
        <f t="shared" si="97"/>
        <v>65.427000000000007</v>
      </c>
      <c r="AL111" s="110">
        <f t="shared" si="98"/>
        <v>66.736000000000004</v>
      </c>
      <c r="AM111" s="110">
        <f t="shared" si="116"/>
        <v>68.070000000000007</v>
      </c>
      <c r="AN111" s="110">
        <f t="shared" ref="AN111:AN159" si="117">ROUNDUP(AC111/2080,3)</f>
        <v>69.432000000000002</v>
      </c>
    </row>
    <row r="112" spans="1:41" hidden="1">
      <c r="A112" s="85" t="s">
        <v>262</v>
      </c>
      <c r="B112" s="86">
        <v>16</v>
      </c>
      <c r="C112" s="86" t="s">
        <v>129</v>
      </c>
      <c r="D112" s="86">
        <v>723</v>
      </c>
      <c r="E112" s="86" t="s">
        <v>448</v>
      </c>
      <c r="F112" s="116" t="s">
        <v>263</v>
      </c>
      <c r="G112" s="93">
        <f t="shared" si="106"/>
        <v>146601</v>
      </c>
      <c r="H112" s="93">
        <f t="shared" si="107"/>
        <v>154317</v>
      </c>
      <c r="I112" s="93">
        <f t="shared" si="108"/>
        <v>157403</v>
      </c>
      <c r="J112" s="93">
        <f t="shared" si="109"/>
        <v>160552</v>
      </c>
      <c r="K112" s="93">
        <f t="shared" si="110"/>
        <v>163762</v>
      </c>
      <c r="L112" s="93">
        <f t="shared" si="111"/>
        <v>167037</v>
      </c>
      <c r="M112" s="93">
        <f t="shared" si="112"/>
        <v>170380</v>
      </c>
      <c r="N112" s="93">
        <f t="shared" si="113"/>
        <v>173786</v>
      </c>
      <c r="O112" s="83"/>
      <c r="P112" s="87"/>
      <c r="Q112" s="87"/>
      <c r="R112" s="87"/>
      <c r="S112" s="100" t="str">
        <f t="shared" si="103"/>
        <v>C00700</v>
      </c>
      <c r="T112" s="102" t="str">
        <f t="shared" si="104"/>
        <v>142</v>
      </c>
      <c r="U112" s="103" t="str">
        <f t="shared" si="115"/>
        <v>Director Regulatory Services</v>
      </c>
      <c r="V112" s="104">
        <f t="shared" si="114"/>
        <v>146601</v>
      </c>
      <c r="W112" s="104">
        <f t="shared" si="114"/>
        <v>154317</v>
      </c>
      <c r="X112" s="104">
        <f t="shared" si="114"/>
        <v>157403</v>
      </c>
      <c r="Y112" s="104">
        <f t="shared" si="114"/>
        <v>160552</v>
      </c>
      <c r="Z112" s="104">
        <f t="shared" si="114"/>
        <v>163762</v>
      </c>
      <c r="AA112" s="104">
        <f t="shared" si="114"/>
        <v>167037</v>
      </c>
      <c r="AB112" s="104">
        <f t="shared" si="114"/>
        <v>170380</v>
      </c>
      <c r="AC112" s="104">
        <f t="shared" si="114"/>
        <v>173786</v>
      </c>
      <c r="AD112" s="109" t="str">
        <f t="shared" si="105"/>
        <v>C00700</v>
      </c>
      <c r="AE112" s="109" t="str">
        <f t="shared" ref="AE112:AE143" si="118">C112</f>
        <v>142</v>
      </c>
      <c r="AF112" s="108" t="str">
        <f t="shared" si="99"/>
        <v>Director Regulatory Services</v>
      </c>
      <c r="AG112" s="110">
        <f t="shared" si="93"/>
        <v>70.481999999999999</v>
      </c>
      <c r="AH112" s="110">
        <f t="shared" si="94"/>
        <v>74.191000000000003</v>
      </c>
      <c r="AI112" s="110">
        <f t="shared" si="95"/>
        <v>75.675000000000011</v>
      </c>
      <c r="AJ112" s="110">
        <f t="shared" si="96"/>
        <v>77.189000000000007</v>
      </c>
      <c r="AK112" s="110">
        <f t="shared" si="97"/>
        <v>78.731999999999999</v>
      </c>
      <c r="AL112" s="110">
        <f t="shared" si="98"/>
        <v>80.307000000000002</v>
      </c>
      <c r="AM112" s="110">
        <f t="shared" si="116"/>
        <v>81.914000000000001</v>
      </c>
      <c r="AN112" s="110">
        <f t="shared" si="117"/>
        <v>83.551000000000002</v>
      </c>
    </row>
    <row r="113" spans="1:40" hidden="1">
      <c r="A113" s="85" t="s">
        <v>264</v>
      </c>
      <c r="B113" s="86">
        <v>12</v>
      </c>
      <c r="C113" s="86" t="s">
        <v>52</v>
      </c>
      <c r="D113" s="86">
        <v>578</v>
      </c>
      <c r="E113" s="86" t="s">
        <v>448</v>
      </c>
      <c r="F113" s="116" t="s">
        <v>265</v>
      </c>
      <c r="G113" s="93">
        <f t="shared" si="106"/>
        <v>116666</v>
      </c>
      <c r="H113" s="93">
        <f t="shared" si="107"/>
        <v>122806</v>
      </c>
      <c r="I113" s="93">
        <f t="shared" si="108"/>
        <v>125263</v>
      </c>
      <c r="J113" s="93">
        <f t="shared" si="109"/>
        <v>127767</v>
      </c>
      <c r="K113" s="93">
        <f t="shared" si="110"/>
        <v>130325</v>
      </c>
      <c r="L113" s="93">
        <f t="shared" si="111"/>
        <v>132929</v>
      </c>
      <c r="M113" s="93">
        <f t="shared" si="112"/>
        <v>135588</v>
      </c>
      <c r="N113" s="93">
        <f t="shared" si="113"/>
        <v>138300</v>
      </c>
      <c r="O113" s="83"/>
      <c r="P113" s="87"/>
      <c r="Q113" s="87"/>
      <c r="R113" s="87"/>
      <c r="S113" s="100" t="str">
        <f t="shared" si="103"/>
        <v>C03494</v>
      </c>
      <c r="T113" s="102" t="str">
        <f t="shared" si="104"/>
        <v>32</v>
      </c>
      <c r="U113" s="103" t="str">
        <f t="shared" si="115"/>
        <v>Director Research &amp; Program Development</v>
      </c>
      <c r="V113" s="104">
        <f t="shared" si="114"/>
        <v>116666</v>
      </c>
      <c r="W113" s="104">
        <f t="shared" si="114"/>
        <v>122806</v>
      </c>
      <c r="X113" s="104">
        <f t="shared" si="114"/>
        <v>125263</v>
      </c>
      <c r="Y113" s="104">
        <f t="shared" si="114"/>
        <v>127767</v>
      </c>
      <c r="Z113" s="104">
        <f t="shared" si="114"/>
        <v>130325</v>
      </c>
      <c r="AA113" s="104">
        <f t="shared" si="114"/>
        <v>132929</v>
      </c>
      <c r="AB113" s="104">
        <f t="shared" si="114"/>
        <v>135588</v>
      </c>
      <c r="AC113" s="104">
        <f t="shared" si="114"/>
        <v>138300</v>
      </c>
      <c r="AD113" s="109" t="str">
        <f t="shared" si="105"/>
        <v>C03494</v>
      </c>
      <c r="AE113" s="109" t="str">
        <f t="shared" si="118"/>
        <v>32</v>
      </c>
      <c r="AF113" s="108" t="str">
        <f t="shared" si="99"/>
        <v>Director Research &amp; Program Development</v>
      </c>
      <c r="AG113" s="110">
        <f t="shared" si="93"/>
        <v>56.089999999999996</v>
      </c>
      <c r="AH113" s="110">
        <f t="shared" si="94"/>
        <v>59.041999999999994</v>
      </c>
      <c r="AI113" s="110">
        <f t="shared" si="95"/>
        <v>60.222999999999999</v>
      </c>
      <c r="AJ113" s="110">
        <f t="shared" si="96"/>
        <v>61.427</v>
      </c>
      <c r="AK113" s="110">
        <f t="shared" si="97"/>
        <v>62.656999999999996</v>
      </c>
      <c r="AL113" s="110">
        <f t="shared" si="98"/>
        <v>63.908999999999999</v>
      </c>
      <c r="AM113" s="110">
        <f t="shared" si="116"/>
        <v>65.187000000000012</v>
      </c>
      <c r="AN113" s="110">
        <f t="shared" si="117"/>
        <v>66.491</v>
      </c>
    </row>
    <row r="114" spans="1:40" hidden="1">
      <c r="A114" s="85" t="s">
        <v>266</v>
      </c>
      <c r="B114" s="86">
        <v>12</v>
      </c>
      <c r="C114" s="86" t="s">
        <v>58</v>
      </c>
      <c r="D114" s="86">
        <v>553</v>
      </c>
      <c r="E114" s="86" t="s">
        <v>448</v>
      </c>
      <c r="F114" s="116" t="s">
        <v>267</v>
      </c>
      <c r="G114" s="93">
        <f t="shared" si="106"/>
        <v>111506</v>
      </c>
      <c r="H114" s="93">
        <f t="shared" si="107"/>
        <v>117375</v>
      </c>
      <c r="I114" s="93">
        <f t="shared" si="108"/>
        <v>119721</v>
      </c>
      <c r="J114" s="93">
        <f t="shared" si="109"/>
        <v>122117</v>
      </c>
      <c r="K114" s="93">
        <f t="shared" si="110"/>
        <v>124559</v>
      </c>
      <c r="L114" s="93">
        <f t="shared" si="111"/>
        <v>127050</v>
      </c>
      <c r="M114" s="93">
        <f t="shared" si="112"/>
        <v>129591</v>
      </c>
      <c r="N114" s="93">
        <f t="shared" si="113"/>
        <v>132182</v>
      </c>
      <c r="O114" s="83"/>
      <c r="P114" s="87"/>
      <c r="Q114" s="87"/>
      <c r="R114" s="87"/>
      <c r="S114" s="100" t="str">
        <f t="shared" si="103"/>
        <v>C03495</v>
      </c>
      <c r="T114" s="102" t="str">
        <f t="shared" si="104"/>
        <v>82</v>
      </c>
      <c r="U114" s="103" t="str">
        <f t="shared" si="115"/>
        <v>Director Risk &amp; Claims Management</v>
      </c>
      <c r="V114" s="104">
        <f t="shared" si="114"/>
        <v>111506</v>
      </c>
      <c r="W114" s="104">
        <f t="shared" si="114"/>
        <v>117375</v>
      </c>
      <c r="X114" s="104">
        <f t="shared" si="114"/>
        <v>119721</v>
      </c>
      <c r="Y114" s="104">
        <f t="shared" si="114"/>
        <v>122117</v>
      </c>
      <c r="Z114" s="104">
        <f t="shared" si="114"/>
        <v>124559</v>
      </c>
      <c r="AA114" s="104">
        <f t="shared" si="114"/>
        <v>127050</v>
      </c>
      <c r="AB114" s="104">
        <f t="shared" si="114"/>
        <v>129591</v>
      </c>
      <c r="AC114" s="104">
        <f t="shared" si="114"/>
        <v>132182</v>
      </c>
      <c r="AD114" s="109" t="str">
        <f t="shared" si="105"/>
        <v>C03495</v>
      </c>
      <c r="AE114" s="109" t="str">
        <f t="shared" si="118"/>
        <v>82</v>
      </c>
      <c r="AF114" s="108" t="str">
        <f t="shared" si="99"/>
        <v>Director Risk &amp; Claims Management</v>
      </c>
      <c r="AG114" s="110">
        <f t="shared" si="93"/>
        <v>53.608999999999995</v>
      </c>
      <c r="AH114" s="110">
        <f t="shared" si="94"/>
        <v>56.430999999999997</v>
      </c>
      <c r="AI114" s="110">
        <f t="shared" si="95"/>
        <v>57.558999999999997</v>
      </c>
      <c r="AJ114" s="110">
        <f t="shared" si="96"/>
        <v>58.710999999999999</v>
      </c>
      <c r="AK114" s="110">
        <f t="shared" si="97"/>
        <v>59.884999999999998</v>
      </c>
      <c r="AL114" s="110">
        <f t="shared" si="98"/>
        <v>61.082000000000001</v>
      </c>
      <c r="AM114" s="110">
        <f t="shared" si="116"/>
        <v>62.303999999999995</v>
      </c>
      <c r="AN114" s="110">
        <f t="shared" si="117"/>
        <v>63.55</v>
      </c>
    </row>
    <row r="115" spans="1:40" hidden="1">
      <c r="A115" s="85" t="s">
        <v>268</v>
      </c>
      <c r="B115" s="86">
        <v>14</v>
      </c>
      <c r="C115" s="86" t="s">
        <v>143</v>
      </c>
      <c r="D115" s="86">
        <v>650</v>
      </c>
      <c r="E115" s="86" t="s">
        <v>448</v>
      </c>
      <c r="F115" s="116" t="s">
        <v>269</v>
      </c>
      <c r="G115" s="93">
        <f t="shared" si="106"/>
        <v>131530</v>
      </c>
      <c r="H115" s="93">
        <f t="shared" si="107"/>
        <v>138453</v>
      </c>
      <c r="I115" s="93">
        <f t="shared" si="108"/>
        <v>141222</v>
      </c>
      <c r="J115" s="93">
        <f t="shared" si="109"/>
        <v>144045</v>
      </c>
      <c r="K115" s="93">
        <f t="shared" si="110"/>
        <v>146928</v>
      </c>
      <c r="L115" s="93">
        <f t="shared" si="111"/>
        <v>149867</v>
      </c>
      <c r="M115" s="93">
        <f t="shared" si="112"/>
        <v>152865</v>
      </c>
      <c r="N115" s="93">
        <f t="shared" si="113"/>
        <v>155921</v>
      </c>
      <c r="O115" s="83"/>
      <c r="P115" s="87"/>
      <c r="Q115" s="87"/>
      <c r="R115" s="87"/>
      <c r="S115" s="100" t="str">
        <f t="shared" si="103"/>
        <v>C03510</v>
      </c>
      <c r="T115" s="102" t="str">
        <f t="shared" si="104"/>
        <v>55</v>
      </c>
      <c r="U115" s="103" t="str">
        <f t="shared" si="115"/>
        <v>Director Solid Waste</v>
      </c>
      <c r="V115" s="104">
        <f t="shared" ref="V115:AC124" si="119">ROUND(VLOOKUP($S115,DataApril2021,V$5,0)*IncrPerc2022,0)</f>
        <v>131530</v>
      </c>
      <c r="W115" s="104">
        <f t="shared" si="119"/>
        <v>138453</v>
      </c>
      <c r="X115" s="104">
        <f t="shared" si="119"/>
        <v>141222</v>
      </c>
      <c r="Y115" s="104">
        <f t="shared" si="119"/>
        <v>144045</v>
      </c>
      <c r="Z115" s="104">
        <f t="shared" si="119"/>
        <v>146928</v>
      </c>
      <c r="AA115" s="104">
        <f t="shared" si="119"/>
        <v>149867</v>
      </c>
      <c r="AB115" s="104">
        <f t="shared" si="119"/>
        <v>152865</v>
      </c>
      <c r="AC115" s="104">
        <f t="shared" si="119"/>
        <v>155921</v>
      </c>
      <c r="AD115" s="109" t="str">
        <f t="shared" si="105"/>
        <v>C03510</v>
      </c>
      <c r="AE115" s="109" t="str">
        <f t="shared" si="118"/>
        <v>55</v>
      </c>
      <c r="AF115" s="108" t="str">
        <f t="shared" si="99"/>
        <v>Director Solid Waste</v>
      </c>
      <c r="AG115" s="110">
        <f t="shared" si="93"/>
        <v>63.235999999999997</v>
      </c>
      <c r="AH115" s="110">
        <f t="shared" si="94"/>
        <v>66.564000000000007</v>
      </c>
      <c r="AI115" s="110">
        <f t="shared" si="95"/>
        <v>67.896000000000001</v>
      </c>
      <c r="AJ115" s="110">
        <f t="shared" si="96"/>
        <v>69.253</v>
      </c>
      <c r="AK115" s="110">
        <f t="shared" si="97"/>
        <v>70.63900000000001</v>
      </c>
      <c r="AL115" s="110">
        <f t="shared" si="98"/>
        <v>72.052000000000007</v>
      </c>
      <c r="AM115" s="110">
        <f t="shared" si="116"/>
        <v>73.493000000000009</v>
      </c>
      <c r="AN115" s="110">
        <f t="shared" si="117"/>
        <v>74.963000000000008</v>
      </c>
    </row>
    <row r="116" spans="1:40" hidden="1">
      <c r="A116" s="85" t="s">
        <v>270</v>
      </c>
      <c r="B116" s="86">
        <v>14</v>
      </c>
      <c r="C116" s="86" t="s">
        <v>85</v>
      </c>
      <c r="D116" s="86">
        <v>640</v>
      </c>
      <c r="E116" s="86" t="s">
        <v>448</v>
      </c>
      <c r="F116" s="117" t="s">
        <v>271</v>
      </c>
      <c r="G116" s="93">
        <f t="shared" si="106"/>
        <v>129466</v>
      </c>
      <c r="H116" s="93">
        <f t="shared" si="107"/>
        <v>136279</v>
      </c>
      <c r="I116" s="93">
        <f t="shared" si="108"/>
        <v>139006</v>
      </c>
      <c r="J116" s="93">
        <f t="shared" si="109"/>
        <v>141785</v>
      </c>
      <c r="K116" s="93">
        <f t="shared" si="110"/>
        <v>144621</v>
      </c>
      <c r="L116" s="93">
        <f t="shared" si="111"/>
        <v>147514</v>
      </c>
      <c r="M116" s="93">
        <f t="shared" si="112"/>
        <v>150463</v>
      </c>
      <c r="N116" s="93">
        <f t="shared" si="113"/>
        <v>153474</v>
      </c>
      <c r="O116" s="83"/>
      <c r="P116" s="87"/>
      <c r="Q116" s="87"/>
      <c r="R116" s="87"/>
      <c r="S116" s="100" t="str">
        <f t="shared" si="103"/>
        <v>C03525</v>
      </c>
      <c r="T116" s="102" t="str">
        <f t="shared" si="104"/>
        <v>155</v>
      </c>
      <c r="U116" s="103" t="str">
        <f t="shared" si="115"/>
        <v>Director Strategic Employment</v>
      </c>
      <c r="V116" s="104">
        <f t="shared" si="119"/>
        <v>129466</v>
      </c>
      <c r="W116" s="104">
        <f t="shared" si="119"/>
        <v>136279</v>
      </c>
      <c r="X116" s="104">
        <f t="shared" si="119"/>
        <v>139006</v>
      </c>
      <c r="Y116" s="104">
        <f t="shared" si="119"/>
        <v>141785</v>
      </c>
      <c r="Z116" s="104">
        <f t="shared" si="119"/>
        <v>144621</v>
      </c>
      <c r="AA116" s="104">
        <f t="shared" si="119"/>
        <v>147514</v>
      </c>
      <c r="AB116" s="104">
        <f t="shared" si="119"/>
        <v>150463</v>
      </c>
      <c r="AC116" s="104">
        <f t="shared" si="119"/>
        <v>153474</v>
      </c>
      <c r="AD116" s="109" t="str">
        <f t="shared" si="105"/>
        <v>C03525</v>
      </c>
      <c r="AE116" s="109" t="str">
        <f t="shared" si="118"/>
        <v>155</v>
      </c>
      <c r="AF116" s="108" t="str">
        <f t="shared" si="99"/>
        <v>Director Strategic Employment</v>
      </c>
      <c r="AG116" s="110">
        <f t="shared" si="93"/>
        <v>62.244</v>
      </c>
      <c r="AH116" s="110">
        <f t="shared" si="94"/>
        <v>65.519000000000005</v>
      </c>
      <c r="AI116" s="110">
        <f t="shared" si="95"/>
        <v>66.83</v>
      </c>
      <c r="AJ116" s="110">
        <f t="shared" si="96"/>
        <v>68.166000000000011</v>
      </c>
      <c r="AK116" s="110">
        <f t="shared" si="97"/>
        <v>69.53</v>
      </c>
      <c r="AL116" s="110">
        <f t="shared" si="98"/>
        <v>70.921000000000006</v>
      </c>
      <c r="AM116" s="110">
        <f t="shared" si="116"/>
        <v>72.338000000000008</v>
      </c>
      <c r="AN116" s="110">
        <f t="shared" si="117"/>
        <v>73.786000000000001</v>
      </c>
    </row>
    <row r="117" spans="1:40" hidden="1">
      <c r="A117" s="85" t="s">
        <v>272</v>
      </c>
      <c r="B117" s="86">
        <v>14</v>
      </c>
      <c r="C117" s="86" t="s">
        <v>225</v>
      </c>
      <c r="D117" s="86">
        <v>665</v>
      </c>
      <c r="E117" s="86" t="s">
        <v>448</v>
      </c>
      <c r="F117" s="117" t="s">
        <v>273</v>
      </c>
      <c r="G117" s="93">
        <f t="shared" si="106"/>
        <v>134628</v>
      </c>
      <c r="H117" s="93">
        <f t="shared" si="107"/>
        <v>141712</v>
      </c>
      <c r="I117" s="93">
        <f t="shared" si="108"/>
        <v>144547</v>
      </c>
      <c r="J117" s="93">
        <f t="shared" si="109"/>
        <v>147438</v>
      </c>
      <c r="K117" s="93">
        <f t="shared" si="110"/>
        <v>150387</v>
      </c>
      <c r="L117" s="93">
        <f t="shared" si="111"/>
        <v>153395</v>
      </c>
      <c r="M117" s="93">
        <f t="shared" si="112"/>
        <v>156464</v>
      </c>
      <c r="N117" s="93">
        <f t="shared" si="113"/>
        <v>159593</v>
      </c>
      <c r="O117" s="83"/>
      <c r="P117" s="87"/>
      <c r="Q117" s="87"/>
      <c r="R117" s="87"/>
      <c r="S117" s="100" t="str">
        <f t="shared" si="103"/>
        <v>59214C</v>
      </c>
      <c r="T117" s="102" t="str">
        <f t="shared" si="104"/>
        <v>57</v>
      </c>
      <c r="U117" s="103" t="str">
        <f t="shared" si="115"/>
        <v>Director Strategic Initiatives</v>
      </c>
      <c r="V117" s="104">
        <f t="shared" si="119"/>
        <v>134628</v>
      </c>
      <c r="W117" s="104">
        <f t="shared" si="119"/>
        <v>141712</v>
      </c>
      <c r="X117" s="104">
        <f t="shared" si="119"/>
        <v>144547</v>
      </c>
      <c r="Y117" s="104">
        <f t="shared" si="119"/>
        <v>147438</v>
      </c>
      <c r="Z117" s="104">
        <f t="shared" si="119"/>
        <v>150387</v>
      </c>
      <c r="AA117" s="104">
        <f t="shared" si="119"/>
        <v>153395</v>
      </c>
      <c r="AB117" s="104">
        <f t="shared" si="119"/>
        <v>156464</v>
      </c>
      <c r="AC117" s="104">
        <f t="shared" si="119"/>
        <v>159593</v>
      </c>
      <c r="AD117" s="109" t="str">
        <f t="shared" si="105"/>
        <v>59214C</v>
      </c>
      <c r="AE117" s="109" t="str">
        <f t="shared" si="118"/>
        <v>57</v>
      </c>
      <c r="AF117" s="108" t="str">
        <f t="shared" si="99"/>
        <v>Director Strategic Initiatives</v>
      </c>
      <c r="AG117" s="110">
        <f t="shared" si="93"/>
        <v>64.724999999999994</v>
      </c>
      <c r="AH117" s="110">
        <f t="shared" si="94"/>
        <v>68.131</v>
      </c>
      <c r="AI117" s="110">
        <f t="shared" si="95"/>
        <v>69.494</v>
      </c>
      <c r="AJ117" s="110">
        <f t="shared" si="96"/>
        <v>70.884</v>
      </c>
      <c r="AK117" s="110">
        <f t="shared" si="97"/>
        <v>72.302000000000007</v>
      </c>
      <c r="AL117" s="110">
        <f t="shared" si="98"/>
        <v>73.748000000000005</v>
      </c>
      <c r="AM117" s="110">
        <f t="shared" si="116"/>
        <v>75.224000000000004</v>
      </c>
      <c r="AN117" s="110">
        <f t="shared" si="117"/>
        <v>76.728000000000009</v>
      </c>
    </row>
    <row r="118" spans="1:40" hidden="1">
      <c r="A118" s="85" t="s">
        <v>274</v>
      </c>
      <c r="B118" s="86">
        <v>14</v>
      </c>
      <c r="C118" s="86" t="s">
        <v>225</v>
      </c>
      <c r="D118" s="86">
        <v>665</v>
      </c>
      <c r="E118" s="86" t="s">
        <v>448</v>
      </c>
      <c r="F118" s="117" t="s">
        <v>275</v>
      </c>
      <c r="G118" s="93">
        <f t="shared" si="106"/>
        <v>134628</v>
      </c>
      <c r="H118" s="93">
        <f t="shared" si="107"/>
        <v>141712</v>
      </c>
      <c r="I118" s="93">
        <f t="shared" si="108"/>
        <v>144547</v>
      </c>
      <c r="J118" s="93">
        <f t="shared" si="109"/>
        <v>147438</v>
      </c>
      <c r="K118" s="93">
        <f t="shared" si="110"/>
        <v>150387</v>
      </c>
      <c r="L118" s="93">
        <f t="shared" si="111"/>
        <v>153395</v>
      </c>
      <c r="M118" s="93">
        <f t="shared" si="112"/>
        <v>156464</v>
      </c>
      <c r="N118" s="93">
        <f t="shared" si="113"/>
        <v>159593</v>
      </c>
      <c r="O118" s="83"/>
      <c r="P118" s="87"/>
      <c r="Q118" s="87"/>
      <c r="R118" s="87"/>
      <c r="S118" s="100" t="str">
        <f t="shared" si="103"/>
        <v>59213C</v>
      </c>
      <c r="T118" s="102" t="str">
        <f t="shared" si="104"/>
        <v>57</v>
      </c>
      <c r="U118" s="103" t="str">
        <f t="shared" si="115"/>
        <v>Director Strategic Management</v>
      </c>
      <c r="V118" s="104">
        <f t="shared" si="119"/>
        <v>134628</v>
      </c>
      <c r="W118" s="104">
        <f t="shared" si="119"/>
        <v>141712</v>
      </c>
      <c r="X118" s="104">
        <f t="shared" si="119"/>
        <v>144547</v>
      </c>
      <c r="Y118" s="104">
        <f t="shared" si="119"/>
        <v>147438</v>
      </c>
      <c r="Z118" s="104">
        <f t="shared" si="119"/>
        <v>150387</v>
      </c>
      <c r="AA118" s="104">
        <f t="shared" si="119"/>
        <v>153395</v>
      </c>
      <c r="AB118" s="104">
        <f t="shared" si="119"/>
        <v>156464</v>
      </c>
      <c r="AC118" s="104">
        <f t="shared" si="119"/>
        <v>159593</v>
      </c>
      <c r="AD118" s="109" t="str">
        <f t="shared" si="105"/>
        <v>59213C</v>
      </c>
      <c r="AE118" s="109" t="str">
        <f t="shared" si="118"/>
        <v>57</v>
      </c>
      <c r="AF118" s="108" t="str">
        <f t="shared" si="99"/>
        <v>Director Strategic Management</v>
      </c>
      <c r="AG118" s="110">
        <f t="shared" ref="AG118:AG150" si="120">ROUNDUP(V118/2080,3)</f>
        <v>64.724999999999994</v>
      </c>
      <c r="AH118" s="110">
        <f t="shared" ref="AH118:AH150" si="121">ROUNDUP(W118/2080,3)</f>
        <v>68.131</v>
      </c>
      <c r="AI118" s="110">
        <f t="shared" ref="AI118:AI150" si="122">ROUNDUP(X118/2080,3)</f>
        <v>69.494</v>
      </c>
      <c r="AJ118" s="110">
        <f t="shared" ref="AJ118:AJ150" si="123">ROUNDUP(Y118/2080,3)</f>
        <v>70.884</v>
      </c>
      <c r="AK118" s="110">
        <f t="shared" ref="AK118:AK150" si="124">ROUNDUP(Z118/2080,3)</f>
        <v>72.302000000000007</v>
      </c>
      <c r="AL118" s="110">
        <f t="shared" ref="AL118:AL150" si="125">ROUNDUP(AA118/2080,3)</f>
        <v>73.748000000000005</v>
      </c>
      <c r="AM118" s="110">
        <f t="shared" si="116"/>
        <v>75.224000000000004</v>
      </c>
      <c r="AN118" s="110">
        <f t="shared" si="117"/>
        <v>76.728000000000009</v>
      </c>
    </row>
    <row r="119" spans="1:40" hidden="1">
      <c r="A119" s="85" t="s">
        <v>276</v>
      </c>
      <c r="B119" s="86">
        <v>16</v>
      </c>
      <c r="C119" s="86" t="s">
        <v>277</v>
      </c>
      <c r="D119" s="86">
        <v>728</v>
      </c>
      <c r="E119" s="86" t="s">
        <v>448</v>
      </c>
      <c r="F119" s="117" t="s">
        <v>278</v>
      </c>
      <c r="G119" s="93">
        <f t="shared" si="106"/>
        <v>147634</v>
      </c>
      <c r="H119" s="93">
        <f t="shared" si="107"/>
        <v>155404</v>
      </c>
      <c r="I119" s="93">
        <f t="shared" si="108"/>
        <v>158511</v>
      </c>
      <c r="J119" s="93">
        <f t="shared" si="109"/>
        <v>161681</v>
      </c>
      <c r="K119" s="93">
        <f t="shared" si="110"/>
        <v>164917</v>
      </c>
      <c r="L119" s="93">
        <f t="shared" si="111"/>
        <v>168214</v>
      </c>
      <c r="M119" s="93">
        <f t="shared" si="112"/>
        <v>171579</v>
      </c>
      <c r="N119" s="93">
        <f t="shared" si="113"/>
        <v>175011</v>
      </c>
      <c r="O119" s="83"/>
      <c r="P119" s="87"/>
      <c r="Q119" s="87"/>
      <c r="R119" s="87"/>
      <c r="S119" s="100" t="str">
        <f t="shared" si="103"/>
        <v>C52283</v>
      </c>
      <c r="T119" s="102" t="str">
        <f t="shared" si="104"/>
        <v>64</v>
      </c>
      <c r="U119" s="103" t="str">
        <f t="shared" si="115"/>
        <v>Director Strategic Partnerships</v>
      </c>
      <c r="V119" s="104">
        <f t="shared" si="119"/>
        <v>147634</v>
      </c>
      <c r="W119" s="104">
        <f t="shared" si="119"/>
        <v>155404</v>
      </c>
      <c r="X119" s="104">
        <f t="shared" si="119"/>
        <v>158511</v>
      </c>
      <c r="Y119" s="104">
        <f t="shared" si="119"/>
        <v>161681</v>
      </c>
      <c r="Z119" s="104">
        <f t="shared" si="119"/>
        <v>164917</v>
      </c>
      <c r="AA119" s="104">
        <f t="shared" si="119"/>
        <v>168214</v>
      </c>
      <c r="AB119" s="104">
        <f t="shared" si="119"/>
        <v>171579</v>
      </c>
      <c r="AC119" s="104">
        <f t="shared" si="119"/>
        <v>175011</v>
      </c>
      <c r="AD119" s="109" t="str">
        <f t="shared" si="105"/>
        <v>C52283</v>
      </c>
      <c r="AE119" s="109" t="str">
        <f t="shared" si="118"/>
        <v>64</v>
      </c>
      <c r="AF119" s="108" t="str">
        <f t="shared" ref="AF119:AF151" si="126">F119</f>
        <v>Director Strategic Partnerships</v>
      </c>
      <c r="AG119" s="110">
        <f t="shared" si="120"/>
        <v>70.978000000000009</v>
      </c>
      <c r="AH119" s="110">
        <f t="shared" si="121"/>
        <v>74.713999999999999</v>
      </c>
      <c r="AI119" s="110">
        <f t="shared" si="122"/>
        <v>76.207999999999998</v>
      </c>
      <c r="AJ119" s="110">
        <f t="shared" si="123"/>
        <v>77.731999999999999</v>
      </c>
      <c r="AK119" s="110">
        <f t="shared" si="124"/>
        <v>79.288000000000011</v>
      </c>
      <c r="AL119" s="110">
        <f t="shared" si="125"/>
        <v>80.873000000000005</v>
      </c>
      <c r="AM119" s="110">
        <f t="shared" si="116"/>
        <v>82.490000000000009</v>
      </c>
      <c r="AN119" s="110">
        <f t="shared" si="117"/>
        <v>84.14</v>
      </c>
    </row>
    <row r="120" spans="1:40" hidden="1">
      <c r="A120" s="85" t="s">
        <v>279</v>
      </c>
      <c r="B120" s="86">
        <v>15</v>
      </c>
      <c r="C120" s="86" t="s">
        <v>158</v>
      </c>
      <c r="D120" s="86">
        <v>703</v>
      </c>
      <c r="E120" s="86" t="s">
        <v>448</v>
      </c>
      <c r="F120" s="116" t="s">
        <v>280</v>
      </c>
      <c r="G120" s="93">
        <f t="shared" si="106"/>
        <v>142472</v>
      </c>
      <c r="H120" s="93">
        <f t="shared" si="107"/>
        <v>149971</v>
      </c>
      <c r="I120" s="93">
        <f t="shared" si="108"/>
        <v>152972</v>
      </c>
      <c r="J120" s="93">
        <f t="shared" si="109"/>
        <v>156030</v>
      </c>
      <c r="K120" s="93">
        <f t="shared" si="110"/>
        <v>159152</v>
      </c>
      <c r="L120" s="93">
        <f t="shared" si="111"/>
        <v>162334</v>
      </c>
      <c r="M120" s="93">
        <f t="shared" si="112"/>
        <v>165580</v>
      </c>
      <c r="N120" s="93">
        <f t="shared" si="113"/>
        <v>168890</v>
      </c>
      <c r="O120" s="83"/>
      <c r="P120" s="87"/>
      <c r="Q120" s="87"/>
      <c r="R120" s="87"/>
      <c r="S120" s="100" t="str">
        <f t="shared" si="103"/>
        <v>C03505</v>
      </c>
      <c r="T120" s="102" t="str">
        <f t="shared" si="104"/>
        <v>104</v>
      </c>
      <c r="U120" s="103" t="str">
        <f t="shared" si="115"/>
        <v>Director Surface Water &amp; Sewers</v>
      </c>
      <c r="V120" s="104">
        <f t="shared" si="119"/>
        <v>142472</v>
      </c>
      <c r="W120" s="104">
        <f t="shared" si="119"/>
        <v>149971</v>
      </c>
      <c r="X120" s="104">
        <f t="shared" si="119"/>
        <v>152972</v>
      </c>
      <c r="Y120" s="104">
        <f t="shared" si="119"/>
        <v>156030</v>
      </c>
      <c r="Z120" s="104">
        <f t="shared" si="119"/>
        <v>159152</v>
      </c>
      <c r="AA120" s="104">
        <f t="shared" si="119"/>
        <v>162334</v>
      </c>
      <c r="AB120" s="104">
        <f t="shared" si="119"/>
        <v>165580</v>
      </c>
      <c r="AC120" s="104">
        <f t="shared" si="119"/>
        <v>168890</v>
      </c>
      <c r="AD120" s="109" t="str">
        <f t="shared" si="105"/>
        <v>C03505</v>
      </c>
      <c r="AE120" s="109" t="str">
        <f t="shared" si="118"/>
        <v>104</v>
      </c>
      <c r="AF120" s="108" t="str">
        <f t="shared" si="126"/>
        <v>Director Surface Water &amp; Sewers</v>
      </c>
      <c r="AG120" s="110">
        <f t="shared" si="120"/>
        <v>68.497</v>
      </c>
      <c r="AH120" s="110">
        <f t="shared" si="121"/>
        <v>72.102000000000004</v>
      </c>
      <c r="AI120" s="110">
        <f t="shared" si="122"/>
        <v>73.545000000000002</v>
      </c>
      <c r="AJ120" s="110">
        <f t="shared" si="123"/>
        <v>75.015000000000001</v>
      </c>
      <c r="AK120" s="110">
        <f t="shared" si="124"/>
        <v>76.516000000000005</v>
      </c>
      <c r="AL120" s="110">
        <f t="shared" si="125"/>
        <v>78.046000000000006</v>
      </c>
      <c r="AM120" s="110">
        <f t="shared" si="116"/>
        <v>79.606000000000009</v>
      </c>
      <c r="AN120" s="110">
        <f t="shared" si="117"/>
        <v>81.198000000000008</v>
      </c>
    </row>
    <row r="121" spans="1:40" hidden="1">
      <c r="A121" s="85" t="s">
        <v>283</v>
      </c>
      <c r="B121" s="86">
        <v>15</v>
      </c>
      <c r="C121" s="86" t="s">
        <v>284</v>
      </c>
      <c r="D121" s="86">
        <v>685</v>
      </c>
      <c r="E121" s="86" t="s">
        <v>448</v>
      </c>
      <c r="F121" s="116" t="s">
        <v>285</v>
      </c>
      <c r="G121" s="93">
        <f t="shared" si="106"/>
        <v>138756</v>
      </c>
      <c r="H121" s="93">
        <f t="shared" si="107"/>
        <v>146060</v>
      </c>
      <c r="I121" s="93">
        <f t="shared" si="108"/>
        <v>148981</v>
      </c>
      <c r="J121" s="93">
        <f t="shared" si="109"/>
        <v>151958</v>
      </c>
      <c r="K121" s="93">
        <f t="shared" si="110"/>
        <v>154999</v>
      </c>
      <c r="L121" s="93">
        <f t="shared" si="111"/>
        <v>158098</v>
      </c>
      <c r="M121" s="93">
        <f t="shared" si="112"/>
        <v>161261</v>
      </c>
      <c r="N121" s="93">
        <f t="shared" si="113"/>
        <v>164486</v>
      </c>
      <c r="O121" s="83"/>
      <c r="P121" s="87"/>
      <c r="Q121" s="87"/>
      <c r="R121" s="87"/>
      <c r="S121" s="100" t="str">
        <f t="shared" si="103"/>
        <v>C03535</v>
      </c>
      <c r="T121" s="102" t="str">
        <f t="shared" si="104"/>
        <v>97</v>
      </c>
      <c r="U121" s="103" t="str">
        <f t="shared" si="115"/>
        <v>Director Traffic Services</v>
      </c>
      <c r="V121" s="104">
        <f t="shared" si="119"/>
        <v>138756</v>
      </c>
      <c r="W121" s="104">
        <f t="shared" si="119"/>
        <v>146060</v>
      </c>
      <c r="X121" s="104">
        <f t="shared" si="119"/>
        <v>148981</v>
      </c>
      <c r="Y121" s="104">
        <f t="shared" si="119"/>
        <v>151958</v>
      </c>
      <c r="Z121" s="104">
        <f t="shared" si="119"/>
        <v>154999</v>
      </c>
      <c r="AA121" s="104">
        <f t="shared" si="119"/>
        <v>158098</v>
      </c>
      <c r="AB121" s="104">
        <f t="shared" si="119"/>
        <v>161261</v>
      </c>
      <c r="AC121" s="104">
        <f t="shared" si="119"/>
        <v>164486</v>
      </c>
      <c r="AD121" s="109" t="str">
        <f t="shared" si="105"/>
        <v>C03535</v>
      </c>
      <c r="AE121" s="109" t="str">
        <f t="shared" si="118"/>
        <v>97</v>
      </c>
      <c r="AF121" s="108" t="str">
        <f t="shared" si="126"/>
        <v>Director Traffic Services</v>
      </c>
      <c r="AG121" s="110">
        <f t="shared" si="120"/>
        <v>66.710000000000008</v>
      </c>
      <c r="AH121" s="110">
        <f t="shared" si="121"/>
        <v>70.222000000000008</v>
      </c>
      <c r="AI121" s="110">
        <f t="shared" si="122"/>
        <v>71.626000000000005</v>
      </c>
      <c r="AJ121" s="110">
        <f t="shared" si="123"/>
        <v>73.057000000000002</v>
      </c>
      <c r="AK121" s="110">
        <f t="shared" si="124"/>
        <v>74.519000000000005</v>
      </c>
      <c r="AL121" s="110">
        <f t="shared" si="125"/>
        <v>76.009</v>
      </c>
      <c r="AM121" s="110">
        <f t="shared" si="116"/>
        <v>77.53</v>
      </c>
      <c r="AN121" s="110">
        <f t="shared" si="117"/>
        <v>79.08</v>
      </c>
    </row>
    <row r="122" spans="1:40" hidden="1">
      <c r="A122" s="85" t="s">
        <v>286</v>
      </c>
      <c r="B122" s="86">
        <v>15</v>
      </c>
      <c r="C122" s="86" t="s">
        <v>158</v>
      </c>
      <c r="D122" s="86">
        <v>703</v>
      </c>
      <c r="E122" s="86" t="s">
        <v>448</v>
      </c>
      <c r="F122" s="116" t="s">
        <v>287</v>
      </c>
      <c r="G122" s="93">
        <f t="shared" si="106"/>
        <v>142472</v>
      </c>
      <c r="H122" s="93">
        <f t="shared" si="107"/>
        <v>149971</v>
      </c>
      <c r="I122" s="93">
        <f t="shared" si="108"/>
        <v>152972</v>
      </c>
      <c r="J122" s="93">
        <f t="shared" si="109"/>
        <v>156030</v>
      </c>
      <c r="K122" s="93">
        <f t="shared" si="110"/>
        <v>159152</v>
      </c>
      <c r="L122" s="93">
        <f t="shared" si="111"/>
        <v>162334</v>
      </c>
      <c r="M122" s="93">
        <f t="shared" si="112"/>
        <v>165580</v>
      </c>
      <c r="N122" s="93">
        <f t="shared" si="113"/>
        <v>168890</v>
      </c>
      <c r="O122" s="83"/>
      <c r="P122" s="87"/>
      <c r="Q122" s="87"/>
      <c r="R122" s="87"/>
      <c r="S122" s="100" t="str">
        <f t="shared" si="103"/>
        <v>C03536</v>
      </c>
      <c r="T122" s="102" t="str">
        <f t="shared" si="104"/>
        <v>104</v>
      </c>
      <c r="U122" s="103" t="str">
        <f t="shared" si="115"/>
        <v>Director Transportation Maintenance &amp; Repair</v>
      </c>
      <c r="V122" s="104">
        <f t="shared" si="119"/>
        <v>142472</v>
      </c>
      <c r="W122" s="104">
        <f t="shared" si="119"/>
        <v>149971</v>
      </c>
      <c r="X122" s="104">
        <f t="shared" si="119"/>
        <v>152972</v>
      </c>
      <c r="Y122" s="104">
        <f t="shared" si="119"/>
        <v>156030</v>
      </c>
      <c r="Z122" s="104">
        <f t="shared" si="119"/>
        <v>159152</v>
      </c>
      <c r="AA122" s="104">
        <f t="shared" si="119"/>
        <v>162334</v>
      </c>
      <c r="AB122" s="104">
        <f t="shared" si="119"/>
        <v>165580</v>
      </c>
      <c r="AC122" s="104">
        <f t="shared" si="119"/>
        <v>168890</v>
      </c>
      <c r="AD122" s="109" t="str">
        <f t="shared" si="105"/>
        <v>C03536</v>
      </c>
      <c r="AE122" s="109" t="str">
        <f t="shared" si="118"/>
        <v>104</v>
      </c>
      <c r="AF122" s="108" t="str">
        <f t="shared" si="126"/>
        <v>Director Transportation Maintenance &amp; Repair</v>
      </c>
      <c r="AG122" s="110">
        <f t="shared" si="120"/>
        <v>68.497</v>
      </c>
      <c r="AH122" s="110">
        <f t="shared" si="121"/>
        <v>72.102000000000004</v>
      </c>
      <c r="AI122" s="110">
        <f t="shared" si="122"/>
        <v>73.545000000000002</v>
      </c>
      <c r="AJ122" s="110">
        <f t="shared" si="123"/>
        <v>75.015000000000001</v>
      </c>
      <c r="AK122" s="110">
        <f t="shared" si="124"/>
        <v>76.516000000000005</v>
      </c>
      <c r="AL122" s="110">
        <f t="shared" si="125"/>
        <v>78.046000000000006</v>
      </c>
      <c r="AM122" s="110">
        <f t="shared" si="116"/>
        <v>79.606000000000009</v>
      </c>
      <c r="AN122" s="110">
        <f t="shared" si="117"/>
        <v>81.198000000000008</v>
      </c>
    </row>
    <row r="123" spans="1:40" hidden="1">
      <c r="A123" s="85" t="s">
        <v>288</v>
      </c>
      <c r="B123" s="86">
        <v>15</v>
      </c>
      <c r="C123" s="86" t="s">
        <v>21</v>
      </c>
      <c r="D123" s="86">
        <v>695</v>
      </c>
      <c r="E123" s="86" t="s">
        <v>448</v>
      </c>
      <c r="F123" s="116" t="s">
        <v>289</v>
      </c>
      <c r="G123" s="93">
        <f t="shared" si="106"/>
        <v>140821</v>
      </c>
      <c r="H123" s="93">
        <f t="shared" si="107"/>
        <v>148231</v>
      </c>
      <c r="I123" s="93">
        <f t="shared" si="108"/>
        <v>151197</v>
      </c>
      <c r="J123" s="93">
        <f t="shared" si="109"/>
        <v>154222</v>
      </c>
      <c r="K123" s="93">
        <f t="shared" si="110"/>
        <v>157306</v>
      </c>
      <c r="L123" s="93">
        <f t="shared" si="111"/>
        <v>160451</v>
      </c>
      <c r="M123" s="93">
        <f t="shared" si="112"/>
        <v>163662</v>
      </c>
      <c r="N123" s="93">
        <f t="shared" si="113"/>
        <v>166934</v>
      </c>
      <c r="O123" s="83"/>
      <c r="P123" s="87"/>
      <c r="Q123" s="87"/>
      <c r="R123" s="87"/>
      <c r="S123" s="100" t="str">
        <f t="shared" si="103"/>
        <v>C03240</v>
      </c>
      <c r="T123" s="102" t="str">
        <f t="shared" si="104"/>
        <v>116</v>
      </c>
      <c r="U123" s="103" t="str">
        <f t="shared" si="115"/>
        <v>Director Transportation Planning &amp; Engineering Services</v>
      </c>
      <c r="V123" s="104">
        <f t="shared" si="119"/>
        <v>140821</v>
      </c>
      <c r="W123" s="104">
        <f t="shared" si="119"/>
        <v>148231</v>
      </c>
      <c r="X123" s="104">
        <f t="shared" si="119"/>
        <v>151197</v>
      </c>
      <c r="Y123" s="104">
        <f t="shared" si="119"/>
        <v>154222</v>
      </c>
      <c r="Z123" s="104">
        <f t="shared" si="119"/>
        <v>157306</v>
      </c>
      <c r="AA123" s="104">
        <f t="shared" si="119"/>
        <v>160451</v>
      </c>
      <c r="AB123" s="104">
        <f t="shared" si="119"/>
        <v>163662</v>
      </c>
      <c r="AC123" s="104">
        <f t="shared" si="119"/>
        <v>166934</v>
      </c>
      <c r="AD123" s="109" t="str">
        <f t="shared" si="105"/>
        <v>C03240</v>
      </c>
      <c r="AE123" s="109" t="str">
        <f t="shared" si="118"/>
        <v>116</v>
      </c>
      <c r="AF123" s="108" t="str">
        <f t="shared" si="126"/>
        <v>Director Transportation Planning &amp; Engineering Services</v>
      </c>
      <c r="AG123" s="110">
        <f t="shared" si="120"/>
        <v>67.703000000000003</v>
      </c>
      <c r="AH123" s="110">
        <f t="shared" si="121"/>
        <v>71.265000000000001</v>
      </c>
      <c r="AI123" s="110">
        <f t="shared" si="122"/>
        <v>72.691000000000003</v>
      </c>
      <c r="AJ123" s="110">
        <f t="shared" si="123"/>
        <v>74.146000000000001</v>
      </c>
      <c r="AK123" s="110">
        <f t="shared" si="124"/>
        <v>75.628</v>
      </c>
      <c r="AL123" s="110">
        <f t="shared" si="125"/>
        <v>77.14</v>
      </c>
      <c r="AM123" s="110">
        <f t="shared" si="116"/>
        <v>78.684000000000012</v>
      </c>
      <c r="AN123" s="110">
        <f t="shared" si="117"/>
        <v>80.257000000000005</v>
      </c>
    </row>
    <row r="124" spans="1:40" hidden="1">
      <c r="A124" s="85" t="s">
        <v>290</v>
      </c>
      <c r="B124" s="86">
        <v>15</v>
      </c>
      <c r="C124" s="86" t="s">
        <v>284</v>
      </c>
      <c r="D124" s="86">
        <v>685</v>
      </c>
      <c r="E124" s="86" t="s">
        <v>448</v>
      </c>
      <c r="F124" s="116" t="s">
        <v>291</v>
      </c>
      <c r="G124" s="93">
        <f t="shared" si="106"/>
        <v>138756</v>
      </c>
      <c r="H124" s="93">
        <f t="shared" si="107"/>
        <v>146060</v>
      </c>
      <c r="I124" s="93">
        <f t="shared" si="108"/>
        <v>148981</v>
      </c>
      <c r="J124" s="93">
        <f t="shared" si="109"/>
        <v>151958</v>
      </c>
      <c r="K124" s="93">
        <f t="shared" si="110"/>
        <v>154999</v>
      </c>
      <c r="L124" s="93">
        <f t="shared" si="111"/>
        <v>158098</v>
      </c>
      <c r="M124" s="93">
        <f t="shared" si="112"/>
        <v>161261</v>
      </c>
      <c r="N124" s="93">
        <f t="shared" si="113"/>
        <v>164486</v>
      </c>
      <c r="O124" s="83"/>
      <c r="P124" s="87"/>
      <c r="Q124" s="87"/>
      <c r="R124" s="87"/>
      <c r="S124" s="100" t="str">
        <f t="shared" si="103"/>
        <v>C03533</v>
      </c>
      <c r="T124" s="102" t="str">
        <f t="shared" si="104"/>
        <v>97</v>
      </c>
      <c r="U124" s="103" t="str">
        <f t="shared" si="115"/>
        <v>Director Transportation Planning &amp; Programming</v>
      </c>
      <c r="V124" s="104">
        <f t="shared" si="119"/>
        <v>138756</v>
      </c>
      <c r="W124" s="104">
        <f t="shared" si="119"/>
        <v>146060</v>
      </c>
      <c r="X124" s="104">
        <f t="shared" si="119"/>
        <v>148981</v>
      </c>
      <c r="Y124" s="104">
        <f t="shared" si="119"/>
        <v>151958</v>
      </c>
      <c r="Z124" s="104">
        <f t="shared" si="119"/>
        <v>154999</v>
      </c>
      <c r="AA124" s="104">
        <f t="shared" si="119"/>
        <v>158098</v>
      </c>
      <c r="AB124" s="104">
        <f t="shared" si="119"/>
        <v>161261</v>
      </c>
      <c r="AC124" s="104">
        <f t="shared" si="119"/>
        <v>164486</v>
      </c>
      <c r="AD124" s="109" t="str">
        <f t="shared" si="105"/>
        <v>C03533</v>
      </c>
      <c r="AE124" s="109" t="str">
        <f t="shared" si="118"/>
        <v>97</v>
      </c>
      <c r="AF124" s="108" t="str">
        <f t="shared" si="126"/>
        <v>Director Transportation Planning &amp; Programming</v>
      </c>
      <c r="AG124" s="110">
        <f t="shared" si="120"/>
        <v>66.710000000000008</v>
      </c>
      <c r="AH124" s="110">
        <f t="shared" si="121"/>
        <v>70.222000000000008</v>
      </c>
      <c r="AI124" s="110">
        <f t="shared" si="122"/>
        <v>71.626000000000005</v>
      </c>
      <c r="AJ124" s="110">
        <f t="shared" si="123"/>
        <v>73.057000000000002</v>
      </c>
      <c r="AK124" s="110">
        <f t="shared" si="124"/>
        <v>74.519000000000005</v>
      </c>
      <c r="AL124" s="110">
        <f t="shared" si="125"/>
        <v>76.009</v>
      </c>
      <c r="AM124" s="110">
        <f t="shared" si="116"/>
        <v>77.53</v>
      </c>
      <c r="AN124" s="110">
        <f t="shared" si="117"/>
        <v>79.08</v>
      </c>
    </row>
    <row r="125" spans="1:40" hidden="1">
      <c r="A125" s="85" t="s">
        <v>292</v>
      </c>
      <c r="B125" s="86">
        <v>13</v>
      </c>
      <c r="C125" s="86" t="s">
        <v>192</v>
      </c>
      <c r="D125" s="86">
        <v>623</v>
      </c>
      <c r="E125" s="86" t="s">
        <v>448</v>
      </c>
      <c r="F125" s="116" t="s">
        <v>293</v>
      </c>
      <c r="G125" s="93">
        <f t="shared" si="106"/>
        <v>125957</v>
      </c>
      <c r="H125" s="93">
        <f t="shared" si="107"/>
        <v>132586</v>
      </c>
      <c r="I125" s="93">
        <f t="shared" si="108"/>
        <v>135237</v>
      </c>
      <c r="J125" s="93">
        <f t="shared" si="109"/>
        <v>137941</v>
      </c>
      <c r="K125" s="93">
        <f t="shared" si="110"/>
        <v>140702</v>
      </c>
      <c r="L125" s="93">
        <f t="shared" si="111"/>
        <v>143513</v>
      </c>
      <c r="M125" s="93">
        <f t="shared" si="112"/>
        <v>146386</v>
      </c>
      <c r="N125" s="93">
        <f t="shared" si="113"/>
        <v>149313</v>
      </c>
      <c r="O125" s="83"/>
      <c r="P125" s="87"/>
      <c r="Q125" s="87"/>
      <c r="R125" s="87"/>
      <c r="S125" s="100" t="str">
        <f t="shared" si="103"/>
        <v>C03537</v>
      </c>
      <c r="T125" s="102" t="str">
        <f t="shared" si="104"/>
        <v>92</v>
      </c>
      <c r="U125" s="103" t="str">
        <f t="shared" si="115"/>
        <v>Director Treasury</v>
      </c>
      <c r="V125" s="104">
        <f t="shared" ref="V125:AC134" si="127">ROUND(VLOOKUP($S125,DataApril2021,V$5,0)*IncrPerc2022,0)</f>
        <v>125957</v>
      </c>
      <c r="W125" s="104">
        <f t="shared" si="127"/>
        <v>132586</v>
      </c>
      <c r="X125" s="104">
        <f t="shared" si="127"/>
        <v>135237</v>
      </c>
      <c r="Y125" s="104">
        <f t="shared" si="127"/>
        <v>137941</v>
      </c>
      <c r="Z125" s="104">
        <f t="shared" si="127"/>
        <v>140702</v>
      </c>
      <c r="AA125" s="104">
        <f t="shared" si="127"/>
        <v>143513</v>
      </c>
      <c r="AB125" s="104">
        <f t="shared" si="127"/>
        <v>146386</v>
      </c>
      <c r="AC125" s="104">
        <f t="shared" si="127"/>
        <v>149313</v>
      </c>
      <c r="AD125" s="109" t="str">
        <f t="shared" si="105"/>
        <v>C03537</v>
      </c>
      <c r="AE125" s="109" t="str">
        <f t="shared" si="118"/>
        <v>92</v>
      </c>
      <c r="AF125" s="108" t="str">
        <f t="shared" si="126"/>
        <v>Director Treasury</v>
      </c>
      <c r="AG125" s="110">
        <f t="shared" si="120"/>
        <v>60.556999999999995</v>
      </c>
      <c r="AH125" s="110">
        <f t="shared" si="121"/>
        <v>63.744</v>
      </c>
      <c r="AI125" s="110">
        <f t="shared" si="122"/>
        <v>65.018000000000001</v>
      </c>
      <c r="AJ125" s="110">
        <f t="shared" si="123"/>
        <v>66.317999999999998</v>
      </c>
      <c r="AK125" s="110">
        <f t="shared" si="124"/>
        <v>67.646000000000001</v>
      </c>
      <c r="AL125" s="110">
        <f t="shared" si="125"/>
        <v>68.997</v>
      </c>
      <c r="AM125" s="110">
        <f t="shared" si="116"/>
        <v>70.378</v>
      </c>
      <c r="AN125" s="110">
        <f t="shared" si="117"/>
        <v>71.786000000000001</v>
      </c>
    </row>
    <row r="126" spans="1:40" hidden="1">
      <c r="A126" s="85" t="s">
        <v>294</v>
      </c>
      <c r="B126" s="86">
        <v>16</v>
      </c>
      <c r="C126" s="86" t="s">
        <v>40</v>
      </c>
      <c r="D126" s="86">
        <v>733</v>
      </c>
      <c r="E126" s="86" t="s">
        <v>448</v>
      </c>
      <c r="F126" s="117" t="s">
        <v>295</v>
      </c>
      <c r="G126" s="93">
        <f t="shared" si="106"/>
        <v>148665</v>
      </c>
      <c r="H126" s="93">
        <f t="shared" si="107"/>
        <v>156490</v>
      </c>
      <c r="I126" s="93">
        <f t="shared" si="108"/>
        <v>159621</v>
      </c>
      <c r="J126" s="93">
        <f t="shared" si="109"/>
        <v>162812</v>
      </c>
      <c r="K126" s="93">
        <f t="shared" si="110"/>
        <v>166069</v>
      </c>
      <c r="L126" s="93">
        <f t="shared" si="111"/>
        <v>169388</v>
      </c>
      <c r="M126" s="93">
        <f t="shared" si="112"/>
        <v>172777</v>
      </c>
      <c r="N126" s="93">
        <f t="shared" si="113"/>
        <v>176234</v>
      </c>
      <c r="O126" s="83"/>
      <c r="P126" s="87"/>
      <c r="Q126" s="87"/>
      <c r="R126" s="87"/>
      <c r="S126" s="100" t="str">
        <f t="shared" si="103"/>
        <v>C03540</v>
      </c>
      <c r="T126" s="102" t="str">
        <f t="shared" si="104"/>
        <v>62</v>
      </c>
      <c r="U126" s="103" t="str">
        <f t="shared" si="115"/>
        <v>Director Water Treatment and Distribution</v>
      </c>
      <c r="V126" s="104">
        <f t="shared" si="127"/>
        <v>148665</v>
      </c>
      <c r="W126" s="104">
        <f t="shared" si="127"/>
        <v>156490</v>
      </c>
      <c r="X126" s="104">
        <f t="shared" si="127"/>
        <v>159621</v>
      </c>
      <c r="Y126" s="104">
        <f t="shared" si="127"/>
        <v>162812</v>
      </c>
      <c r="Z126" s="104">
        <f t="shared" si="127"/>
        <v>166069</v>
      </c>
      <c r="AA126" s="104">
        <f t="shared" si="127"/>
        <v>169388</v>
      </c>
      <c r="AB126" s="104">
        <f t="shared" si="127"/>
        <v>172777</v>
      </c>
      <c r="AC126" s="104">
        <f t="shared" si="127"/>
        <v>176234</v>
      </c>
      <c r="AD126" s="109" t="str">
        <f t="shared" si="105"/>
        <v>C03540</v>
      </c>
      <c r="AE126" s="109" t="str">
        <f t="shared" si="118"/>
        <v>62</v>
      </c>
      <c r="AF126" s="108" t="str">
        <f t="shared" si="126"/>
        <v>Director Water Treatment and Distribution</v>
      </c>
      <c r="AG126" s="110">
        <f t="shared" si="120"/>
        <v>71.474000000000004</v>
      </c>
      <c r="AH126" s="110">
        <f t="shared" si="121"/>
        <v>75.236000000000004</v>
      </c>
      <c r="AI126" s="110">
        <f t="shared" si="122"/>
        <v>76.741</v>
      </c>
      <c r="AJ126" s="110">
        <f t="shared" si="123"/>
        <v>78.275000000000006</v>
      </c>
      <c r="AK126" s="110">
        <f t="shared" si="124"/>
        <v>79.841000000000008</v>
      </c>
      <c r="AL126" s="110">
        <f t="shared" si="125"/>
        <v>81.437000000000012</v>
      </c>
      <c r="AM126" s="110">
        <f t="shared" si="116"/>
        <v>83.066000000000003</v>
      </c>
      <c r="AN126" s="110">
        <f t="shared" si="117"/>
        <v>84.728000000000009</v>
      </c>
    </row>
    <row r="127" spans="1:40" hidden="1">
      <c r="A127" s="85" t="s">
        <v>296</v>
      </c>
      <c r="B127" s="86">
        <v>11</v>
      </c>
      <c r="C127" s="86" t="s">
        <v>161</v>
      </c>
      <c r="D127" s="86">
        <v>538</v>
      </c>
      <c r="E127" s="86" t="s">
        <v>448</v>
      </c>
      <c r="F127" s="117" t="s">
        <v>297</v>
      </c>
      <c r="G127" s="93">
        <f t="shared" si="106"/>
        <v>108409</v>
      </c>
      <c r="H127" s="93">
        <f t="shared" si="107"/>
        <v>114115</v>
      </c>
      <c r="I127" s="93">
        <f t="shared" si="108"/>
        <v>116395</v>
      </c>
      <c r="J127" s="93">
        <f t="shared" si="109"/>
        <v>118725</v>
      </c>
      <c r="K127" s="93">
        <f t="shared" si="110"/>
        <v>121100</v>
      </c>
      <c r="L127" s="93">
        <f t="shared" si="111"/>
        <v>123520</v>
      </c>
      <c r="M127" s="93">
        <f t="shared" si="112"/>
        <v>125991</v>
      </c>
      <c r="N127" s="93">
        <f t="shared" si="113"/>
        <v>128512</v>
      </c>
      <c r="P127" s="87"/>
      <c r="Q127" s="87"/>
      <c r="R127" s="87"/>
      <c r="S127" s="100" t="str">
        <f t="shared" si="103"/>
        <v>C08320</v>
      </c>
      <c r="T127" s="102" t="str">
        <f t="shared" si="104"/>
        <v>24</v>
      </c>
      <c r="U127" s="103" t="str">
        <f t="shared" si="115"/>
        <v>Event Operations Manager</v>
      </c>
      <c r="V127" s="104">
        <f t="shared" si="127"/>
        <v>108409</v>
      </c>
      <c r="W127" s="104">
        <f t="shared" si="127"/>
        <v>114115</v>
      </c>
      <c r="X127" s="104">
        <f t="shared" si="127"/>
        <v>116395</v>
      </c>
      <c r="Y127" s="104">
        <f t="shared" si="127"/>
        <v>118725</v>
      </c>
      <c r="Z127" s="104">
        <f t="shared" si="127"/>
        <v>121100</v>
      </c>
      <c r="AA127" s="104">
        <f t="shared" si="127"/>
        <v>123520</v>
      </c>
      <c r="AB127" s="104">
        <f t="shared" si="127"/>
        <v>125991</v>
      </c>
      <c r="AC127" s="104">
        <f t="shared" si="127"/>
        <v>128512</v>
      </c>
      <c r="AD127" s="109" t="str">
        <f t="shared" si="105"/>
        <v>C08320</v>
      </c>
      <c r="AE127" s="109" t="str">
        <f t="shared" si="118"/>
        <v>24</v>
      </c>
      <c r="AF127" s="108" t="str">
        <f t="shared" si="126"/>
        <v>Event Operations Manager</v>
      </c>
      <c r="AG127" s="110">
        <f t="shared" si="120"/>
        <v>52.12</v>
      </c>
      <c r="AH127" s="110">
        <f t="shared" si="121"/>
        <v>54.863</v>
      </c>
      <c r="AI127" s="110">
        <f t="shared" si="122"/>
        <v>55.96</v>
      </c>
      <c r="AJ127" s="110">
        <f t="shared" si="123"/>
        <v>57.08</v>
      </c>
      <c r="AK127" s="110">
        <f t="shared" si="124"/>
        <v>58.221999999999994</v>
      </c>
      <c r="AL127" s="110">
        <f t="shared" si="125"/>
        <v>59.384999999999998</v>
      </c>
      <c r="AM127" s="110">
        <f t="shared" si="116"/>
        <v>60.573</v>
      </c>
      <c r="AN127" s="110">
        <f t="shared" si="117"/>
        <v>61.784999999999997</v>
      </c>
    </row>
    <row r="128" spans="1:40" hidden="1">
      <c r="A128" s="85" t="s">
        <v>298</v>
      </c>
      <c r="B128" s="86">
        <v>11</v>
      </c>
      <c r="C128" s="86" t="s">
        <v>161</v>
      </c>
      <c r="D128" s="86">
        <v>538</v>
      </c>
      <c r="E128" s="86" t="s">
        <v>448</v>
      </c>
      <c r="F128" s="117" t="s">
        <v>299</v>
      </c>
      <c r="G128" s="93">
        <f t="shared" si="106"/>
        <v>108409</v>
      </c>
      <c r="H128" s="93">
        <f t="shared" si="107"/>
        <v>114115</v>
      </c>
      <c r="I128" s="93">
        <f t="shared" si="108"/>
        <v>116395</v>
      </c>
      <c r="J128" s="93">
        <f t="shared" si="109"/>
        <v>118725</v>
      </c>
      <c r="K128" s="93">
        <f t="shared" si="110"/>
        <v>121100</v>
      </c>
      <c r="L128" s="93">
        <f t="shared" si="111"/>
        <v>123520</v>
      </c>
      <c r="M128" s="93">
        <f t="shared" si="112"/>
        <v>125991</v>
      </c>
      <c r="N128" s="93">
        <f t="shared" si="113"/>
        <v>128512</v>
      </c>
      <c r="O128" s="83"/>
      <c r="P128" s="87"/>
      <c r="Q128" s="87"/>
      <c r="R128" s="87"/>
      <c r="S128" s="100" t="str">
        <f t="shared" si="103"/>
        <v>C04233</v>
      </c>
      <c r="T128" s="102" t="str">
        <f t="shared" si="104"/>
        <v>24</v>
      </c>
      <c r="U128" s="103" t="str">
        <f t="shared" si="115"/>
        <v>Event Services Manager</v>
      </c>
      <c r="V128" s="104">
        <f t="shared" si="127"/>
        <v>108409</v>
      </c>
      <c r="W128" s="104">
        <f t="shared" si="127"/>
        <v>114115</v>
      </c>
      <c r="X128" s="104">
        <f t="shared" si="127"/>
        <v>116395</v>
      </c>
      <c r="Y128" s="104">
        <f t="shared" si="127"/>
        <v>118725</v>
      </c>
      <c r="Z128" s="104">
        <f t="shared" si="127"/>
        <v>121100</v>
      </c>
      <c r="AA128" s="104">
        <f t="shared" si="127"/>
        <v>123520</v>
      </c>
      <c r="AB128" s="104">
        <f t="shared" si="127"/>
        <v>125991</v>
      </c>
      <c r="AC128" s="104">
        <f t="shared" si="127"/>
        <v>128512</v>
      </c>
      <c r="AD128" s="109" t="str">
        <f t="shared" si="105"/>
        <v>C04233</v>
      </c>
      <c r="AE128" s="109" t="str">
        <f t="shared" si="118"/>
        <v>24</v>
      </c>
      <c r="AF128" s="108" t="str">
        <f t="shared" si="126"/>
        <v>Event Services Manager</v>
      </c>
      <c r="AG128" s="110">
        <f t="shared" si="120"/>
        <v>52.12</v>
      </c>
      <c r="AH128" s="110">
        <f t="shared" si="121"/>
        <v>54.863</v>
      </c>
      <c r="AI128" s="110">
        <f t="shared" si="122"/>
        <v>55.96</v>
      </c>
      <c r="AJ128" s="110">
        <f t="shared" si="123"/>
        <v>57.08</v>
      </c>
      <c r="AK128" s="110">
        <f t="shared" si="124"/>
        <v>58.221999999999994</v>
      </c>
      <c r="AL128" s="110">
        <f t="shared" si="125"/>
        <v>59.384999999999998</v>
      </c>
      <c r="AM128" s="110">
        <f t="shared" si="116"/>
        <v>60.573</v>
      </c>
      <c r="AN128" s="110">
        <f t="shared" si="117"/>
        <v>61.784999999999997</v>
      </c>
    </row>
    <row r="129" spans="1:41" hidden="1">
      <c r="A129" s="85" t="s">
        <v>300</v>
      </c>
      <c r="B129" s="86">
        <v>18</v>
      </c>
      <c r="C129" s="86" t="s">
        <v>301</v>
      </c>
      <c r="D129" s="86">
        <v>835</v>
      </c>
      <c r="E129" s="86" t="s">
        <v>448</v>
      </c>
      <c r="F129" s="117" t="s">
        <v>302</v>
      </c>
      <c r="G129" s="93">
        <f t="shared" si="106"/>
        <v>169724</v>
      </c>
      <c r="H129" s="93">
        <f t="shared" si="107"/>
        <v>178656</v>
      </c>
      <c r="I129" s="93">
        <f t="shared" si="108"/>
        <v>182230</v>
      </c>
      <c r="J129" s="93">
        <f t="shared" si="109"/>
        <v>185874</v>
      </c>
      <c r="K129" s="93">
        <f t="shared" si="110"/>
        <v>189592</v>
      </c>
      <c r="L129" s="93">
        <f t="shared" si="111"/>
        <v>193383</v>
      </c>
      <c r="M129" s="93">
        <f t="shared" si="112"/>
        <v>197250</v>
      </c>
      <c r="N129" s="93">
        <f t="shared" si="113"/>
        <v>201196</v>
      </c>
      <c r="O129" s="61">
        <f>ROUND(VLOOKUP($A129,February19,14,0) * (1+IncrCAP20),0)</f>
        <v>191577</v>
      </c>
      <c r="P129" s="87">
        <f>O129*1.012</f>
        <v>193875.924</v>
      </c>
      <c r="Q129" s="87">
        <f>P129*1.062</f>
        <v>205896.23128800001</v>
      </c>
      <c r="R129" s="87"/>
      <c r="S129" s="100" t="str">
        <f t="shared" si="103"/>
        <v>C03219</v>
      </c>
      <c r="T129" s="102" t="str">
        <f t="shared" si="104"/>
        <v>180</v>
      </c>
      <c r="U129" s="103" t="str">
        <f t="shared" si="115"/>
        <v>Executive Director CPED</v>
      </c>
      <c r="V129" s="104">
        <f t="shared" si="127"/>
        <v>169724</v>
      </c>
      <c r="W129" s="104">
        <f t="shared" si="127"/>
        <v>178656</v>
      </c>
      <c r="X129" s="104">
        <f t="shared" si="127"/>
        <v>182230</v>
      </c>
      <c r="Y129" s="104">
        <f t="shared" si="127"/>
        <v>185874</v>
      </c>
      <c r="Z129" s="104">
        <f t="shared" si="127"/>
        <v>189592</v>
      </c>
      <c r="AA129" s="104">
        <f t="shared" si="127"/>
        <v>193383</v>
      </c>
      <c r="AB129" s="104">
        <f t="shared" si="127"/>
        <v>197250</v>
      </c>
      <c r="AC129" s="104">
        <f t="shared" si="127"/>
        <v>201196</v>
      </c>
      <c r="AD129" s="109" t="str">
        <f t="shared" si="105"/>
        <v>C03219</v>
      </c>
      <c r="AE129" s="109" t="str">
        <f t="shared" si="118"/>
        <v>180</v>
      </c>
      <c r="AF129" s="108" t="str">
        <f t="shared" si="126"/>
        <v>Executive Director CPED</v>
      </c>
      <c r="AG129" s="110">
        <f t="shared" si="120"/>
        <v>81.599000000000004</v>
      </c>
      <c r="AH129" s="110">
        <f t="shared" si="121"/>
        <v>85.893000000000001</v>
      </c>
      <c r="AI129" s="110">
        <f t="shared" si="122"/>
        <v>87.611000000000004</v>
      </c>
      <c r="AJ129" s="110">
        <f t="shared" si="123"/>
        <v>89.363</v>
      </c>
      <c r="AK129" s="110">
        <f t="shared" si="124"/>
        <v>91.15</v>
      </c>
      <c r="AL129" s="110">
        <f t="shared" si="125"/>
        <v>92.972999999999999</v>
      </c>
      <c r="AM129" s="110">
        <f t="shared" si="116"/>
        <v>94.832000000000008</v>
      </c>
      <c r="AN129" s="110">
        <f t="shared" si="117"/>
        <v>96.728999999999999</v>
      </c>
      <c r="AO129" s="144">
        <v>98.988</v>
      </c>
    </row>
    <row r="130" spans="1:41" hidden="1">
      <c r="A130" s="85" t="s">
        <v>303</v>
      </c>
      <c r="B130" s="86">
        <v>11</v>
      </c>
      <c r="C130" s="86" t="s">
        <v>161</v>
      </c>
      <c r="D130" s="86">
        <v>538</v>
      </c>
      <c r="E130" s="86" t="s">
        <v>448</v>
      </c>
      <c r="F130" s="117" t="s">
        <v>304</v>
      </c>
      <c r="G130" s="93">
        <f t="shared" si="106"/>
        <v>108409</v>
      </c>
      <c r="H130" s="93">
        <f t="shared" si="107"/>
        <v>114115</v>
      </c>
      <c r="I130" s="93">
        <f t="shared" si="108"/>
        <v>116395</v>
      </c>
      <c r="J130" s="93">
        <f t="shared" si="109"/>
        <v>118725</v>
      </c>
      <c r="K130" s="93">
        <f t="shared" si="110"/>
        <v>121100</v>
      </c>
      <c r="L130" s="93">
        <f t="shared" si="111"/>
        <v>123520</v>
      </c>
      <c r="M130" s="93">
        <f t="shared" si="112"/>
        <v>125991</v>
      </c>
      <c r="N130" s="93">
        <f t="shared" si="113"/>
        <v>128512</v>
      </c>
      <c r="O130" s="83"/>
      <c r="S130" s="100" t="str">
        <f t="shared" si="103"/>
        <v>C04298</v>
      </c>
      <c r="T130" s="102" t="str">
        <f t="shared" si="104"/>
        <v>24</v>
      </c>
      <c r="U130" s="103" t="str">
        <f t="shared" si="115"/>
        <v>Facility Operations Manager</v>
      </c>
      <c r="V130" s="104">
        <f t="shared" si="127"/>
        <v>108409</v>
      </c>
      <c r="W130" s="104">
        <f t="shared" si="127"/>
        <v>114115</v>
      </c>
      <c r="X130" s="104">
        <f t="shared" si="127"/>
        <v>116395</v>
      </c>
      <c r="Y130" s="104">
        <f t="shared" si="127"/>
        <v>118725</v>
      </c>
      <c r="Z130" s="104">
        <f t="shared" si="127"/>
        <v>121100</v>
      </c>
      <c r="AA130" s="104">
        <f t="shared" si="127"/>
        <v>123520</v>
      </c>
      <c r="AB130" s="104">
        <f t="shared" si="127"/>
        <v>125991</v>
      </c>
      <c r="AC130" s="104">
        <f t="shared" si="127"/>
        <v>128512</v>
      </c>
      <c r="AD130" s="109" t="str">
        <f t="shared" si="105"/>
        <v>C04298</v>
      </c>
      <c r="AE130" s="109" t="str">
        <f t="shared" si="118"/>
        <v>24</v>
      </c>
      <c r="AF130" s="108" t="str">
        <f t="shared" si="126"/>
        <v>Facility Operations Manager</v>
      </c>
      <c r="AG130" s="110">
        <f t="shared" si="120"/>
        <v>52.12</v>
      </c>
      <c r="AH130" s="110">
        <f t="shared" si="121"/>
        <v>54.863</v>
      </c>
      <c r="AI130" s="110">
        <f t="shared" si="122"/>
        <v>55.96</v>
      </c>
      <c r="AJ130" s="110">
        <f t="shared" si="123"/>
        <v>57.08</v>
      </c>
      <c r="AK130" s="110">
        <f t="shared" si="124"/>
        <v>58.221999999999994</v>
      </c>
      <c r="AL130" s="110">
        <f t="shared" si="125"/>
        <v>59.384999999999998</v>
      </c>
      <c r="AM130" s="110">
        <f t="shared" si="116"/>
        <v>60.573</v>
      </c>
      <c r="AN130" s="110">
        <f t="shared" si="117"/>
        <v>61.784999999999997</v>
      </c>
    </row>
    <row r="131" spans="1:41" hidden="1">
      <c r="A131" s="85" t="s">
        <v>305</v>
      </c>
      <c r="B131" s="86">
        <v>11</v>
      </c>
      <c r="C131" s="86" t="s">
        <v>306</v>
      </c>
      <c r="D131" s="86">
        <v>528</v>
      </c>
      <c r="E131" s="86" t="s">
        <v>448</v>
      </c>
      <c r="F131" s="117" t="s">
        <v>307</v>
      </c>
      <c r="G131" s="93">
        <f t="shared" si="106"/>
        <v>106344</v>
      </c>
      <c r="H131" s="93">
        <f t="shared" si="107"/>
        <v>111941</v>
      </c>
      <c r="I131" s="93">
        <f t="shared" si="108"/>
        <v>114179</v>
      </c>
      <c r="J131" s="93">
        <f t="shared" si="109"/>
        <v>116464</v>
      </c>
      <c r="K131" s="93">
        <f t="shared" si="110"/>
        <v>118793</v>
      </c>
      <c r="L131" s="93">
        <f t="shared" si="111"/>
        <v>121168</v>
      </c>
      <c r="M131" s="93">
        <f t="shared" si="112"/>
        <v>123592</v>
      </c>
      <c r="N131" s="93">
        <f t="shared" si="113"/>
        <v>126064</v>
      </c>
      <c r="O131" s="83"/>
      <c r="S131" s="100" t="str">
        <f t="shared" si="103"/>
        <v>C06710</v>
      </c>
      <c r="T131" s="102" t="str">
        <f t="shared" si="104"/>
        <v>111</v>
      </c>
      <c r="U131" s="103" t="str">
        <f t="shared" si="115"/>
        <v>Finance Manager City</v>
      </c>
      <c r="V131" s="104">
        <f t="shared" si="127"/>
        <v>106344</v>
      </c>
      <c r="W131" s="104">
        <f t="shared" si="127"/>
        <v>111941</v>
      </c>
      <c r="X131" s="104">
        <f t="shared" si="127"/>
        <v>114179</v>
      </c>
      <c r="Y131" s="104">
        <f t="shared" si="127"/>
        <v>116464</v>
      </c>
      <c r="Z131" s="104">
        <f t="shared" si="127"/>
        <v>118793</v>
      </c>
      <c r="AA131" s="104">
        <f t="shared" si="127"/>
        <v>121168</v>
      </c>
      <c r="AB131" s="104">
        <f t="shared" si="127"/>
        <v>123592</v>
      </c>
      <c r="AC131" s="104">
        <f t="shared" si="127"/>
        <v>126064</v>
      </c>
      <c r="AD131" s="109" t="str">
        <f t="shared" si="105"/>
        <v>C06710</v>
      </c>
      <c r="AE131" s="109" t="str">
        <f t="shared" si="118"/>
        <v>111</v>
      </c>
      <c r="AF131" s="108" t="str">
        <f t="shared" si="126"/>
        <v>Finance Manager City</v>
      </c>
      <c r="AG131" s="110">
        <f t="shared" si="120"/>
        <v>51.126999999999995</v>
      </c>
      <c r="AH131" s="110">
        <f t="shared" si="121"/>
        <v>53.817999999999998</v>
      </c>
      <c r="AI131" s="110">
        <f t="shared" si="122"/>
        <v>54.893999999999998</v>
      </c>
      <c r="AJ131" s="110">
        <f t="shared" si="123"/>
        <v>55.992999999999995</v>
      </c>
      <c r="AK131" s="110">
        <f t="shared" si="124"/>
        <v>57.113</v>
      </c>
      <c r="AL131" s="110">
        <f t="shared" si="125"/>
        <v>58.253999999999998</v>
      </c>
      <c r="AM131" s="110">
        <f t="shared" si="116"/>
        <v>59.419999999999995</v>
      </c>
      <c r="AN131" s="110">
        <f t="shared" si="117"/>
        <v>60.607999999999997</v>
      </c>
    </row>
    <row r="132" spans="1:41" hidden="1">
      <c r="A132" s="85" t="s">
        <v>308</v>
      </c>
      <c r="B132" s="86">
        <v>12</v>
      </c>
      <c r="C132" s="86" t="s">
        <v>309</v>
      </c>
      <c r="D132" s="86">
        <v>555</v>
      </c>
      <c r="E132" s="86" t="s">
        <v>448</v>
      </c>
      <c r="F132" s="117" t="s">
        <v>310</v>
      </c>
      <c r="G132" s="93">
        <f t="shared" si="106"/>
        <v>111918</v>
      </c>
      <c r="H132" s="93">
        <f t="shared" si="107"/>
        <v>117809</v>
      </c>
      <c r="I132" s="93">
        <f t="shared" si="108"/>
        <v>120165</v>
      </c>
      <c r="J132" s="93">
        <f t="shared" si="109"/>
        <v>122568</v>
      </c>
      <c r="K132" s="93">
        <f t="shared" si="110"/>
        <v>125020</v>
      </c>
      <c r="L132" s="93">
        <f t="shared" si="111"/>
        <v>127520</v>
      </c>
      <c r="M132" s="93">
        <f t="shared" si="112"/>
        <v>130069</v>
      </c>
      <c r="N132" s="93">
        <f t="shared" si="113"/>
        <v>132672</v>
      </c>
      <c r="O132" s="83"/>
      <c r="S132" s="100" t="str">
        <f t="shared" si="103"/>
        <v>C05290</v>
      </c>
      <c r="T132" s="102" t="str">
        <f t="shared" si="104"/>
        <v>35</v>
      </c>
      <c r="U132" s="103" t="str">
        <f t="shared" si="115"/>
        <v>Government Relations Representative</v>
      </c>
      <c r="V132" s="104">
        <f t="shared" si="127"/>
        <v>111918</v>
      </c>
      <c r="W132" s="104">
        <f t="shared" si="127"/>
        <v>117809</v>
      </c>
      <c r="X132" s="104">
        <f t="shared" si="127"/>
        <v>120165</v>
      </c>
      <c r="Y132" s="104">
        <f t="shared" si="127"/>
        <v>122568</v>
      </c>
      <c r="Z132" s="104">
        <f t="shared" si="127"/>
        <v>125020</v>
      </c>
      <c r="AA132" s="104">
        <f t="shared" si="127"/>
        <v>127520</v>
      </c>
      <c r="AB132" s="104">
        <f t="shared" si="127"/>
        <v>130069</v>
      </c>
      <c r="AC132" s="104">
        <f t="shared" si="127"/>
        <v>132672</v>
      </c>
      <c r="AD132" s="109" t="str">
        <f t="shared" si="105"/>
        <v>C05290</v>
      </c>
      <c r="AE132" s="109" t="str">
        <f t="shared" si="118"/>
        <v>35</v>
      </c>
      <c r="AF132" s="108" t="str">
        <f t="shared" si="126"/>
        <v>Government Relations Representative</v>
      </c>
      <c r="AG132" s="110">
        <f t="shared" si="120"/>
        <v>53.806999999999995</v>
      </c>
      <c r="AH132" s="110">
        <f t="shared" si="121"/>
        <v>56.638999999999996</v>
      </c>
      <c r="AI132" s="110">
        <f t="shared" si="122"/>
        <v>57.771999999999998</v>
      </c>
      <c r="AJ132" s="110">
        <f t="shared" si="123"/>
        <v>58.927</v>
      </c>
      <c r="AK132" s="110">
        <f t="shared" si="124"/>
        <v>60.105999999999995</v>
      </c>
      <c r="AL132" s="110">
        <f t="shared" si="125"/>
        <v>61.308</v>
      </c>
      <c r="AM132" s="110">
        <f t="shared" si="116"/>
        <v>62.533999999999999</v>
      </c>
      <c r="AN132" s="110">
        <f t="shared" si="117"/>
        <v>63.784999999999997</v>
      </c>
    </row>
    <row r="133" spans="1:41" hidden="1">
      <c r="A133" s="85" t="s">
        <v>311</v>
      </c>
      <c r="B133" s="86">
        <v>11</v>
      </c>
      <c r="C133" s="86" t="s">
        <v>161</v>
      </c>
      <c r="D133" s="86">
        <v>538</v>
      </c>
      <c r="E133" s="86" t="s">
        <v>448</v>
      </c>
      <c r="F133" s="117" t="s">
        <v>312</v>
      </c>
      <c r="G133" s="93">
        <f t="shared" si="106"/>
        <v>108409</v>
      </c>
      <c r="H133" s="93">
        <f t="shared" si="107"/>
        <v>114115</v>
      </c>
      <c r="I133" s="93">
        <f t="shared" si="108"/>
        <v>116395</v>
      </c>
      <c r="J133" s="93">
        <f t="shared" si="109"/>
        <v>118725</v>
      </c>
      <c r="K133" s="93">
        <f t="shared" si="110"/>
        <v>121100</v>
      </c>
      <c r="L133" s="93">
        <f t="shared" si="111"/>
        <v>123520</v>
      </c>
      <c r="M133" s="93">
        <f t="shared" si="112"/>
        <v>125991</v>
      </c>
      <c r="N133" s="93">
        <f t="shared" si="113"/>
        <v>128512</v>
      </c>
      <c r="O133" s="83"/>
      <c r="S133" s="100" t="str">
        <f t="shared" si="103"/>
        <v>C05350</v>
      </c>
      <c r="T133" s="102" t="str">
        <f t="shared" si="104"/>
        <v>24</v>
      </c>
      <c r="U133" s="103" t="str">
        <f t="shared" si="115"/>
        <v>Guest Services Manager</v>
      </c>
      <c r="V133" s="104">
        <f t="shared" si="127"/>
        <v>108409</v>
      </c>
      <c r="W133" s="104">
        <f t="shared" si="127"/>
        <v>114115</v>
      </c>
      <c r="X133" s="104">
        <f t="shared" si="127"/>
        <v>116395</v>
      </c>
      <c r="Y133" s="104">
        <f t="shared" si="127"/>
        <v>118725</v>
      </c>
      <c r="Z133" s="104">
        <f t="shared" si="127"/>
        <v>121100</v>
      </c>
      <c r="AA133" s="104">
        <f t="shared" si="127"/>
        <v>123520</v>
      </c>
      <c r="AB133" s="104">
        <f t="shared" si="127"/>
        <v>125991</v>
      </c>
      <c r="AC133" s="104">
        <f t="shared" si="127"/>
        <v>128512</v>
      </c>
      <c r="AD133" s="109" t="str">
        <f t="shared" si="105"/>
        <v>C05350</v>
      </c>
      <c r="AE133" s="109" t="str">
        <f t="shared" si="118"/>
        <v>24</v>
      </c>
      <c r="AF133" s="108" t="str">
        <f t="shared" si="126"/>
        <v>Guest Services Manager</v>
      </c>
      <c r="AG133" s="110">
        <f t="shared" si="120"/>
        <v>52.12</v>
      </c>
      <c r="AH133" s="110">
        <f t="shared" si="121"/>
        <v>54.863</v>
      </c>
      <c r="AI133" s="110">
        <f t="shared" si="122"/>
        <v>55.96</v>
      </c>
      <c r="AJ133" s="110">
        <f t="shared" si="123"/>
        <v>57.08</v>
      </c>
      <c r="AK133" s="110">
        <f t="shared" si="124"/>
        <v>58.221999999999994</v>
      </c>
      <c r="AL133" s="110">
        <f t="shared" si="125"/>
        <v>59.384999999999998</v>
      </c>
      <c r="AM133" s="110">
        <f t="shared" si="116"/>
        <v>60.573</v>
      </c>
      <c r="AN133" s="110">
        <f t="shared" si="117"/>
        <v>61.784999999999997</v>
      </c>
    </row>
    <row r="134" spans="1:41" hidden="1">
      <c r="A134" s="85" t="s">
        <v>406</v>
      </c>
      <c r="B134" s="86">
        <v>11</v>
      </c>
      <c r="C134" s="86">
        <v>149</v>
      </c>
      <c r="D134" s="86">
        <v>505</v>
      </c>
      <c r="E134" s="86" t="s">
        <v>448</v>
      </c>
      <c r="F134" s="116" t="s">
        <v>407</v>
      </c>
      <c r="G134" s="93">
        <f t="shared" si="106"/>
        <v>101596</v>
      </c>
      <c r="H134" s="93">
        <f t="shared" si="107"/>
        <v>106942</v>
      </c>
      <c r="I134" s="93">
        <f t="shared" si="108"/>
        <v>109082</v>
      </c>
      <c r="J134" s="93">
        <f t="shared" si="109"/>
        <v>111263</v>
      </c>
      <c r="K134" s="93">
        <f t="shared" si="110"/>
        <v>113488</v>
      </c>
      <c r="L134" s="93">
        <f t="shared" si="111"/>
        <v>115758</v>
      </c>
      <c r="M134" s="93">
        <f t="shared" si="112"/>
        <v>118074</v>
      </c>
      <c r="N134" s="93">
        <f t="shared" si="113"/>
        <v>120434</v>
      </c>
      <c r="O134" s="54"/>
      <c r="P134" s="54"/>
      <c r="Q134" s="54"/>
      <c r="R134" s="54"/>
      <c r="S134" s="100" t="str">
        <f t="shared" ref="S134:S159" si="128">A134</f>
        <v>C05450</v>
      </c>
      <c r="T134" s="102">
        <f t="shared" ref="T134:T159" si="129">C134</f>
        <v>149</v>
      </c>
      <c r="U134" s="103" t="str">
        <f t="shared" si="115"/>
        <v>HR Manager I</v>
      </c>
      <c r="V134" s="104">
        <f t="shared" si="127"/>
        <v>101596</v>
      </c>
      <c r="W134" s="104">
        <f t="shared" si="127"/>
        <v>106942</v>
      </c>
      <c r="X134" s="104">
        <f t="shared" si="127"/>
        <v>109082</v>
      </c>
      <c r="Y134" s="104">
        <f t="shared" si="127"/>
        <v>111263</v>
      </c>
      <c r="Z134" s="104">
        <f t="shared" si="127"/>
        <v>113488</v>
      </c>
      <c r="AA134" s="104">
        <f t="shared" si="127"/>
        <v>115758</v>
      </c>
      <c r="AB134" s="104">
        <f t="shared" si="127"/>
        <v>118074</v>
      </c>
      <c r="AC134" s="104">
        <f t="shared" si="127"/>
        <v>120434</v>
      </c>
      <c r="AD134" s="109" t="str">
        <f t="shared" ref="AD134:AD159" si="130">A134</f>
        <v>C05450</v>
      </c>
      <c r="AE134" s="109">
        <f t="shared" si="118"/>
        <v>149</v>
      </c>
      <c r="AF134" s="108" t="str">
        <f t="shared" si="126"/>
        <v>HR Manager I</v>
      </c>
      <c r="AG134" s="110">
        <f t="shared" si="120"/>
        <v>48.844999999999999</v>
      </c>
      <c r="AH134" s="110">
        <f t="shared" si="121"/>
        <v>51.414999999999999</v>
      </c>
      <c r="AI134" s="110">
        <f t="shared" si="122"/>
        <v>52.443999999999996</v>
      </c>
      <c r="AJ134" s="110">
        <f t="shared" si="123"/>
        <v>53.491999999999997</v>
      </c>
      <c r="AK134" s="110">
        <f t="shared" si="124"/>
        <v>54.561999999999998</v>
      </c>
      <c r="AL134" s="110">
        <f t="shared" si="125"/>
        <v>55.652999999999999</v>
      </c>
      <c r="AM134" s="110">
        <f t="shared" si="116"/>
        <v>56.766999999999996</v>
      </c>
      <c r="AN134" s="110">
        <f t="shared" si="117"/>
        <v>57.900999999999996</v>
      </c>
    </row>
    <row r="135" spans="1:41" hidden="1">
      <c r="A135" s="85" t="s">
        <v>408</v>
      </c>
      <c r="B135" s="86">
        <v>11</v>
      </c>
      <c r="C135" s="86" t="s">
        <v>164</v>
      </c>
      <c r="D135" s="86">
        <v>510</v>
      </c>
      <c r="E135" s="86" t="s">
        <v>448</v>
      </c>
      <c r="F135" s="116" t="s">
        <v>409</v>
      </c>
      <c r="G135" s="93">
        <f t="shared" si="106"/>
        <v>102628</v>
      </c>
      <c r="H135" s="93">
        <f t="shared" si="107"/>
        <v>108029</v>
      </c>
      <c r="I135" s="93">
        <f t="shared" si="108"/>
        <v>110189</v>
      </c>
      <c r="J135" s="93">
        <f t="shared" si="109"/>
        <v>112393</v>
      </c>
      <c r="K135" s="93">
        <f t="shared" si="110"/>
        <v>114643</v>
      </c>
      <c r="L135" s="93">
        <f t="shared" si="111"/>
        <v>116934</v>
      </c>
      <c r="M135" s="93">
        <f t="shared" si="112"/>
        <v>119272</v>
      </c>
      <c r="N135" s="93">
        <f t="shared" si="113"/>
        <v>121658</v>
      </c>
      <c r="O135" s="54"/>
      <c r="P135" s="54"/>
      <c r="Q135" s="54"/>
      <c r="R135" s="54"/>
      <c r="S135" s="100" t="str">
        <f t="shared" si="128"/>
        <v>C05451</v>
      </c>
      <c r="T135" s="102" t="str">
        <f t="shared" si="129"/>
        <v>38</v>
      </c>
      <c r="U135" s="103" t="str">
        <f t="shared" si="115"/>
        <v>HR Manager II</v>
      </c>
      <c r="V135" s="104">
        <f t="shared" ref="V135:AC144" si="131">ROUND(VLOOKUP($S135,DataApril2021,V$5,0)*IncrPerc2022,0)</f>
        <v>102628</v>
      </c>
      <c r="W135" s="104">
        <f t="shared" si="131"/>
        <v>108029</v>
      </c>
      <c r="X135" s="104">
        <f t="shared" si="131"/>
        <v>110189</v>
      </c>
      <c r="Y135" s="104">
        <f t="shared" si="131"/>
        <v>112393</v>
      </c>
      <c r="Z135" s="104">
        <f t="shared" si="131"/>
        <v>114643</v>
      </c>
      <c r="AA135" s="104">
        <f t="shared" si="131"/>
        <v>116934</v>
      </c>
      <c r="AB135" s="104">
        <f t="shared" si="131"/>
        <v>119272</v>
      </c>
      <c r="AC135" s="104">
        <f t="shared" si="131"/>
        <v>121658</v>
      </c>
      <c r="AD135" s="109" t="str">
        <f t="shared" si="130"/>
        <v>C05451</v>
      </c>
      <c r="AE135" s="109" t="str">
        <f t="shared" si="118"/>
        <v>38</v>
      </c>
      <c r="AF135" s="108" t="str">
        <f t="shared" si="126"/>
        <v>HR Manager II</v>
      </c>
      <c r="AG135" s="110">
        <f t="shared" si="120"/>
        <v>49.341000000000001</v>
      </c>
      <c r="AH135" s="110">
        <f t="shared" si="121"/>
        <v>51.937999999999995</v>
      </c>
      <c r="AI135" s="110">
        <f t="shared" si="122"/>
        <v>52.975999999999999</v>
      </c>
      <c r="AJ135" s="110">
        <f t="shared" si="123"/>
        <v>54.035999999999994</v>
      </c>
      <c r="AK135" s="110">
        <f t="shared" si="124"/>
        <v>55.116999999999997</v>
      </c>
      <c r="AL135" s="110">
        <f t="shared" si="125"/>
        <v>56.219000000000001</v>
      </c>
      <c r="AM135" s="110">
        <f t="shared" si="116"/>
        <v>57.342999999999996</v>
      </c>
      <c r="AN135" s="110">
        <f t="shared" si="117"/>
        <v>58.489999999999995</v>
      </c>
    </row>
    <row r="136" spans="1:41" hidden="1">
      <c r="A136" s="85" t="s">
        <v>316</v>
      </c>
      <c r="B136" s="86">
        <v>11</v>
      </c>
      <c r="C136" s="86" t="s">
        <v>236</v>
      </c>
      <c r="D136" s="86">
        <v>513</v>
      </c>
      <c r="E136" s="86" t="s">
        <v>448</v>
      </c>
      <c r="F136" s="116" t="s">
        <v>410</v>
      </c>
      <c r="G136" s="93">
        <f t="shared" ref="G136:G159" si="132">V136</f>
        <v>103246</v>
      </c>
      <c r="H136" s="93">
        <f t="shared" ref="H136:H159" si="133">W136</f>
        <v>108682</v>
      </c>
      <c r="I136" s="93">
        <f t="shared" ref="I136:I159" si="134">X136</f>
        <v>110853</v>
      </c>
      <c r="J136" s="93">
        <f t="shared" ref="J136:J159" si="135">Y136</f>
        <v>113071</v>
      </c>
      <c r="K136" s="93">
        <f t="shared" ref="K136:K159" si="136">Z136</f>
        <v>115334</v>
      </c>
      <c r="L136" s="93">
        <f t="shared" ref="L136:L159" si="137">AA136</f>
        <v>117638</v>
      </c>
      <c r="M136" s="93">
        <f t="shared" ref="M136:M159" si="138">AB136</f>
        <v>119992</v>
      </c>
      <c r="N136" s="93">
        <f t="shared" ref="N136:N159" si="139">AC136</f>
        <v>122394</v>
      </c>
      <c r="O136" s="54"/>
      <c r="P136" s="54"/>
      <c r="Q136" s="54"/>
      <c r="R136" s="54"/>
      <c r="S136" s="100" t="str">
        <f t="shared" si="128"/>
        <v>C05893</v>
      </c>
      <c r="T136" s="102" t="str">
        <f t="shared" si="129"/>
        <v>26</v>
      </c>
      <c r="U136" s="103" t="str">
        <f t="shared" si="115"/>
        <v>HR Principal Labor Relations Representative</v>
      </c>
      <c r="V136" s="104">
        <f t="shared" si="131"/>
        <v>103246</v>
      </c>
      <c r="W136" s="104">
        <f t="shared" si="131"/>
        <v>108682</v>
      </c>
      <c r="X136" s="104">
        <f t="shared" si="131"/>
        <v>110853</v>
      </c>
      <c r="Y136" s="104">
        <f t="shared" si="131"/>
        <v>113071</v>
      </c>
      <c r="Z136" s="104">
        <f t="shared" si="131"/>
        <v>115334</v>
      </c>
      <c r="AA136" s="104">
        <f t="shared" si="131"/>
        <v>117638</v>
      </c>
      <c r="AB136" s="104">
        <f t="shared" si="131"/>
        <v>119992</v>
      </c>
      <c r="AC136" s="104">
        <f t="shared" si="131"/>
        <v>122394</v>
      </c>
      <c r="AD136" s="109" t="str">
        <f t="shared" si="130"/>
        <v>C05893</v>
      </c>
      <c r="AE136" s="109" t="str">
        <f t="shared" si="118"/>
        <v>26</v>
      </c>
      <c r="AF136" s="108" t="str">
        <f t="shared" si="126"/>
        <v>HR Principal Labor Relations Representative</v>
      </c>
      <c r="AG136" s="110">
        <f t="shared" si="120"/>
        <v>49.637999999999998</v>
      </c>
      <c r="AH136" s="110">
        <f t="shared" si="121"/>
        <v>52.250999999999998</v>
      </c>
      <c r="AI136" s="110">
        <f t="shared" si="122"/>
        <v>53.294999999999995</v>
      </c>
      <c r="AJ136" s="110">
        <f t="shared" si="123"/>
        <v>54.361999999999995</v>
      </c>
      <c r="AK136" s="110">
        <f t="shared" si="124"/>
        <v>55.449999999999996</v>
      </c>
      <c r="AL136" s="110">
        <f t="shared" si="125"/>
        <v>56.556999999999995</v>
      </c>
      <c r="AM136" s="110">
        <f t="shared" si="116"/>
        <v>57.689</v>
      </c>
      <c r="AN136" s="110">
        <f t="shared" si="117"/>
        <v>58.844000000000001</v>
      </c>
    </row>
    <row r="137" spans="1:41" hidden="1">
      <c r="A137" s="85" t="s">
        <v>438</v>
      </c>
      <c r="B137" s="86">
        <v>14</v>
      </c>
      <c r="C137" s="86">
        <v>122</v>
      </c>
      <c r="D137" s="86">
        <v>645</v>
      </c>
      <c r="E137" s="86" t="s">
        <v>448</v>
      </c>
      <c r="F137" s="85" t="s">
        <v>435</v>
      </c>
      <c r="G137" s="93">
        <f t="shared" si="132"/>
        <v>130497</v>
      </c>
      <c r="H137" s="93">
        <f t="shared" si="133"/>
        <v>137367</v>
      </c>
      <c r="I137" s="93">
        <f t="shared" si="134"/>
        <v>140114</v>
      </c>
      <c r="J137" s="93">
        <f t="shared" si="135"/>
        <v>142916</v>
      </c>
      <c r="K137" s="93">
        <f t="shared" si="136"/>
        <v>145774</v>
      </c>
      <c r="L137" s="93">
        <f t="shared" si="137"/>
        <v>148691</v>
      </c>
      <c r="M137" s="93">
        <f t="shared" si="138"/>
        <v>151664</v>
      </c>
      <c r="N137" s="93">
        <f t="shared" si="139"/>
        <v>154697</v>
      </c>
      <c r="O137" s="83"/>
      <c r="S137" s="100" t="str">
        <f t="shared" si="128"/>
        <v>59410C</v>
      </c>
      <c r="T137" s="102">
        <f t="shared" si="129"/>
        <v>122</v>
      </c>
      <c r="U137" s="103" t="str">
        <f t="shared" si="115"/>
        <v>Inspection Services Director</v>
      </c>
      <c r="V137" s="104">
        <f t="shared" si="131"/>
        <v>130497</v>
      </c>
      <c r="W137" s="104">
        <f t="shared" si="131"/>
        <v>137367</v>
      </c>
      <c r="X137" s="104">
        <f t="shared" si="131"/>
        <v>140114</v>
      </c>
      <c r="Y137" s="104">
        <f t="shared" si="131"/>
        <v>142916</v>
      </c>
      <c r="Z137" s="104">
        <f t="shared" si="131"/>
        <v>145774</v>
      </c>
      <c r="AA137" s="104">
        <f t="shared" si="131"/>
        <v>148691</v>
      </c>
      <c r="AB137" s="104">
        <f t="shared" si="131"/>
        <v>151664</v>
      </c>
      <c r="AC137" s="104">
        <f t="shared" si="131"/>
        <v>154697</v>
      </c>
      <c r="AD137" s="109" t="str">
        <f t="shared" si="130"/>
        <v>59410C</v>
      </c>
      <c r="AE137" s="109">
        <f t="shared" si="118"/>
        <v>122</v>
      </c>
      <c r="AF137" s="108" t="str">
        <f t="shared" si="126"/>
        <v>Inspection Services Director</v>
      </c>
      <c r="AG137" s="110">
        <f t="shared" si="120"/>
        <v>62.738999999999997</v>
      </c>
      <c r="AH137" s="110">
        <f t="shared" si="121"/>
        <v>66.042000000000002</v>
      </c>
      <c r="AI137" s="110">
        <f t="shared" si="122"/>
        <v>67.363</v>
      </c>
      <c r="AJ137" s="110">
        <f t="shared" si="123"/>
        <v>68.710000000000008</v>
      </c>
      <c r="AK137" s="110">
        <f t="shared" si="124"/>
        <v>70.084000000000003</v>
      </c>
      <c r="AL137" s="110">
        <f t="shared" si="125"/>
        <v>71.487000000000009</v>
      </c>
      <c r="AM137" s="110">
        <f t="shared" si="116"/>
        <v>72.916000000000011</v>
      </c>
      <c r="AN137" s="110">
        <f t="shared" si="117"/>
        <v>74.374000000000009</v>
      </c>
    </row>
    <row r="138" spans="1:41" hidden="1">
      <c r="A138" s="85" t="s">
        <v>318</v>
      </c>
      <c r="B138" s="86">
        <v>11</v>
      </c>
      <c r="C138" s="86" t="s">
        <v>236</v>
      </c>
      <c r="D138" s="86">
        <v>513</v>
      </c>
      <c r="E138" s="86" t="s">
        <v>448</v>
      </c>
      <c r="F138" s="118" t="s">
        <v>319</v>
      </c>
      <c r="G138" s="93">
        <f t="shared" si="132"/>
        <v>103246</v>
      </c>
      <c r="H138" s="93">
        <f t="shared" si="133"/>
        <v>108682</v>
      </c>
      <c r="I138" s="93">
        <f t="shared" si="134"/>
        <v>110853</v>
      </c>
      <c r="J138" s="93">
        <f t="shared" si="135"/>
        <v>113071</v>
      </c>
      <c r="K138" s="93">
        <f t="shared" si="136"/>
        <v>115334</v>
      </c>
      <c r="L138" s="93">
        <f t="shared" si="137"/>
        <v>117638</v>
      </c>
      <c r="M138" s="93">
        <f t="shared" si="138"/>
        <v>119992</v>
      </c>
      <c r="N138" s="93">
        <f t="shared" si="139"/>
        <v>122394</v>
      </c>
      <c r="O138" s="83"/>
      <c r="S138" s="100" t="str">
        <f t="shared" si="128"/>
        <v>C06550</v>
      </c>
      <c r="T138" s="102" t="str">
        <f t="shared" si="129"/>
        <v>26</v>
      </c>
      <c r="U138" s="103" t="str">
        <f t="shared" ref="U138:U159" si="140">F138</f>
        <v>Manager Administration and Personnel Public Works</v>
      </c>
      <c r="V138" s="104">
        <f t="shared" si="131"/>
        <v>103246</v>
      </c>
      <c r="W138" s="104">
        <f t="shared" si="131"/>
        <v>108682</v>
      </c>
      <c r="X138" s="104">
        <f t="shared" si="131"/>
        <v>110853</v>
      </c>
      <c r="Y138" s="104">
        <f t="shared" si="131"/>
        <v>113071</v>
      </c>
      <c r="Z138" s="104">
        <f t="shared" si="131"/>
        <v>115334</v>
      </c>
      <c r="AA138" s="104">
        <f t="shared" si="131"/>
        <v>117638</v>
      </c>
      <c r="AB138" s="104">
        <f t="shared" si="131"/>
        <v>119992</v>
      </c>
      <c r="AC138" s="104">
        <f t="shared" si="131"/>
        <v>122394</v>
      </c>
      <c r="AD138" s="109" t="str">
        <f t="shared" si="130"/>
        <v>C06550</v>
      </c>
      <c r="AE138" s="109" t="str">
        <f t="shared" si="118"/>
        <v>26</v>
      </c>
      <c r="AF138" s="108" t="str">
        <f t="shared" si="126"/>
        <v>Manager Administration and Personnel Public Works</v>
      </c>
      <c r="AG138" s="110">
        <f t="shared" si="120"/>
        <v>49.637999999999998</v>
      </c>
      <c r="AH138" s="110">
        <f t="shared" si="121"/>
        <v>52.250999999999998</v>
      </c>
      <c r="AI138" s="110">
        <f t="shared" si="122"/>
        <v>53.294999999999995</v>
      </c>
      <c r="AJ138" s="110">
        <f t="shared" si="123"/>
        <v>54.361999999999995</v>
      </c>
      <c r="AK138" s="110">
        <f t="shared" si="124"/>
        <v>55.449999999999996</v>
      </c>
      <c r="AL138" s="110">
        <f t="shared" si="125"/>
        <v>56.556999999999995</v>
      </c>
      <c r="AM138" s="110">
        <f t="shared" si="116"/>
        <v>57.689</v>
      </c>
      <c r="AN138" s="110">
        <f t="shared" si="117"/>
        <v>58.844000000000001</v>
      </c>
    </row>
    <row r="139" spans="1:41" hidden="1">
      <c r="A139" s="85" t="s">
        <v>320</v>
      </c>
      <c r="B139" s="86">
        <v>12</v>
      </c>
      <c r="C139" s="86" t="s">
        <v>182</v>
      </c>
      <c r="D139" s="86">
        <v>558</v>
      </c>
      <c r="E139" s="86" t="s">
        <v>448</v>
      </c>
      <c r="F139" s="116" t="s">
        <v>321</v>
      </c>
      <c r="G139" s="93">
        <f t="shared" si="132"/>
        <v>112538</v>
      </c>
      <c r="H139" s="93">
        <f t="shared" si="133"/>
        <v>118460</v>
      </c>
      <c r="I139" s="93">
        <f t="shared" si="134"/>
        <v>120829</v>
      </c>
      <c r="J139" s="93">
        <f t="shared" si="135"/>
        <v>123247</v>
      </c>
      <c r="K139" s="93">
        <f t="shared" si="136"/>
        <v>125710</v>
      </c>
      <c r="L139" s="93">
        <f t="shared" si="137"/>
        <v>128224</v>
      </c>
      <c r="M139" s="93">
        <f t="shared" si="138"/>
        <v>130790</v>
      </c>
      <c r="N139" s="93">
        <f t="shared" si="139"/>
        <v>133405</v>
      </c>
      <c r="O139" s="83"/>
      <c r="S139" s="100" t="str">
        <f t="shared" si="128"/>
        <v>C06545</v>
      </c>
      <c r="T139" s="102" t="str">
        <f t="shared" si="129"/>
        <v>75</v>
      </c>
      <c r="U139" s="103" t="str">
        <f t="shared" si="140"/>
        <v xml:space="preserve">Manager Assessment Services </v>
      </c>
      <c r="V139" s="104">
        <f t="shared" si="131"/>
        <v>112538</v>
      </c>
      <c r="W139" s="104">
        <f t="shared" si="131"/>
        <v>118460</v>
      </c>
      <c r="X139" s="104">
        <f t="shared" si="131"/>
        <v>120829</v>
      </c>
      <c r="Y139" s="104">
        <f t="shared" si="131"/>
        <v>123247</v>
      </c>
      <c r="Z139" s="104">
        <f t="shared" si="131"/>
        <v>125710</v>
      </c>
      <c r="AA139" s="104">
        <f t="shared" si="131"/>
        <v>128224</v>
      </c>
      <c r="AB139" s="104">
        <f t="shared" si="131"/>
        <v>130790</v>
      </c>
      <c r="AC139" s="104">
        <f t="shared" si="131"/>
        <v>133405</v>
      </c>
      <c r="AD139" s="109" t="str">
        <f t="shared" si="130"/>
        <v>C06545</v>
      </c>
      <c r="AE139" s="109" t="str">
        <f t="shared" si="118"/>
        <v>75</v>
      </c>
      <c r="AF139" s="108" t="str">
        <f t="shared" si="126"/>
        <v xml:space="preserve">Manager Assessment Services </v>
      </c>
      <c r="AG139" s="110">
        <f t="shared" si="120"/>
        <v>54.104999999999997</v>
      </c>
      <c r="AH139" s="110">
        <f t="shared" si="121"/>
        <v>56.951999999999998</v>
      </c>
      <c r="AI139" s="110">
        <f t="shared" si="122"/>
        <v>58.091000000000001</v>
      </c>
      <c r="AJ139" s="110">
        <f t="shared" si="123"/>
        <v>59.253999999999998</v>
      </c>
      <c r="AK139" s="110">
        <f t="shared" si="124"/>
        <v>60.437999999999995</v>
      </c>
      <c r="AL139" s="110">
        <f t="shared" si="125"/>
        <v>61.646999999999998</v>
      </c>
      <c r="AM139" s="110">
        <f t="shared" si="116"/>
        <v>62.879999999999995</v>
      </c>
      <c r="AN139" s="110">
        <f t="shared" si="117"/>
        <v>64.138000000000005</v>
      </c>
    </row>
    <row r="140" spans="1:41" hidden="1">
      <c r="A140" s="85" t="s">
        <v>322</v>
      </c>
      <c r="B140" s="86">
        <v>13</v>
      </c>
      <c r="C140" s="86" t="s">
        <v>323</v>
      </c>
      <c r="D140" s="86">
        <v>598</v>
      </c>
      <c r="E140" s="86" t="s">
        <v>448</v>
      </c>
      <c r="F140" s="118" t="s">
        <v>324</v>
      </c>
      <c r="G140" s="93">
        <f t="shared" si="132"/>
        <v>120796</v>
      </c>
      <c r="H140" s="93">
        <f t="shared" si="133"/>
        <v>127153</v>
      </c>
      <c r="I140" s="93">
        <f t="shared" si="134"/>
        <v>129695</v>
      </c>
      <c r="J140" s="93">
        <f t="shared" si="135"/>
        <v>132290</v>
      </c>
      <c r="K140" s="93">
        <f t="shared" si="136"/>
        <v>134935</v>
      </c>
      <c r="L140" s="93">
        <f t="shared" si="137"/>
        <v>137635</v>
      </c>
      <c r="M140" s="93">
        <f t="shared" si="138"/>
        <v>140387</v>
      </c>
      <c r="N140" s="93">
        <f t="shared" si="139"/>
        <v>143196</v>
      </c>
      <c r="O140" s="83"/>
      <c r="S140" s="100" t="str">
        <f t="shared" si="128"/>
        <v>C06705</v>
      </c>
      <c r="T140" s="102" t="str">
        <f t="shared" si="129"/>
        <v>139</v>
      </c>
      <c r="U140" s="103" t="str">
        <f t="shared" si="140"/>
        <v>Manager Benefits Administration</v>
      </c>
      <c r="V140" s="104">
        <f t="shared" si="131"/>
        <v>120796</v>
      </c>
      <c r="W140" s="104">
        <f t="shared" si="131"/>
        <v>127153</v>
      </c>
      <c r="X140" s="104">
        <f t="shared" si="131"/>
        <v>129695</v>
      </c>
      <c r="Y140" s="104">
        <f t="shared" si="131"/>
        <v>132290</v>
      </c>
      <c r="Z140" s="104">
        <f t="shared" si="131"/>
        <v>134935</v>
      </c>
      <c r="AA140" s="104">
        <f t="shared" si="131"/>
        <v>137635</v>
      </c>
      <c r="AB140" s="104">
        <f t="shared" si="131"/>
        <v>140387</v>
      </c>
      <c r="AC140" s="104">
        <f t="shared" si="131"/>
        <v>143196</v>
      </c>
      <c r="AD140" s="109" t="str">
        <f t="shared" si="130"/>
        <v>C06705</v>
      </c>
      <c r="AE140" s="109" t="str">
        <f t="shared" si="118"/>
        <v>139</v>
      </c>
      <c r="AF140" s="108" t="str">
        <f t="shared" si="126"/>
        <v>Manager Benefits Administration</v>
      </c>
      <c r="AG140" s="110">
        <f t="shared" si="120"/>
        <v>58.075000000000003</v>
      </c>
      <c r="AH140" s="110">
        <f t="shared" si="121"/>
        <v>61.131999999999998</v>
      </c>
      <c r="AI140" s="110">
        <f t="shared" si="122"/>
        <v>62.353999999999999</v>
      </c>
      <c r="AJ140" s="110">
        <f t="shared" si="123"/>
        <v>63.600999999999999</v>
      </c>
      <c r="AK140" s="110">
        <f t="shared" si="124"/>
        <v>64.873000000000005</v>
      </c>
      <c r="AL140" s="110">
        <f t="shared" si="125"/>
        <v>66.171000000000006</v>
      </c>
      <c r="AM140" s="110">
        <f t="shared" si="116"/>
        <v>67.494</v>
      </c>
      <c r="AN140" s="110">
        <f t="shared" si="117"/>
        <v>68.844999999999999</v>
      </c>
    </row>
    <row r="141" spans="1:41" hidden="1">
      <c r="A141" s="85" t="s">
        <v>325</v>
      </c>
      <c r="B141" s="86">
        <v>11</v>
      </c>
      <c r="C141" s="86" t="s">
        <v>138</v>
      </c>
      <c r="D141" s="86">
        <v>518</v>
      </c>
      <c r="E141" s="86" t="s">
        <v>448</v>
      </c>
      <c r="F141" s="116" t="s">
        <v>326</v>
      </c>
      <c r="G141" s="93">
        <f t="shared" si="132"/>
        <v>104278</v>
      </c>
      <c r="H141" s="93">
        <f t="shared" si="133"/>
        <v>109768</v>
      </c>
      <c r="I141" s="93">
        <f t="shared" si="134"/>
        <v>111963</v>
      </c>
      <c r="J141" s="93">
        <f t="shared" si="135"/>
        <v>114204</v>
      </c>
      <c r="K141" s="93">
        <f t="shared" si="136"/>
        <v>116486</v>
      </c>
      <c r="L141" s="93">
        <f t="shared" si="137"/>
        <v>118815</v>
      </c>
      <c r="M141" s="93">
        <f t="shared" si="138"/>
        <v>121193</v>
      </c>
      <c r="N141" s="93">
        <f t="shared" si="139"/>
        <v>123617</v>
      </c>
      <c r="O141" s="83"/>
      <c r="S141" s="100" t="str">
        <f t="shared" si="128"/>
        <v>C03182</v>
      </c>
      <c r="T141" s="102" t="str">
        <f t="shared" si="129"/>
        <v>115</v>
      </c>
      <c r="U141" s="103" t="str">
        <f t="shared" si="140"/>
        <v>Manager Budget Information &amp; Analysis</v>
      </c>
      <c r="V141" s="104">
        <f t="shared" si="131"/>
        <v>104278</v>
      </c>
      <c r="W141" s="104">
        <f t="shared" si="131"/>
        <v>109768</v>
      </c>
      <c r="X141" s="104">
        <f t="shared" si="131"/>
        <v>111963</v>
      </c>
      <c r="Y141" s="104">
        <f t="shared" si="131"/>
        <v>114204</v>
      </c>
      <c r="Z141" s="104">
        <f t="shared" si="131"/>
        <v>116486</v>
      </c>
      <c r="AA141" s="104">
        <f t="shared" si="131"/>
        <v>118815</v>
      </c>
      <c r="AB141" s="104">
        <f t="shared" si="131"/>
        <v>121193</v>
      </c>
      <c r="AC141" s="104">
        <f t="shared" si="131"/>
        <v>123617</v>
      </c>
      <c r="AD141" s="109" t="str">
        <f t="shared" si="130"/>
        <v>C03182</v>
      </c>
      <c r="AE141" s="109" t="str">
        <f t="shared" si="118"/>
        <v>115</v>
      </c>
      <c r="AF141" s="108" t="str">
        <f t="shared" si="126"/>
        <v>Manager Budget Information &amp; Analysis</v>
      </c>
      <c r="AG141" s="110">
        <f t="shared" si="120"/>
        <v>50.134</v>
      </c>
      <c r="AH141" s="110">
        <f t="shared" si="121"/>
        <v>52.774000000000001</v>
      </c>
      <c r="AI141" s="110">
        <f t="shared" si="122"/>
        <v>53.829000000000001</v>
      </c>
      <c r="AJ141" s="110">
        <f t="shared" si="123"/>
        <v>54.905999999999999</v>
      </c>
      <c r="AK141" s="110">
        <f t="shared" si="124"/>
        <v>56.003</v>
      </c>
      <c r="AL141" s="110">
        <f t="shared" si="125"/>
        <v>57.122999999999998</v>
      </c>
      <c r="AM141" s="110">
        <f t="shared" si="116"/>
        <v>58.265999999999998</v>
      </c>
      <c r="AN141" s="110">
        <f t="shared" si="117"/>
        <v>59.431999999999995</v>
      </c>
    </row>
    <row r="142" spans="1:41" hidden="1">
      <c r="A142" s="85" t="s">
        <v>327</v>
      </c>
      <c r="B142" s="86">
        <v>11</v>
      </c>
      <c r="C142" s="86" t="s">
        <v>161</v>
      </c>
      <c r="D142" s="86">
        <v>538</v>
      </c>
      <c r="E142" s="86" t="s">
        <v>448</v>
      </c>
      <c r="F142" s="117" t="s">
        <v>328</v>
      </c>
      <c r="G142" s="93">
        <f t="shared" si="132"/>
        <v>108409</v>
      </c>
      <c r="H142" s="93">
        <f t="shared" si="133"/>
        <v>114115</v>
      </c>
      <c r="I142" s="93">
        <f t="shared" si="134"/>
        <v>116395</v>
      </c>
      <c r="J142" s="93">
        <f t="shared" si="135"/>
        <v>118725</v>
      </c>
      <c r="K142" s="93">
        <f t="shared" si="136"/>
        <v>121100</v>
      </c>
      <c r="L142" s="93">
        <f t="shared" si="137"/>
        <v>123520</v>
      </c>
      <c r="M142" s="93">
        <f t="shared" si="138"/>
        <v>125991</v>
      </c>
      <c r="N142" s="93">
        <f t="shared" si="139"/>
        <v>128512</v>
      </c>
      <c r="O142" s="83"/>
      <c r="S142" s="100" t="str">
        <f t="shared" si="128"/>
        <v>C06709</v>
      </c>
      <c r="T142" s="102" t="str">
        <f t="shared" si="129"/>
        <v>24</v>
      </c>
      <c r="U142" s="103" t="str">
        <f t="shared" si="140"/>
        <v>Manager Convention Center</v>
      </c>
      <c r="V142" s="104">
        <f t="shared" si="131"/>
        <v>108409</v>
      </c>
      <c r="W142" s="104">
        <f t="shared" si="131"/>
        <v>114115</v>
      </c>
      <c r="X142" s="104">
        <f t="shared" si="131"/>
        <v>116395</v>
      </c>
      <c r="Y142" s="104">
        <f t="shared" si="131"/>
        <v>118725</v>
      </c>
      <c r="Z142" s="104">
        <f t="shared" si="131"/>
        <v>121100</v>
      </c>
      <c r="AA142" s="104">
        <f t="shared" si="131"/>
        <v>123520</v>
      </c>
      <c r="AB142" s="104">
        <f t="shared" si="131"/>
        <v>125991</v>
      </c>
      <c r="AC142" s="104">
        <f t="shared" si="131"/>
        <v>128512</v>
      </c>
      <c r="AD142" s="109" t="str">
        <f t="shared" si="130"/>
        <v>C06709</v>
      </c>
      <c r="AE142" s="109" t="str">
        <f t="shared" si="118"/>
        <v>24</v>
      </c>
      <c r="AF142" s="108" t="str">
        <f t="shared" si="126"/>
        <v>Manager Convention Center</v>
      </c>
      <c r="AG142" s="110">
        <f t="shared" si="120"/>
        <v>52.12</v>
      </c>
      <c r="AH142" s="110">
        <f t="shared" si="121"/>
        <v>54.863</v>
      </c>
      <c r="AI142" s="110">
        <f t="shared" si="122"/>
        <v>55.96</v>
      </c>
      <c r="AJ142" s="110">
        <f t="shared" si="123"/>
        <v>57.08</v>
      </c>
      <c r="AK142" s="110">
        <f t="shared" si="124"/>
        <v>58.221999999999994</v>
      </c>
      <c r="AL142" s="110">
        <f t="shared" si="125"/>
        <v>59.384999999999998</v>
      </c>
      <c r="AM142" s="110">
        <f t="shared" ref="AM142:AM159" si="141">ROUNDUP(AB142/2080,3)</f>
        <v>60.573</v>
      </c>
      <c r="AN142" s="110">
        <f t="shared" si="117"/>
        <v>61.784999999999997</v>
      </c>
    </row>
    <row r="143" spans="1:41" hidden="1">
      <c r="A143" s="85" t="s">
        <v>329</v>
      </c>
      <c r="B143" s="86">
        <v>11</v>
      </c>
      <c r="C143" s="86" t="s">
        <v>236</v>
      </c>
      <c r="D143" s="86">
        <v>513</v>
      </c>
      <c r="E143" s="86" t="s">
        <v>448</v>
      </c>
      <c r="F143" s="117" t="s">
        <v>330</v>
      </c>
      <c r="G143" s="93">
        <f t="shared" si="132"/>
        <v>103246</v>
      </c>
      <c r="H143" s="93">
        <f t="shared" si="133"/>
        <v>108682</v>
      </c>
      <c r="I143" s="93">
        <f t="shared" si="134"/>
        <v>110853</v>
      </c>
      <c r="J143" s="93">
        <f t="shared" si="135"/>
        <v>113071</v>
      </c>
      <c r="K143" s="93">
        <f t="shared" si="136"/>
        <v>115334</v>
      </c>
      <c r="L143" s="93">
        <f t="shared" si="137"/>
        <v>117638</v>
      </c>
      <c r="M143" s="93">
        <f t="shared" si="138"/>
        <v>119992</v>
      </c>
      <c r="N143" s="93">
        <f t="shared" si="139"/>
        <v>122394</v>
      </c>
      <c r="O143" s="83"/>
      <c r="S143" s="100" t="str">
        <f t="shared" si="128"/>
        <v>C06685</v>
      </c>
      <c r="T143" s="102" t="str">
        <f t="shared" si="129"/>
        <v>26</v>
      </c>
      <c r="U143" s="103" t="str">
        <f t="shared" si="140"/>
        <v>Manager Field Support</v>
      </c>
      <c r="V143" s="104">
        <f t="shared" si="131"/>
        <v>103246</v>
      </c>
      <c r="W143" s="104">
        <f t="shared" si="131"/>
        <v>108682</v>
      </c>
      <c r="X143" s="104">
        <f t="shared" si="131"/>
        <v>110853</v>
      </c>
      <c r="Y143" s="104">
        <f t="shared" si="131"/>
        <v>113071</v>
      </c>
      <c r="Z143" s="104">
        <f t="shared" si="131"/>
        <v>115334</v>
      </c>
      <c r="AA143" s="104">
        <f t="shared" si="131"/>
        <v>117638</v>
      </c>
      <c r="AB143" s="104">
        <f t="shared" si="131"/>
        <v>119992</v>
      </c>
      <c r="AC143" s="104">
        <f t="shared" si="131"/>
        <v>122394</v>
      </c>
      <c r="AD143" s="109" t="str">
        <f t="shared" si="130"/>
        <v>C06685</v>
      </c>
      <c r="AE143" s="109" t="str">
        <f t="shared" si="118"/>
        <v>26</v>
      </c>
      <c r="AF143" s="108" t="str">
        <f t="shared" si="126"/>
        <v>Manager Field Support</v>
      </c>
      <c r="AG143" s="110">
        <f t="shared" si="120"/>
        <v>49.637999999999998</v>
      </c>
      <c r="AH143" s="110">
        <f t="shared" si="121"/>
        <v>52.250999999999998</v>
      </c>
      <c r="AI143" s="110">
        <f t="shared" si="122"/>
        <v>53.294999999999995</v>
      </c>
      <c r="AJ143" s="110">
        <f t="shared" si="123"/>
        <v>54.361999999999995</v>
      </c>
      <c r="AK143" s="110">
        <f t="shared" si="124"/>
        <v>55.449999999999996</v>
      </c>
      <c r="AL143" s="110">
        <f t="shared" si="125"/>
        <v>56.556999999999995</v>
      </c>
      <c r="AM143" s="110">
        <f t="shared" si="141"/>
        <v>57.689</v>
      </c>
      <c r="AN143" s="110">
        <f t="shared" si="117"/>
        <v>58.844000000000001</v>
      </c>
    </row>
    <row r="144" spans="1:41" hidden="1">
      <c r="A144" s="85" t="s">
        <v>331</v>
      </c>
      <c r="B144" s="86">
        <v>12</v>
      </c>
      <c r="C144" s="86" t="s">
        <v>332</v>
      </c>
      <c r="D144" s="86">
        <v>585</v>
      </c>
      <c r="E144" s="86" t="s">
        <v>448</v>
      </c>
      <c r="F144" s="116" t="s">
        <v>333</v>
      </c>
      <c r="G144" s="93">
        <f t="shared" si="132"/>
        <v>118111</v>
      </c>
      <c r="H144" s="93">
        <f t="shared" si="133"/>
        <v>124328</v>
      </c>
      <c r="I144" s="93">
        <f t="shared" si="134"/>
        <v>126814</v>
      </c>
      <c r="J144" s="93">
        <f t="shared" si="135"/>
        <v>129352</v>
      </c>
      <c r="K144" s="93">
        <f t="shared" si="136"/>
        <v>131938</v>
      </c>
      <c r="L144" s="93">
        <f t="shared" si="137"/>
        <v>134576</v>
      </c>
      <c r="M144" s="93">
        <f t="shared" si="138"/>
        <v>137267</v>
      </c>
      <c r="N144" s="93">
        <f t="shared" si="139"/>
        <v>140013</v>
      </c>
      <c r="O144" s="83"/>
      <c r="S144" s="100" t="str">
        <f t="shared" si="128"/>
        <v>C06740</v>
      </c>
      <c r="T144" s="102" t="str">
        <f t="shared" si="129"/>
        <v>160</v>
      </c>
      <c r="U144" s="103" t="str">
        <f t="shared" si="140"/>
        <v>Manager Homelessness Initiatives</v>
      </c>
      <c r="V144" s="104">
        <f t="shared" si="131"/>
        <v>118111</v>
      </c>
      <c r="W144" s="104">
        <f t="shared" si="131"/>
        <v>124328</v>
      </c>
      <c r="X144" s="104">
        <f t="shared" si="131"/>
        <v>126814</v>
      </c>
      <c r="Y144" s="104">
        <f t="shared" si="131"/>
        <v>129352</v>
      </c>
      <c r="Z144" s="104">
        <f t="shared" si="131"/>
        <v>131938</v>
      </c>
      <c r="AA144" s="104">
        <f t="shared" si="131"/>
        <v>134576</v>
      </c>
      <c r="AB144" s="104">
        <f t="shared" si="131"/>
        <v>137267</v>
      </c>
      <c r="AC144" s="104">
        <f t="shared" si="131"/>
        <v>140013</v>
      </c>
      <c r="AD144" s="109" t="str">
        <f t="shared" si="130"/>
        <v>C06740</v>
      </c>
      <c r="AE144" s="109" t="str">
        <f t="shared" ref="AE144:AE159" si="142">C144</f>
        <v>160</v>
      </c>
      <c r="AF144" s="108" t="str">
        <f t="shared" si="126"/>
        <v>Manager Homelessness Initiatives</v>
      </c>
      <c r="AG144" s="110">
        <f t="shared" si="120"/>
        <v>56.784999999999997</v>
      </c>
      <c r="AH144" s="110">
        <f t="shared" si="121"/>
        <v>59.774000000000001</v>
      </c>
      <c r="AI144" s="110">
        <f t="shared" si="122"/>
        <v>60.969000000000001</v>
      </c>
      <c r="AJ144" s="110">
        <f t="shared" si="123"/>
        <v>62.189</v>
      </c>
      <c r="AK144" s="110">
        <f t="shared" si="124"/>
        <v>63.431999999999995</v>
      </c>
      <c r="AL144" s="110">
        <f t="shared" si="125"/>
        <v>64.7</v>
      </c>
      <c r="AM144" s="110">
        <f t="shared" si="141"/>
        <v>65.994</v>
      </c>
      <c r="AN144" s="110">
        <f t="shared" si="117"/>
        <v>67.314000000000007</v>
      </c>
    </row>
    <row r="145" spans="1:40" hidden="1">
      <c r="A145" s="85" t="s">
        <v>476</v>
      </c>
      <c r="B145" s="86">
        <v>11</v>
      </c>
      <c r="C145" s="86" t="s">
        <v>395</v>
      </c>
      <c r="D145" s="86">
        <v>498</v>
      </c>
      <c r="E145" s="86" t="s">
        <v>448</v>
      </c>
      <c r="F145" s="116" t="s">
        <v>396</v>
      </c>
      <c r="G145" s="93">
        <f t="shared" si="132"/>
        <v>100151</v>
      </c>
      <c r="H145" s="93">
        <f t="shared" si="133"/>
        <v>105421</v>
      </c>
      <c r="I145" s="93">
        <f t="shared" si="134"/>
        <v>107530</v>
      </c>
      <c r="J145" s="93">
        <f t="shared" si="135"/>
        <v>109680</v>
      </c>
      <c r="K145" s="93">
        <f t="shared" si="136"/>
        <v>111875</v>
      </c>
      <c r="L145" s="93">
        <f t="shared" si="137"/>
        <v>114111</v>
      </c>
      <c r="M145" s="93">
        <f t="shared" si="138"/>
        <v>116394</v>
      </c>
      <c r="N145" s="93">
        <f t="shared" si="139"/>
        <v>118722</v>
      </c>
      <c r="O145" s="83"/>
      <c r="S145" s="100" t="str">
        <f t="shared" si="128"/>
        <v>52953C</v>
      </c>
      <c r="T145" s="102" t="str">
        <f t="shared" si="129"/>
        <v>11B</v>
      </c>
      <c r="U145" s="103" t="str">
        <f t="shared" si="140"/>
        <v>Manager Investments and Debt Management</v>
      </c>
      <c r="V145" s="104">
        <f t="shared" ref="V145:AC153" si="143">ROUND(VLOOKUP($S145,DataApril2021,V$5,0)*IncrPerc2022,0)</f>
        <v>100151</v>
      </c>
      <c r="W145" s="104">
        <f t="shared" si="143"/>
        <v>105421</v>
      </c>
      <c r="X145" s="104">
        <f t="shared" si="143"/>
        <v>107530</v>
      </c>
      <c r="Y145" s="104">
        <f t="shared" si="143"/>
        <v>109680</v>
      </c>
      <c r="Z145" s="104">
        <f t="shared" si="143"/>
        <v>111875</v>
      </c>
      <c r="AA145" s="104">
        <f t="shared" si="143"/>
        <v>114111</v>
      </c>
      <c r="AB145" s="104">
        <f t="shared" si="143"/>
        <v>116394</v>
      </c>
      <c r="AC145" s="104">
        <f t="shared" si="143"/>
        <v>118722</v>
      </c>
      <c r="AD145" s="109" t="str">
        <f t="shared" si="130"/>
        <v>52953C</v>
      </c>
      <c r="AE145" s="109" t="str">
        <f t="shared" si="142"/>
        <v>11B</v>
      </c>
      <c r="AF145" s="108" t="str">
        <f t="shared" si="126"/>
        <v>Manager Investments and Debt Management</v>
      </c>
      <c r="AG145" s="110">
        <f t="shared" si="120"/>
        <v>48.15</v>
      </c>
      <c r="AH145" s="110">
        <f t="shared" si="121"/>
        <v>50.683999999999997</v>
      </c>
      <c r="AI145" s="110">
        <f t="shared" si="122"/>
        <v>51.698</v>
      </c>
      <c r="AJ145" s="110">
        <f t="shared" si="123"/>
        <v>52.730999999999995</v>
      </c>
      <c r="AK145" s="110">
        <f t="shared" si="124"/>
        <v>53.786999999999999</v>
      </c>
      <c r="AL145" s="110">
        <f t="shared" si="125"/>
        <v>54.861999999999995</v>
      </c>
      <c r="AM145" s="110">
        <f t="shared" si="141"/>
        <v>55.958999999999996</v>
      </c>
      <c r="AN145" s="110">
        <f t="shared" si="117"/>
        <v>57.077999999999996</v>
      </c>
    </row>
    <row r="146" spans="1:40" hidden="1">
      <c r="A146" s="85" t="s">
        <v>334</v>
      </c>
      <c r="B146" s="86">
        <v>11</v>
      </c>
      <c r="C146" s="86" t="s">
        <v>335</v>
      </c>
      <c r="D146" s="86">
        <v>525</v>
      </c>
      <c r="E146" s="86" t="s">
        <v>448</v>
      </c>
      <c r="F146" s="116" t="s">
        <v>336</v>
      </c>
      <c r="G146" s="93">
        <f t="shared" si="132"/>
        <v>105726</v>
      </c>
      <c r="H146" s="93">
        <f t="shared" si="133"/>
        <v>111290</v>
      </c>
      <c r="I146" s="93">
        <f t="shared" si="134"/>
        <v>113515</v>
      </c>
      <c r="J146" s="93">
        <f t="shared" si="135"/>
        <v>115783</v>
      </c>
      <c r="K146" s="93">
        <f t="shared" si="136"/>
        <v>118102</v>
      </c>
      <c r="L146" s="93">
        <f t="shared" si="137"/>
        <v>120464</v>
      </c>
      <c r="M146" s="93">
        <f t="shared" si="138"/>
        <v>122873</v>
      </c>
      <c r="N146" s="93">
        <f t="shared" si="139"/>
        <v>125330</v>
      </c>
      <c r="O146" s="83"/>
      <c r="S146" s="100" t="str">
        <f t="shared" si="128"/>
        <v>C06725</v>
      </c>
      <c r="T146" s="102" t="str">
        <f t="shared" si="129"/>
        <v>138</v>
      </c>
      <c r="U146" s="103" t="str">
        <f t="shared" si="140"/>
        <v>Manager Public Works Finance</v>
      </c>
      <c r="V146" s="104">
        <f t="shared" si="143"/>
        <v>105726</v>
      </c>
      <c r="W146" s="104">
        <f t="shared" si="143"/>
        <v>111290</v>
      </c>
      <c r="X146" s="104">
        <f t="shared" si="143"/>
        <v>113515</v>
      </c>
      <c r="Y146" s="104">
        <f t="shared" si="143"/>
        <v>115783</v>
      </c>
      <c r="Z146" s="104">
        <f t="shared" si="143"/>
        <v>118102</v>
      </c>
      <c r="AA146" s="104">
        <f t="shared" si="143"/>
        <v>120464</v>
      </c>
      <c r="AB146" s="104">
        <f t="shared" si="143"/>
        <v>122873</v>
      </c>
      <c r="AC146" s="104">
        <f t="shared" si="143"/>
        <v>125330</v>
      </c>
      <c r="AD146" s="109" t="str">
        <f t="shared" si="130"/>
        <v>C06725</v>
      </c>
      <c r="AE146" s="109" t="str">
        <f t="shared" si="142"/>
        <v>138</v>
      </c>
      <c r="AF146" s="108" t="str">
        <f t="shared" si="126"/>
        <v>Manager Public Works Finance</v>
      </c>
      <c r="AG146" s="110">
        <f t="shared" si="120"/>
        <v>50.83</v>
      </c>
      <c r="AH146" s="110">
        <f t="shared" si="121"/>
        <v>53.504999999999995</v>
      </c>
      <c r="AI146" s="110">
        <f t="shared" si="122"/>
        <v>54.574999999999996</v>
      </c>
      <c r="AJ146" s="110">
        <f t="shared" si="123"/>
        <v>55.664999999999999</v>
      </c>
      <c r="AK146" s="110">
        <f t="shared" si="124"/>
        <v>56.78</v>
      </c>
      <c r="AL146" s="110">
        <f t="shared" si="125"/>
        <v>57.915999999999997</v>
      </c>
      <c r="AM146" s="110">
        <f t="shared" si="141"/>
        <v>59.073999999999998</v>
      </c>
      <c r="AN146" s="110">
        <f t="shared" si="117"/>
        <v>60.254999999999995</v>
      </c>
    </row>
    <row r="147" spans="1:40" hidden="1">
      <c r="A147" s="85" t="s">
        <v>337</v>
      </c>
      <c r="B147" s="86">
        <v>14</v>
      </c>
      <c r="C147" s="86" t="s">
        <v>338</v>
      </c>
      <c r="D147" s="86">
        <v>658</v>
      </c>
      <c r="E147" s="86" t="s">
        <v>448</v>
      </c>
      <c r="F147" s="118" t="s">
        <v>339</v>
      </c>
      <c r="G147" s="93">
        <f t="shared" si="132"/>
        <v>133180</v>
      </c>
      <c r="H147" s="93">
        <f t="shared" si="133"/>
        <v>140192</v>
      </c>
      <c r="I147" s="93">
        <f t="shared" si="134"/>
        <v>142996</v>
      </c>
      <c r="J147" s="93">
        <f t="shared" si="135"/>
        <v>145856</v>
      </c>
      <c r="K147" s="93">
        <f t="shared" si="136"/>
        <v>148773</v>
      </c>
      <c r="L147" s="93">
        <f t="shared" si="137"/>
        <v>151748</v>
      </c>
      <c r="M147" s="93">
        <f t="shared" si="138"/>
        <v>154782</v>
      </c>
      <c r="N147" s="93">
        <f t="shared" si="139"/>
        <v>157880</v>
      </c>
      <c r="O147" s="83"/>
      <c r="S147" s="100" t="str">
        <f t="shared" si="128"/>
        <v>C06387</v>
      </c>
      <c r="T147" s="102" t="str">
        <f t="shared" si="129"/>
        <v>96</v>
      </c>
      <c r="U147" s="103" t="str">
        <f t="shared" si="140"/>
        <v xml:space="preserve">Managing Attorney Civil </v>
      </c>
      <c r="V147" s="104">
        <f t="shared" si="143"/>
        <v>133180</v>
      </c>
      <c r="W147" s="104">
        <f t="shared" si="143"/>
        <v>140192</v>
      </c>
      <c r="X147" s="104">
        <f t="shared" si="143"/>
        <v>142996</v>
      </c>
      <c r="Y147" s="104">
        <f t="shared" si="143"/>
        <v>145856</v>
      </c>
      <c r="Z147" s="104">
        <f t="shared" si="143"/>
        <v>148773</v>
      </c>
      <c r="AA147" s="104">
        <f t="shared" si="143"/>
        <v>151748</v>
      </c>
      <c r="AB147" s="104">
        <f t="shared" si="143"/>
        <v>154782</v>
      </c>
      <c r="AC147" s="104">
        <f t="shared" si="143"/>
        <v>157880</v>
      </c>
      <c r="AD147" s="109" t="str">
        <f t="shared" si="130"/>
        <v>C06387</v>
      </c>
      <c r="AE147" s="109" t="str">
        <f t="shared" si="142"/>
        <v>96</v>
      </c>
      <c r="AF147" s="108" t="str">
        <f t="shared" si="126"/>
        <v xml:space="preserve">Managing Attorney Civil </v>
      </c>
      <c r="AG147" s="110">
        <f t="shared" si="120"/>
        <v>64.029000000000011</v>
      </c>
      <c r="AH147" s="110">
        <f t="shared" si="121"/>
        <v>67.400000000000006</v>
      </c>
      <c r="AI147" s="110">
        <f t="shared" si="122"/>
        <v>68.749000000000009</v>
      </c>
      <c r="AJ147" s="110">
        <f t="shared" si="123"/>
        <v>70.124000000000009</v>
      </c>
      <c r="AK147" s="110">
        <f t="shared" si="124"/>
        <v>71.52600000000001</v>
      </c>
      <c r="AL147" s="110">
        <f t="shared" si="125"/>
        <v>72.956000000000003</v>
      </c>
      <c r="AM147" s="110">
        <f t="shared" si="141"/>
        <v>74.415000000000006</v>
      </c>
      <c r="AN147" s="110">
        <f t="shared" si="117"/>
        <v>75.904000000000011</v>
      </c>
    </row>
    <row r="148" spans="1:40" hidden="1">
      <c r="A148" s="85" t="s">
        <v>511</v>
      </c>
      <c r="B148" s="86">
        <v>15</v>
      </c>
      <c r="C148" s="86">
        <v>163</v>
      </c>
      <c r="D148" s="86">
        <v>693</v>
      </c>
      <c r="E148" s="86" t="s">
        <v>448</v>
      </c>
      <c r="F148" s="118" t="s">
        <v>510</v>
      </c>
      <c r="G148" s="93">
        <f t="shared" ref="G148:N148" si="144">V148</f>
        <v>138603</v>
      </c>
      <c r="H148" s="93">
        <f t="shared" si="144"/>
        <v>145898</v>
      </c>
      <c r="I148" s="93">
        <f t="shared" si="144"/>
        <v>148816</v>
      </c>
      <c r="J148" s="93">
        <f t="shared" si="144"/>
        <v>151792</v>
      </c>
      <c r="K148" s="93">
        <f t="shared" si="144"/>
        <v>154828</v>
      </c>
      <c r="L148" s="93">
        <f t="shared" si="144"/>
        <v>157924</v>
      </c>
      <c r="M148" s="93">
        <f t="shared" si="144"/>
        <v>161083</v>
      </c>
      <c r="N148" s="93">
        <f t="shared" si="144"/>
        <v>164304</v>
      </c>
      <c r="O148" s="83"/>
      <c r="S148" s="100" t="str">
        <f t="shared" si="128"/>
        <v>53034C</v>
      </c>
      <c r="T148" s="102">
        <f t="shared" si="129"/>
        <v>163</v>
      </c>
      <c r="U148" s="103" t="str">
        <f t="shared" si="140"/>
        <v>Neighborhood Safety Director</v>
      </c>
      <c r="V148" s="104">
        <v>138603</v>
      </c>
      <c r="W148" s="104">
        <v>145898</v>
      </c>
      <c r="X148" s="104">
        <v>148816</v>
      </c>
      <c r="Y148" s="104">
        <v>151792</v>
      </c>
      <c r="Z148" s="104">
        <v>154828</v>
      </c>
      <c r="AA148" s="104">
        <v>157924</v>
      </c>
      <c r="AB148" s="104">
        <v>161083</v>
      </c>
      <c r="AC148" s="104">
        <v>164304</v>
      </c>
      <c r="AD148" s="109" t="str">
        <f t="shared" si="130"/>
        <v>53034C</v>
      </c>
      <c r="AE148" s="109">
        <f t="shared" si="142"/>
        <v>163</v>
      </c>
      <c r="AF148" s="108" t="str">
        <f t="shared" si="126"/>
        <v>Neighborhood Safety Director</v>
      </c>
      <c r="AG148" s="110">
        <f t="shared" ref="AG148:AN148" si="145">ROUNDUP(V148/2080,3)</f>
        <v>66.637</v>
      </c>
      <c r="AH148" s="110">
        <f t="shared" si="145"/>
        <v>70.144000000000005</v>
      </c>
      <c r="AI148" s="110">
        <f t="shared" si="145"/>
        <v>71.547000000000011</v>
      </c>
      <c r="AJ148" s="110">
        <f t="shared" si="145"/>
        <v>72.977000000000004</v>
      </c>
      <c r="AK148" s="110">
        <f t="shared" si="145"/>
        <v>74.437000000000012</v>
      </c>
      <c r="AL148" s="110">
        <f t="shared" si="145"/>
        <v>75.924999999999997</v>
      </c>
      <c r="AM148" s="110">
        <f t="shared" si="145"/>
        <v>77.444000000000003</v>
      </c>
      <c r="AN148" s="110">
        <f t="shared" si="145"/>
        <v>78.993000000000009</v>
      </c>
    </row>
    <row r="149" spans="1:40" hidden="1">
      <c r="A149" s="85" t="s">
        <v>340</v>
      </c>
      <c r="B149" s="86">
        <v>14</v>
      </c>
      <c r="C149" s="86" t="s">
        <v>30</v>
      </c>
      <c r="D149" s="86">
        <v>655</v>
      </c>
      <c r="E149" s="86" t="s">
        <v>448</v>
      </c>
      <c r="F149" s="117" t="s">
        <v>341</v>
      </c>
      <c r="G149" s="93">
        <f t="shared" si="132"/>
        <v>132562</v>
      </c>
      <c r="H149" s="93">
        <f t="shared" si="133"/>
        <v>139540</v>
      </c>
      <c r="I149" s="93">
        <f t="shared" si="134"/>
        <v>142330</v>
      </c>
      <c r="J149" s="93">
        <f t="shared" si="135"/>
        <v>145178</v>
      </c>
      <c r="K149" s="93">
        <f t="shared" si="136"/>
        <v>148081</v>
      </c>
      <c r="L149" s="93">
        <f t="shared" si="137"/>
        <v>151044</v>
      </c>
      <c r="M149" s="93">
        <f t="shared" si="138"/>
        <v>154064</v>
      </c>
      <c r="N149" s="93">
        <f t="shared" si="139"/>
        <v>157144</v>
      </c>
      <c r="O149" s="83"/>
      <c r="S149" s="100" t="str">
        <f t="shared" si="128"/>
        <v>C08100</v>
      </c>
      <c r="T149" s="102" t="str">
        <f t="shared" si="129"/>
        <v>94</v>
      </c>
      <c r="U149" s="103" t="str">
        <f t="shared" si="140"/>
        <v>Police Commander</v>
      </c>
      <c r="V149" s="104">
        <f t="shared" si="143"/>
        <v>132562</v>
      </c>
      <c r="W149" s="104">
        <f t="shared" si="143"/>
        <v>139540</v>
      </c>
      <c r="X149" s="104">
        <f t="shared" si="143"/>
        <v>142330</v>
      </c>
      <c r="Y149" s="104">
        <f t="shared" si="143"/>
        <v>145178</v>
      </c>
      <c r="Z149" s="104">
        <f t="shared" si="143"/>
        <v>148081</v>
      </c>
      <c r="AA149" s="104">
        <f t="shared" si="143"/>
        <v>151044</v>
      </c>
      <c r="AB149" s="104">
        <f t="shared" si="143"/>
        <v>154064</v>
      </c>
      <c r="AC149" s="104">
        <f t="shared" si="143"/>
        <v>157144</v>
      </c>
      <c r="AD149" s="109" t="str">
        <f t="shared" si="130"/>
        <v>C08100</v>
      </c>
      <c r="AE149" s="109" t="str">
        <f t="shared" si="142"/>
        <v>94</v>
      </c>
      <c r="AF149" s="108" t="str">
        <f t="shared" si="126"/>
        <v>Police Commander</v>
      </c>
      <c r="AG149" s="110">
        <f t="shared" si="120"/>
        <v>63.731999999999999</v>
      </c>
      <c r="AH149" s="110">
        <f t="shared" si="121"/>
        <v>67.087000000000003</v>
      </c>
      <c r="AI149" s="110">
        <f t="shared" si="122"/>
        <v>68.428000000000011</v>
      </c>
      <c r="AJ149" s="110">
        <f t="shared" si="123"/>
        <v>69.798000000000002</v>
      </c>
      <c r="AK149" s="110">
        <f t="shared" si="124"/>
        <v>71.192999999999998</v>
      </c>
      <c r="AL149" s="110">
        <f t="shared" si="125"/>
        <v>72.618000000000009</v>
      </c>
      <c r="AM149" s="110">
        <f t="shared" si="141"/>
        <v>74.070000000000007</v>
      </c>
      <c r="AN149" s="110">
        <f t="shared" si="117"/>
        <v>75.55</v>
      </c>
    </row>
    <row r="150" spans="1:40" hidden="1">
      <c r="A150" s="85" t="s">
        <v>342</v>
      </c>
      <c r="B150" s="86">
        <v>16</v>
      </c>
      <c r="C150" s="86" t="s">
        <v>40</v>
      </c>
      <c r="D150" s="86">
        <v>733</v>
      </c>
      <c r="E150" s="86" t="s">
        <v>448</v>
      </c>
      <c r="F150" s="117" t="s">
        <v>343</v>
      </c>
      <c r="G150" s="93">
        <f t="shared" si="132"/>
        <v>148665</v>
      </c>
      <c r="H150" s="93">
        <f t="shared" si="133"/>
        <v>156490</v>
      </c>
      <c r="I150" s="93">
        <f t="shared" si="134"/>
        <v>159621</v>
      </c>
      <c r="J150" s="93">
        <f t="shared" si="135"/>
        <v>162812</v>
      </c>
      <c r="K150" s="93">
        <f t="shared" si="136"/>
        <v>166069</v>
      </c>
      <c r="L150" s="93">
        <f t="shared" si="137"/>
        <v>169388</v>
      </c>
      <c r="M150" s="93">
        <f t="shared" si="138"/>
        <v>172777</v>
      </c>
      <c r="N150" s="93">
        <f t="shared" si="139"/>
        <v>176234</v>
      </c>
      <c r="O150" s="83"/>
      <c r="S150" s="100" t="str">
        <f t="shared" si="128"/>
        <v>C08110</v>
      </c>
      <c r="T150" s="102" t="str">
        <f t="shared" si="129"/>
        <v>62</v>
      </c>
      <c r="U150" s="103" t="str">
        <f t="shared" si="140"/>
        <v>Police Deputy Chief Administrative Services</v>
      </c>
      <c r="V150" s="104">
        <f t="shared" si="143"/>
        <v>148665</v>
      </c>
      <c r="W150" s="104">
        <f t="shared" si="143"/>
        <v>156490</v>
      </c>
      <c r="X150" s="104">
        <f t="shared" si="143"/>
        <v>159621</v>
      </c>
      <c r="Y150" s="104">
        <f t="shared" si="143"/>
        <v>162812</v>
      </c>
      <c r="Z150" s="104">
        <f t="shared" si="143"/>
        <v>166069</v>
      </c>
      <c r="AA150" s="104">
        <f t="shared" si="143"/>
        <v>169388</v>
      </c>
      <c r="AB150" s="104">
        <f t="shared" si="143"/>
        <v>172777</v>
      </c>
      <c r="AC150" s="104">
        <f t="shared" si="143"/>
        <v>176234</v>
      </c>
      <c r="AD150" s="109" t="str">
        <f t="shared" si="130"/>
        <v>C08110</v>
      </c>
      <c r="AE150" s="109" t="str">
        <f t="shared" si="142"/>
        <v>62</v>
      </c>
      <c r="AF150" s="108" t="str">
        <f t="shared" si="126"/>
        <v>Police Deputy Chief Administrative Services</v>
      </c>
      <c r="AG150" s="110">
        <f t="shared" si="120"/>
        <v>71.474000000000004</v>
      </c>
      <c r="AH150" s="110">
        <f t="shared" si="121"/>
        <v>75.236000000000004</v>
      </c>
      <c r="AI150" s="110">
        <f t="shared" si="122"/>
        <v>76.741</v>
      </c>
      <c r="AJ150" s="110">
        <f t="shared" si="123"/>
        <v>78.275000000000006</v>
      </c>
      <c r="AK150" s="110">
        <f t="shared" si="124"/>
        <v>79.841000000000008</v>
      </c>
      <c r="AL150" s="110">
        <f t="shared" si="125"/>
        <v>81.437000000000012</v>
      </c>
      <c r="AM150" s="110">
        <f t="shared" si="141"/>
        <v>83.066000000000003</v>
      </c>
      <c r="AN150" s="110">
        <f t="shared" si="117"/>
        <v>84.728000000000009</v>
      </c>
    </row>
    <row r="151" spans="1:40" hidden="1">
      <c r="A151" s="85" t="s">
        <v>344</v>
      </c>
      <c r="B151" s="86">
        <v>16</v>
      </c>
      <c r="C151" s="86" t="s">
        <v>40</v>
      </c>
      <c r="D151" s="86">
        <v>733</v>
      </c>
      <c r="E151" s="86" t="s">
        <v>448</v>
      </c>
      <c r="F151" s="117" t="s">
        <v>345</v>
      </c>
      <c r="G151" s="93">
        <f t="shared" si="132"/>
        <v>148665</v>
      </c>
      <c r="H151" s="93">
        <f t="shared" si="133"/>
        <v>156490</v>
      </c>
      <c r="I151" s="93">
        <f t="shared" si="134"/>
        <v>159621</v>
      </c>
      <c r="J151" s="93">
        <f t="shared" si="135"/>
        <v>162812</v>
      </c>
      <c r="K151" s="93">
        <f t="shared" si="136"/>
        <v>166069</v>
      </c>
      <c r="L151" s="93">
        <f t="shared" si="137"/>
        <v>169388</v>
      </c>
      <c r="M151" s="93">
        <f t="shared" si="138"/>
        <v>172777</v>
      </c>
      <c r="N151" s="93">
        <f t="shared" si="139"/>
        <v>176234</v>
      </c>
      <c r="O151" s="83"/>
      <c r="S151" s="100" t="str">
        <f t="shared" si="128"/>
        <v>C08120</v>
      </c>
      <c r="T151" s="102" t="str">
        <f t="shared" si="129"/>
        <v>62</v>
      </c>
      <c r="U151" s="103" t="str">
        <f t="shared" si="140"/>
        <v>Police Deputy Chief Investigation</v>
      </c>
      <c r="V151" s="104">
        <f t="shared" si="143"/>
        <v>148665</v>
      </c>
      <c r="W151" s="104">
        <f t="shared" si="143"/>
        <v>156490</v>
      </c>
      <c r="X151" s="104">
        <f t="shared" si="143"/>
        <v>159621</v>
      </c>
      <c r="Y151" s="104">
        <f t="shared" si="143"/>
        <v>162812</v>
      </c>
      <c r="Z151" s="104">
        <f t="shared" si="143"/>
        <v>166069</v>
      </c>
      <c r="AA151" s="104">
        <f t="shared" si="143"/>
        <v>169388</v>
      </c>
      <c r="AB151" s="104">
        <f t="shared" si="143"/>
        <v>172777</v>
      </c>
      <c r="AC151" s="104">
        <f t="shared" si="143"/>
        <v>176234</v>
      </c>
      <c r="AD151" s="109" t="str">
        <f t="shared" si="130"/>
        <v>C08120</v>
      </c>
      <c r="AE151" s="109" t="str">
        <f t="shared" si="142"/>
        <v>62</v>
      </c>
      <c r="AF151" s="108" t="str">
        <f t="shared" si="126"/>
        <v>Police Deputy Chief Investigation</v>
      </c>
      <c r="AG151" s="110">
        <f t="shared" ref="AG151:AG159" si="146">ROUNDUP(V151/2080,3)</f>
        <v>71.474000000000004</v>
      </c>
      <c r="AH151" s="110">
        <f t="shared" ref="AH151:AH159" si="147">ROUNDUP(W151/2080,3)</f>
        <v>75.236000000000004</v>
      </c>
      <c r="AI151" s="110">
        <f t="shared" ref="AI151:AI159" si="148">ROUNDUP(X151/2080,3)</f>
        <v>76.741</v>
      </c>
      <c r="AJ151" s="110">
        <f t="shared" ref="AJ151:AJ159" si="149">ROUNDUP(Y151/2080,3)</f>
        <v>78.275000000000006</v>
      </c>
      <c r="AK151" s="110">
        <f t="shared" ref="AK151:AK159" si="150">ROUNDUP(Z151/2080,3)</f>
        <v>79.841000000000008</v>
      </c>
      <c r="AL151" s="110">
        <f t="shared" ref="AL151:AL159" si="151">ROUNDUP(AA151/2080,3)</f>
        <v>81.437000000000012</v>
      </c>
      <c r="AM151" s="110">
        <f t="shared" si="141"/>
        <v>83.066000000000003</v>
      </c>
      <c r="AN151" s="110">
        <f t="shared" si="117"/>
        <v>84.728000000000009</v>
      </c>
    </row>
    <row r="152" spans="1:40" hidden="1">
      <c r="A152" s="85" t="s">
        <v>346</v>
      </c>
      <c r="B152" s="86">
        <v>16</v>
      </c>
      <c r="C152" s="86" t="s">
        <v>40</v>
      </c>
      <c r="D152" s="86">
        <v>733</v>
      </c>
      <c r="E152" s="86" t="s">
        <v>448</v>
      </c>
      <c r="F152" s="117" t="s">
        <v>347</v>
      </c>
      <c r="G152" s="93">
        <f t="shared" si="132"/>
        <v>148665</v>
      </c>
      <c r="H152" s="93">
        <f t="shared" si="133"/>
        <v>156490</v>
      </c>
      <c r="I152" s="93">
        <f t="shared" si="134"/>
        <v>159621</v>
      </c>
      <c r="J152" s="93">
        <f t="shared" si="135"/>
        <v>162812</v>
      </c>
      <c r="K152" s="93">
        <f t="shared" si="136"/>
        <v>166069</v>
      </c>
      <c r="L152" s="93">
        <f t="shared" si="137"/>
        <v>169388</v>
      </c>
      <c r="M152" s="93">
        <f t="shared" si="138"/>
        <v>172777</v>
      </c>
      <c r="N152" s="93">
        <f t="shared" si="139"/>
        <v>176234</v>
      </c>
      <c r="O152" s="83"/>
      <c r="S152" s="100" t="str">
        <f t="shared" si="128"/>
        <v>C08130</v>
      </c>
      <c r="T152" s="102" t="str">
        <f t="shared" si="129"/>
        <v>62</v>
      </c>
      <c r="U152" s="103" t="str">
        <f t="shared" si="140"/>
        <v>Police Deputy Chief of Operations</v>
      </c>
      <c r="V152" s="104">
        <f t="shared" si="143"/>
        <v>148665</v>
      </c>
      <c r="W152" s="104">
        <f t="shared" si="143"/>
        <v>156490</v>
      </c>
      <c r="X152" s="104">
        <f t="shared" si="143"/>
        <v>159621</v>
      </c>
      <c r="Y152" s="104">
        <f t="shared" si="143"/>
        <v>162812</v>
      </c>
      <c r="Z152" s="104">
        <f t="shared" si="143"/>
        <v>166069</v>
      </c>
      <c r="AA152" s="104">
        <f t="shared" si="143"/>
        <v>169388</v>
      </c>
      <c r="AB152" s="104">
        <f t="shared" si="143"/>
        <v>172777</v>
      </c>
      <c r="AC152" s="104">
        <f t="shared" si="143"/>
        <v>176234</v>
      </c>
      <c r="AD152" s="109" t="str">
        <f t="shared" si="130"/>
        <v>C08130</v>
      </c>
      <c r="AE152" s="109" t="str">
        <f t="shared" si="142"/>
        <v>62</v>
      </c>
      <c r="AF152" s="108" t="str">
        <f t="shared" ref="AF152:AF159" si="152">F152</f>
        <v>Police Deputy Chief of Operations</v>
      </c>
      <c r="AG152" s="110">
        <f t="shared" si="146"/>
        <v>71.474000000000004</v>
      </c>
      <c r="AH152" s="110">
        <f t="shared" si="147"/>
        <v>75.236000000000004</v>
      </c>
      <c r="AI152" s="110">
        <f t="shared" si="148"/>
        <v>76.741</v>
      </c>
      <c r="AJ152" s="110">
        <f t="shared" si="149"/>
        <v>78.275000000000006</v>
      </c>
      <c r="AK152" s="110">
        <f t="shared" si="150"/>
        <v>79.841000000000008</v>
      </c>
      <c r="AL152" s="110">
        <f t="shared" si="151"/>
        <v>81.437000000000012</v>
      </c>
      <c r="AM152" s="110">
        <f t="shared" si="141"/>
        <v>83.066000000000003</v>
      </c>
      <c r="AN152" s="110">
        <f t="shared" si="117"/>
        <v>84.728000000000009</v>
      </c>
    </row>
    <row r="153" spans="1:40" hidden="1">
      <c r="A153" s="85" t="s">
        <v>348</v>
      </c>
      <c r="B153" s="86">
        <v>15</v>
      </c>
      <c r="C153" s="86" t="s">
        <v>284</v>
      </c>
      <c r="D153" s="86">
        <v>685</v>
      </c>
      <c r="E153" s="86" t="s">
        <v>448</v>
      </c>
      <c r="F153" s="117" t="s">
        <v>349</v>
      </c>
      <c r="G153" s="93">
        <f t="shared" si="132"/>
        <v>138756</v>
      </c>
      <c r="H153" s="93">
        <f t="shared" si="133"/>
        <v>146060</v>
      </c>
      <c r="I153" s="93">
        <f t="shared" si="134"/>
        <v>148981</v>
      </c>
      <c r="J153" s="93">
        <f t="shared" si="135"/>
        <v>151958</v>
      </c>
      <c r="K153" s="93">
        <f t="shared" si="136"/>
        <v>154999</v>
      </c>
      <c r="L153" s="93">
        <f t="shared" si="137"/>
        <v>158098</v>
      </c>
      <c r="M153" s="93">
        <f t="shared" si="138"/>
        <v>161261</v>
      </c>
      <c r="N153" s="93">
        <f t="shared" si="139"/>
        <v>164486</v>
      </c>
      <c r="O153" s="83"/>
      <c r="S153" s="100" t="str">
        <f t="shared" si="128"/>
        <v>C08140</v>
      </c>
      <c r="T153" s="102" t="str">
        <f t="shared" si="129"/>
        <v>97</v>
      </c>
      <c r="U153" s="103" t="str">
        <f t="shared" si="140"/>
        <v>Police Inspector</v>
      </c>
      <c r="V153" s="104">
        <f t="shared" si="143"/>
        <v>138756</v>
      </c>
      <c r="W153" s="104">
        <f t="shared" si="143"/>
        <v>146060</v>
      </c>
      <c r="X153" s="104">
        <f t="shared" si="143"/>
        <v>148981</v>
      </c>
      <c r="Y153" s="104">
        <f t="shared" si="143"/>
        <v>151958</v>
      </c>
      <c r="Z153" s="104">
        <f t="shared" si="143"/>
        <v>154999</v>
      </c>
      <c r="AA153" s="104">
        <f t="shared" si="143"/>
        <v>158098</v>
      </c>
      <c r="AB153" s="104">
        <f t="shared" si="143"/>
        <v>161261</v>
      </c>
      <c r="AC153" s="104">
        <f t="shared" si="143"/>
        <v>164486</v>
      </c>
      <c r="AD153" s="109" t="str">
        <f t="shared" si="130"/>
        <v>C08140</v>
      </c>
      <c r="AE153" s="109" t="str">
        <f t="shared" si="142"/>
        <v>97</v>
      </c>
      <c r="AF153" s="108" t="str">
        <f t="shared" si="152"/>
        <v>Police Inspector</v>
      </c>
      <c r="AG153" s="110">
        <f t="shared" si="146"/>
        <v>66.710000000000008</v>
      </c>
      <c r="AH153" s="110">
        <f t="shared" si="147"/>
        <v>70.222000000000008</v>
      </c>
      <c r="AI153" s="110">
        <f t="shared" si="148"/>
        <v>71.626000000000005</v>
      </c>
      <c r="AJ153" s="110">
        <f t="shared" si="149"/>
        <v>73.057000000000002</v>
      </c>
      <c r="AK153" s="110">
        <f t="shared" si="150"/>
        <v>74.519000000000005</v>
      </c>
      <c r="AL153" s="110">
        <f t="shared" si="151"/>
        <v>76.009</v>
      </c>
      <c r="AM153" s="110">
        <f t="shared" si="141"/>
        <v>77.53</v>
      </c>
      <c r="AN153" s="110">
        <f t="shared" si="117"/>
        <v>79.08</v>
      </c>
    </row>
    <row r="154" spans="1:40" hidden="1">
      <c r="A154" s="96" t="s">
        <v>361</v>
      </c>
      <c r="B154" s="97">
        <v>12</v>
      </c>
      <c r="C154" s="97">
        <v>75</v>
      </c>
      <c r="D154" s="97">
        <v>558</v>
      </c>
      <c r="E154" s="98" t="s">
        <v>448</v>
      </c>
      <c r="F154" s="96" t="s">
        <v>502</v>
      </c>
      <c r="G154" s="93">
        <f t="shared" si="132"/>
        <v>112538</v>
      </c>
      <c r="H154" s="93">
        <f t="shared" si="133"/>
        <v>118460</v>
      </c>
      <c r="I154" s="93">
        <f t="shared" si="134"/>
        <v>120829</v>
      </c>
      <c r="J154" s="93">
        <f t="shared" si="135"/>
        <v>123247</v>
      </c>
      <c r="K154" s="93">
        <f t="shared" si="136"/>
        <v>125710</v>
      </c>
      <c r="L154" s="93">
        <f t="shared" si="137"/>
        <v>128224</v>
      </c>
      <c r="M154" s="93">
        <f t="shared" si="138"/>
        <v>130790</v>
      </c>
      <c r="N154" s="93">
        <f t="shared" si="139"/>
        <v>133405</v>
      </c>
      <c r="O154" s="83"/>
      <c r="P154" s="87"/>
      <c r="Q154" s="87"/>
      <c r="R154" s="87"/>
      <c r="S154" s="100" t="str">
        <f t="shared" si="128"/>
        <v>52910C</v>
      </c>
      <c r="T154" s="102">
        <f t="shared" si="129"/>
        <v>75</v>
      </c>
      <c r="U154" s="103" t="str">
        <f t="shared" si="140"/>
        <v>Public Safety Information Director</v>
      </c>
      <c r="V154" s="104">
        <v>112538</v>
      </c>
      <c r="W154" s="104">
        <v>118460</v>
      </c>
      <c r="X154" s="104">
        <v>120829</v>
      </c>
      <c r="Y154" s="104">
        <v>123247</v>
      </c>
      <c r="Z154" s="104">
        <v>125710</v>
      </c>
      <c r="AA154" s="104">
        <v>128224</v>
      </c>
      <c r="AB154" s="104">
        <v>130790</v>
      </c>
      <c r="AC154" s="104">
        <v>133405</v>
      </c>
      <c r="AD154" s="109" t="str">
        <f t="shared" si="130"/>
        <v>52910C</v>
      </c>
      <c r="AE154" s="109">
        <f t="shared" si="142"/>
        <v>75</v>
      </c>
      <c r="AF154" s="108" t="str">
        <f t="shared" si="152"/>
        <v>Public Safety Information Director</v>
      </c>
      <c r="AG154" s="110">
        <f t="shared" si="146"/>
        <v>54.104999999999997</v>
      </c>
      <c r="AH154" s="110">
        <f t="shared" si="147"/>
        <v>56.951999999999998</v>
      </c>
      <c r="AI154" s="110">
        <f t="shared" si="148"/>
        <v>58.091000000000001</v>
      </c>
      <c r="AJ154" s="110">
        <f t="shared" si="149"/>
        <v>59.253999999999998</v>
      </c>
      <c r="AK154" s="110">
        <f t="shared" si="150"/>
        <v>60.437999999999995</v>
      </c>
      <c r="AL154" s="110">
        <f t="shared" si="151"/>
        <v>61.646999999999998</v>
      </c>
      <c r="AM154" s="110">
        <f t="shared" si="141"/>
        <v>62.879999999999995</v>
      </c>
      <c r="AN154" s="110">
        <f t="shared" si="117"/>
        <v>64.138000000000005</v>
      </c>
    </row>
    <row r="155" spans="1:40" hidden="1">
      <c r="A155" s="85" t="s">
        <v>429</v>
      </c>
      <c r="B155" s="86">
        <v>13</v>
      </c>
      <c r="C155" s="86">
        <v>51</v>
      </c>
      <c r="D155" s="86">
        <v>630</v>
      </c>
      <c r="E155" s="86" t="s">
        <v>448</v>
      </c>
      <c r="F155" s="117" t="s">
        <v>427</v>
      </c>
      <c r="G155" s="93">
        <f t="shared" si="132"/>
        <v>127402</v>
      </c>
      <c r="H155" s="93">
        <f t="shared" si="133"/>
        <v>134108</v>
      </c>
      <c r="I155" s="93">
        <f t="shared" si="134"/>
        <v>136788</v>
      </c>
      <c r="J155" s="93">
        <f t="shared" si="135"/>
        <v>139525</v>
      </c>
      <c r="K155" s="93">
        <f t="shared" si="136"/>
        <v>142315</v>
      </c>
      <c r="L155" s="93">
        <f t="shared" si="137"/>
        <v>145163</v>
      </c>
      <c r="M155" s="93">
        <f t="shared" si="138"/>
        <v>148065</v>
      </c>
      <c r="N155" s="93">
        <f t="shared" si="139"/>
        <v>151026</v>
      </c>
      <c r="O155" s="83"/>
      <c r="S155" s="100" t="str">
        <f t="shared" si="128"/>
        <v>C06711</v>
      </c>
      <c r="T155" s="102">
        <f t="shared" si="129"/>
        <v>51</v>
      </c>
      <c r="U155" s="103" t="str">
        <f t="shared" si="140"/>
        <v>Race &amp; Equity Director</v>
      </c>
      <c r="V155" s="104">
        <f t="shared" ref="V155:AC159" si="153">ROUND(VLOOKUP($S155,DataApril2021,V$5,0)*IncrPerc2022,0)</f>
        <v>127402</v>
      </c>
      <c r="W155" s="104">
        <f t="shared" si="153"/>
        <v>134108</v>
      </c>
      <c r="X155" s="104">
        <f t="shared" si="153"/>
        <v>136788</v>
      </c>
      <c r="Y155" s="104">
        <f t="shared" si="153"/>
        <v>139525</v>
      </c>
      <c r="Z155" s="104">
        <f t="shared" si="153"/>
        <v>142315</v>
      </c>
      <c r="AA155" s="104">
        <f t="shared" si="153"/>
        <v>145163</v>
      </c>
      <c r="AB155" s="104">
        <f t="shared" si="153"/>
        <v>148065</v>
      </c>
      <c r="AC155" s="104">
        <f t="shared" si="153"/>
        <v>151026</v>
      </c>
      <c r="AD155" s="109" t="str">
        <f t="shared" si="130"/>
        <v>C06711</v>
      </c>
      <c r="AE155" s="109">
        <f t="shared" si="142"/>
        <v>51</v>
      </c>
      <c r="AF155" s="108" t="str">
        <f t="shared" si="152"/>
        <v>Race &amp; Equity Director</v>
      </c>
      <c r="AG155" s="110">
        <f t="shared" si="146"/>
        <v>61.250999999999998</v>
      </c>
      <c r="AH155" s="110">
        <f t="shared" si="147"/>
        <v>64.474999999999994</v>
      </c>
      <c r="AI155" s="110">
        <f t="shared" si="148"/>
        <v>65.76400000000001</v>
      </c>
      <c r="AJ155" s="110">
        <f t="shared" si="149"/>
        <v>67.08</v>
      </c>
      <c r="AK155" s="110">
        <f t="shared" si="150"/>
        <v>68.421000000000006</v>
      </c>
      <c r="AL155" s="110">
        <f t="shared" si="151"/>
        <v>69.790000000000006</v>
      </c>
      <c r="AM155" s="110">
        <f t="shared" si="141"/>
        <v>71.186000000000007</v>
      </c>
      <c r="AN155" s="110">
        <f t="shared" si="117"/>
        <v>72.609000000000009</v>
      </c>
    </row>
    <row r="156" spans="1:40" hidden="1">
      <c r="A156" s="85" t="s">
        <v>350</v>
      </c>
      <c r="B156" s="86">
        <v>13</v>
      </c>
      <c r="C156" s="86" t="s">
        <v>351</v>
      </c>
      <c r="D156" s="86">
        <v>590</v>
      </c>
      <c r="E156" s="86" t="s">
        <v>448</v>
      </c>
      <c r="F156" s="116" t="s">
        <v>352</v>
      </c>
      <c r="G156" s="93">
        <f t="shared" si="132"/>
        <v>119143</v>
      </c>
      <c r="H156" s="93">
        <f t="shared" si="133"/>
        <v>125414</v>
      </c>
      <c r="I156" s="93">
        <f t="shared" si="134"/>
        <v>127922</v>
      </c>
      <c r="J156" s="93">
        <f t="shared" si="135"/>
        <v>130481</v>
      </c>
      <c r="K156" s="93">
        <f t="shared" si="136"/>
        <v>133090</v>
      </c>
      <c r="L156" s="93">
        <f t="shared" si="137"/>
        <v>135753</v>
      </c>
      <c r="M156" s="93">
        <f t="shared" si="138"/>
        <v>138467</v>
      </c>
      <c r="N156" s="93">
        <f t="shared" si="139"/>
        <v>141238</v>
      </c>
      <c r="O156" s="83"/>
      <c r="S156" s="100" t="str">
        <f t="shared" si="128"/>
        <v>C09171</v>
      </c>
      <c r="T156" s="102" t="str">
        <f t="shared" si="129"/>
        <v>48</v>
      </c>
      <c r="U156" s="103" t="str">
        <f t="shared" si="140"/>
        <v>Senior Government Relations Representative</v>
      </c>
      <c r="V156" s="104">
        <f t="shared" si="153"/>
        <v>119143</v>
      </c>
      <c r="W156" s="104">
        <f t="shared" si="153"/>
        <v>125414</v>
      </c>
      <c r="X156" s="104">
        <f t="shared" si="153"/>
        <v>127922</v>
      </c>
      <c r="Y156" s="104">
        <f t="shared" si="153"/>
        <v>130481</v>
      </c>
      <c r="Z156" s="104">
        <f t="shared" si="153"/>
        <v>133090</v>
      </c>
      <c r="AA156" s="104">
        <f t="shared" si="153"/>
        <v>135753</v>
      </c>
      <c r="AB156" s="104">
        <f t="shared" si="153"/>
        <v>138467</v>
      </c>
      <c r="AC156" s="104">
        <f t="shared" si="153"/>
        <v>141238</v>
      </c>
      <c r="AD156" s="109" t="str">
        <f t="shared" si="130"/>
        <v>C09171</v>
      </c>
      <c r="AE156" s="109" t="str">
        <f t="shared" si="142"/>
        <v>48</v>
      </c>
      <c r="AF156" s="108" t="str">
        <f t="shared" si="152"/>
        <v>Senior Government Relations Representative</v>
      </c>
      <c r="AG156" s="110">
        <f t="shared" si="146"/>
        <v>57.280999999999999</v>
      </c>
      <c r="AH156" s="110">
        <f t="shared" si="147"/>
        <v>60.295999999999999</v>
      </c>
      <c r="AI156" s="110">
        <f t="shared" si="148"/>
        <v>61.500999999999998</v>
      </c>
      <c r="AJ156" s="110">
        <f t="shared" si="149"/>
        <v>62.731999999999999</v>
      </c>
      <c r="AK156" s="110">
        <f t="shared" si="150"/>
        <v>63.985999999999997</v>
      </c>
      <c r="AL156" s="110">
        <f t="shared" si="151"/>
        <v>65.266000000000005</v>
      </c>
      <c r="AM156" s="110">
        <f t="shared" si="141"/>
        <v>66.570999999999998</v>
      </c>
      <c r="AN156" s="110">
        <f t="shared" si="117"/>
        <v>67.903000000000006</v>
      </c>
    </row>
    <row r="157" spans="1:40" hidden="1">
      <c r="A157" s="85" t="s">
        <v>353</v>
      </c>
      <c r="B157" s="86">
        <v>13</v>
      </c>
      <c r="C157" s="86" t="s">
        <v>354</v>
      </c>
      <c r="D157" s="86">
        <v>628</v>
      </c>
      <c r="E157" s="86" t="s">
        <v>448</v>
      </c>
      <c r="F157" s="116" t="s">
        <v>355</v>
      </c>
      <c r="G157" s="93">
        <f t="shared" si="132"/>
        <v>126989</v>
      </c>
      <c r="H157" s="93">
        <f t="shared" si="133"/>
        <v>133672</v>
      </c>
      <c r="I157" s="93">
        <f t="shared" si="134"/>
        <v>136346</v>
      </c>
      <c r="J157" s="93">
        <f t="shared" si="135"/>
        <v>139073</v>
      </c>
      <c r="K157" s="93">
        <f t="shared" si="136"/>
        <v>141854</v>
      </c>
      <c r="L157" s="93">
        <f t="shared" si="137"/>
        <v>144690</v>
      </c>
      <c r="M157" s="93">
        <f t="shared" si="138"/>
        <v>147585</v>
      </c>
      <c r="N157" s="93">
        <f t="shared" si="139"/>
        <v>150536</v>
      </c>
      <c r="O157" s="54"/>
      <c r="P157" s="54"/>
      <c r="Q157" s="54"/>
      <c r="R157" s="54"/>
      <c r="S157" s="100" t="str">
        <f t="shared" si="128"/>
        <v>C09177</v>
      </c>
      <c r="T157" s="102" t="str">
        <f t="shared" si="129"/>
        <v>100</v>
      </c>
      <c r="U157" s="103" t="str">
        <f t="shared" si="140"/>
        <v>Senior Manager Transit Oriented Development CPED</v>
      </c>
      <c r="V157" s="104">
        <f t="shared" si="153"/>
        <v>126989</v>
      </c>
      <c r="W157" s="104">
        <f t="shared" si="153"/>
        <v>133672</v>
      </c>
      <c r="X157" s="104">
        <f t="shared" si="153"/>
        <v>136346</v>
      </c>
      <c r="Y157" s="104">
        <f t="shared" si="153"/>
        <v>139073</v>
      </c>
      <c r="Z157" s="104">
        <f t="shared" si="153"/>
        <v>141854</v>
      </c>
      <c r="AA157" s="104">
        <f t="shared" si="153"/>
        <v>144690</v>
      </c>
      <c r="AB157" s="104">
        <f t="shared" si="153"/>
        <v>147585</v>
      </c>
      <c r="AC157" s="104">
        <f t="shared" si="153"/>
        <v>150536</v>
      </c>
      <c r="AD157" s="109" t="str">
        <f t="shared" si="130"/>
        <v>C09177</v>
      </c>
      <c r="AE157" s="109" t="str">
        <f t="shared" si="142"/>
        <v>100</v>
      </c>
      <c r="AF157" s="108" t="str">
        <f t="shared" si="152"/>
        <v>Senior Manager Transit Oriented Development CPED</v>
      </c>
      <c r="AG157" s="110">
        <f t="shared" si="146"/>
        <v>61.052999999999997</v>
      </c>
      <c r="AH157" s="110">
        <f t="shared" si="147"/>
        <v>64.266000000000005</v>
      </c>
      <c r="AI157" s="110">
        <f t="shared" si="148"/>
        <v>65.551000000000002</v>
      </c>
      <c r="AJ157" s="110">
        <f t="shared" si="149"/>
        <v>66.863</v>
      </c>
      <c r="AK157" s="110">
        <f t="shared" si="150"/>
        <v>68.2</v>
      </c>
      <c r="AL157" s="110">
        <f t="shared" si="151"/>
        <v>69.563000000000002</v>
      </c>
      <c r="AM157" s="110">
        <f t="shared" si="141"/>
        <v>70.954999999999998</v>
      </c>
      <c r="AN157" s="110">
        <f t="shared" si="117"/>
        <v>72.374000000000009</v>
      </c>
    </row>
    <row r="158" spans="1:40" hidden="1">
      <c r="A158" s="85" t="s">
        <v>428</v>
      </c>
      <c r="B158" s="86">
        <v>14</v>
      </c>
      <c r="C158" s="86">
        <v>122</v>
      </c>
      <c r="D158" s="86">
        <v>645</v>
      </c>
      <c r="E158" s="86" t="s">
        <v>448</v>
      </c>
      <c r="F158" s="117" t="s">
        <v>424</v>
      </c>
      <c r="G158" s="93">
        <f t="shared" si="132"/>
        <v>130497</v>
      </c>
      <c r="H158" s="93">
        <f t="shared" si="133"/>
        <v>137367</v>
      </c>
      <c r="I158" s="93">
        <f t="shared" si="134"/>
        <v>140114</v>
      </c>
      <c r="J158" s="93">
        <f t="shared" si="135"/>
        <v>142916</v>
      </c>
      <c r="K158" s="93">
        <f t="shared" si="136"/>
        <v>145774</v>
      </c>
      <c r="L158" s="93">
        <f t="shared" si="137"/>
        <v>148691</v>
      </c>
      <c r="M158" s="93">
        <f t="shared" si="138"/>
        <v>151664</v>
      </c>
      <c r="N158" s="93">
        <f t="shared" si="139"/>
        <v>154697</v>
      </c>
      <c r="O158" s="83"/>
      <c r="S158" s="100" t="str">
        <f t="shared" si="128"/>
        <v>59405C</v>
      </c>
      <c r="T158" s="102">
        <f t="shared" si="129"/>
        <v>122</v>
      </c>
      <c r="U158" s="103" t="str">
        <f t="shared" si="140"/>
        <v>Service Center Director</v>
      </c>
      <c r="V158" s="104">
        <f t="shared" si="153"/>
        <v>130497</v>
      </c>
      <c r="W158" s="104">
        <f t="shared" si="153"/>
        <v>137367</v>
      </c>
      <c r="X158" s="104">
        <f t="shared" si="153"/>
        <v>140114</v>
      </c>
      <c r="Y158" s="104">
        <f t="shared" si="153"/>
        <v>142916</v>
      </c>
      <c r="Z158" s="104">
        <f t="shared" si="153"/>
        <v>145774</v>
      </c>
      <c r="AA158" s="104">
        <f t="shared" si="153"/>
        <v>148691</v>
      </c>
      <c r="AB158" s="104">
        <f t="shared" si="153"/>
        <v>151664</v>
      </c>
      <c r="AC158" s="104">
        <f t="shared" si="153"/>
        <v>154697</v>
      </c>
      <c r="AD158" s="109" t="str">
        <f t="shared" si="130"/>
        <v>59405C</v>
      </c>
      <c r="AE158" s="109">
        <f t="shared" si="142"/>
        <v>122</v>
      </c>
      <c r="AF158" s="108" t="str">
        <f t="shared" si="152"/>
        <v>Service Center Director</v>
      </c>
      <c r="AG158" s="110">
        <f t="shared" si="146"/>
        <v>62.738999999999997</v>
      </c>
      <c r="AH158" s="110">
        <f t="shared" si="147"/>
        <v>66.042000000000002</v>
      </c>
      <c r="AI158" s="110">
        <f t="shared" si="148"/>
        <v>67.363</v>
      </c>
      <c r="AJ158" s="110">
        <f t="shared" si="149"/>
        <v>68.710000000000008</v>
      </c>
      <c r="AK158" s="110">
        <f t="shared" si="150"/>
        <v>70.084000000000003</v>
      </c>
      <c r="AL158" s="110">
        <f t="shared" si="151"/>
        <v>71.487000000000009</v>
      </c>
      <c r="AM158" s="110">
        <f t="shared" si="141"/>
        <v>72.916000000000011</v>
      </c>
      <c r="AN158" s="110">
        <f t="shared" si="117"/>
        <v>74.374000000000009</v>
      </c>
    </row>
    <row r="159" spans="1:40" hidden="1">
      <c r="A159" s="85" t="s">
        <v>356</v>
      </c>
      <c r="B159" s="86">
        <v>14</v>
      </c>
      <c r="C159" s="86" t="s">
        <v>357</v>
      </c>
      <c r="D159" s="86">
        <v>658</v>
      </c>
      <c r="E159" s="86" t="s">
        <v>448</v>
      </c>
      <c r="F159" s="116" t="s">
        <v>358</v>
      </c>
      <c r="G159" s="93">
        <f t="shared" si="132"/>
        <v>133180</v>
      </c>
      <c r="H159" s="93">
        <f t="shared" si="133"/>
        <v>140192</v>
      </c>
      <c r="I159" s="93">
        <f t="shared" si="134"/>
        <v>142996</v>
      </c>
      <c r="J159" s="93">
        <f t="shared" si="135"/>
        <v>145856</v>
      </c>
      <c r="K159" s="93">
        <f t="shared" si="136"/>
        <v>148773</v>
      </c>
      <c r="L159" s="93">
        <f t="shared" si="137"/>
        <v>151748</v>
      </c>
      <c r="M159" s="93">
        <f t="shared" si="138"/>
        <v>154782</v>
      </c>
      <c r="N159" s="93">
        <f t="shared" si="139"/>
        <v>157880</v>
      </c>
      <c r="O159" s="54"/>
      <c r="P159" s="54"/>
      <c r="Q159" s="54"/>
      <c r="R159" s="54"/>
      <c r="S159" s="100" t="str">
        <f t="shared" si="128"/>
        <v>C09900</v>
      </c>
      <c r="T159" s="102" t="str">
        <f t="shared" si="129"/>
        <v>85</v>
      </c>
      <c r="U159" s="103" t="str">
        <f t="shared" si="140"/>
        <v>Supervising Attorney Criminal</v>
      </c>
      <c r="V159" s="104">
        <f t="shared" si="153"/>
        <v>133180</v>
      </c>
      <c r="W159" s="104">
        <f t="shared" si="153"/>
        <v>140192</v>
      </c>
      <c r="X159" s="104">
        <f t="shared" si="153"/>
        <v>142996</v>
      </c>
      <c r="Y159" s="104">
        <f t="shared" si="153"/>
        <v>145856</v>
      </c>
      <c r="Z159" s="104">
        <f t="shared" si="153"/>
        <v>148773</v>
      </c>
      <c r="AA159" s="104">
        <f t="shared" si="153"/>
        <v>151748</v>
      </c>
      <c r="AB159" s="104">
        <f t="shared" si="153"/>
        <v>154782</v>
      </c>
      <c r="AC159" s="104">
        <f t="shared" si="153"/>
        <v>157880</v>
      </c>
      <c r="AD159" s="109" t="str">
        <f t="shared" si="130"/>
        <v>C09900</v>
      </c>
      <c r="AE159" s="109" t="str">
        <f t="shared" si="142"/>
        <v>85</v>
      </c>
      <c r="AF159" s="108" t="str">
        <f t="shared" si="152"/>
        <v>Supervising Attorney Criminal</v>
      </c>
      <c r="AG159" s="110">
        <f t="shared" si="146"/>
        <v>64.029000000000011</v>
      </c>
      <c r="AH159" s="110">
        <f t="shared" si="147"/>
        <v>67.400000000000006</v>
      </c>
      <c r="AI159" s="110">
        <f t="shared" si="148"/>
        <v>68.749000000000009</v>
      </c>
      <c r="AJ159" s="110">
        <f t="shared" si="149"/>
        <v>70.124000000000009</v>
      </c>
      <c r="AK159" s="110">
        <f t="shared" si="150"/>
        <v>71.52600000000001</v>
      </c>
      <c r="AL159" s="110">
        <f t="shared" si="151"/>
        <v>72.956000000000003</v>
      </c>
      <c r="AM159" s="110">
        <f t="shared" si="141"/>
        <v>74.415000000000006</v>
      </c>
      <c r="AN159" s="110">
        <f t="shared" si="117"/>
        <v>75.904000000000011</v>
      </c>
    </row>
    <row r="160" spans="1:40">
      <c r="F160" s="119"/>
      <c r="G160" s="44"/>
      <c r="H160" s="44"/>
      <c r="I160" s="44"/>
      <c r="J160" s="44"/>
      <c r="K160" s="44"/>
      <c r="L160" s="44"/>
      <c r="M160" s="44"/>
      <c r="N160" s="44"/>
    </row>
  </sheetData>
  <sheetProtection sheet="1" autoFilter="0"/>
  <autoFilter ref="A6:Q159" xr:uid="{CEF86259-D1A0-4082-9111-032A39BDCF18}">
    <filterColumn colId="2">
      <filters>
        <filter val="132"/>
      </filters>
    </filterColumn>
  </autoFilter>
  <sortState xmlns:xlrd2="http://schemas.microsoft.com/office/spreadsheetml/2017/richdata2" ref="A8:AO159">
    <sortCondition ref="F8:F159"/>
  </sortState>
  <pageMargins left="0.25" right="0.25" top="0.75" bottom="0.75" header="0.3" footer="0.3"/>
  <pageSetup orientation="landscape" r:id="rId1"/>
  <headerFooter>
    <oddFooter>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C7008-1B47-434C-97A7-B01210D6545C}">
  <sheetPr codeName="Sheet5">
    <tabColor theme="1"/>
  </sheetPr>
  <dimension ref="A1:AP171"/>
  <sheetViews>
    <sheetView showGridLines="0" topLeftCell="A77" zoomScaleNormal="100" workbookViewId="0">
      <selection activeCell="D100" sqref="D100"/>
    </sheetView>
  </sheetViews>
  <sheetFormatPr defaultColWidth="8.81640625" defaultRowHeight="14.5"/>
  <cols>
    <col min="1" max="1" width="7.1796875" style="44" customWidth="1"/>
    <col min="2" max="4" width="8.1796875" style="54" bestFit="1" customWidth="1"/>
    <col min="5" max="5" width="8.453125" style="54" bestFit="1" customWidth="1"/>
    <col min="6" max="6" width="71.81640625" style="44" customWidth="1"/>
    <col min="7" max="13" width="11" style="149" customWidth="1"/>
    <col min="14" max="14" width="10.26953125" style="149" bestFit="1" customWidth="1"/>
    <col min="15" max="15" width="16.81640625" style="83" hidden="1" customWidth="1"/>
    <col min="16" max="16" width="23.81640625" style="100" bestFit="1" customWidth="1"/>
    <col min="17" max="17" width="9.26953125" style="100" bestFit="1" customWidth="1"/>
    <col min="18" max="18" width="68" style="100" bestFit="1" customWidth="1"/>
    <col min="19" max="19" width="10.1796875" style="102" bestFit="1" customWidth="1"/>
    <col min="20" max="27" width="10.26953125" style="100" bestFit="1" customWidth="1"/>
    <col min="28" max="28" width="11.1796875" style="157" bestFit="1" customWidth="1"/>
    <col min="29" max="29" width="68" style="157" bestFit="1" customWidth="1"/>
    <col min="30" max="38" width="10.26953125" style="157" bestFit="1" customWidth="1"/>
    <col min="39" max="39" width="1.81640625" style="44" bestFit="1" customWidth="1"/>
    <col min="40" max="40" width="11" style="44" customWidth="1"/>
    <col min="41" max="42" width="14" style="44" customWidth="1"/>
    <col min="43" max="44" width="8.81640625" style="44" customWidth="1"/>
    <col min="45" max="16384" width="8.81640625" style="44"/>
  </cols>
  <sheetData>
    <row r="1" spans="1:38">
      <c r="A1" s="88" t="s">
        <v>0</v>
      </c>
      <c r="B1" s="89"/>
      <c r="C1" s="89"/>
      <c r="D1" s="89"/>
      <c r="E1" s="89"/>
      <c r="F1" s="111"/>
      <c r="G1" s="147"/>
      <c r="H1" s="147"/>
      <c r="I1" s="147"/>
      <c r="J1" s="147"/>
      <c r="K1" s="147"/>
      <c r="L1" s="147"/>
      <c r="M1" s="147"/>
      <c r="N1" s="147"/>
      <c r="O1" s="84"/>
      <c r="P1" s="100" t="s">
        <v>506</v>
      </c>
      <c r="Q1" s="101">
        <f>102.5%*100.75%</f>
        <v>1.0326875</v>
      </c>
      <c r="R1" s="155" t="s">
        <v>514</v>
      </c>
    </row>
    <row r="2" spans="1:38">
      <c r="A2" s="105" t="s">
        <v>516</v>
      </c>
      <c r="B2" s="89"/>
      <c r="C2" s="89"/>
      <c r="D2" s="89"/>
      <c r="E2" s="89"/>
      <c r="F2" s="112"/>
      <c r="G2" s="147"/>
      <c r="H2" s="147"/>
      <c r="I2" s="147"/>
      <c r="J2" s="147"/>
      <c r="K2" s="147"/>
      <c r="L2" s="147"/>
      <c r="M2" s="147"/>
      <c r="N2" s="147"/>
      <c r="O2" s="79"/>
      <c r="P2" s="100" t="s">
        <v>505</v>
      </c>
      <c r="Q2" s="102" t="s">
        <v>507</v>
      </c>
    </row>
    <row r="3" spans="1:38">
      <c r="A3" s="92" t="s">
        <v>453</v>
      </c>
      <c r="B3" s="89"/>
      <c r="C3" s="89"/>
      <c r="D3" s="89"/>
      <c r="E3" s="89"/>
      <c r="F3" s="112"/>
      <c r="G3" s="147"/>
      <c r="H3" s="147"/>
      <c r="I3" s="147"/>
      <c r="J3" s="147"/>
      <c r="K3" s="147"/>
      <c r="L3" s="147"/>
      <c r="M3" s="147"/>
      <c r="N3" s="147"/>
      <c r="O3" s="79"/>
    </row>
    <row r="4" spans="1:38">
      <c r="A4" s="105" t="s">
        <v>517</v>
      </c>
      <c r="B4" s="89"/>
      <c r="C4" s="89"/>
      <c r="D4" s="89"/>
      <c r="E4" s="89"/>
      <c r="F4" s="112"/>
      <c r="G4" s="147"/>
      <c r="H4" s="147"/>
      <c r="I4" s="147"/>
      <c r="J4" s="147"/>
      <c r="K4" s="147"/>
      <c r="L4" s="147"/>
      <c r="M4" s="147"/>
      <c r="N4" s="147"/>
      <c r="O4" s="79"/>
    </row>
    <row r="5" spans="1:38">
      <c r="A5" s="92" t="s">
        <v>624</v>
      </c>
      <c r="B5" s="45"/>
      <c r="C5" s="45"/>
      <c r="D5" s="45"/>
      <c r="E5" s="45"/>
      <c r="F5" s="90"/>
      <c r="G5" s="147"/>
      <c r="H5" s="147"/>
      <c r="I5" s="147"/>
      <c r="J5" s="147"/>
      <c r="K5" s="147"/>
      <c r="L5" s="147"/>
      <c r="M5" s="147"/>
      <c r="N5" s="147"/>
      <c r="O5" s="156"/>
      <c r="P5" s="100" t="s">
        <v>463</v>
      </c>
      <c r="T5" s="102">
        <v>4</v>
      </c>
      <c r="U5" s="102">
        <f>T5+1</f>
        <v>5</v>
      </c>
      <c r="V5" s="102">
        <f t="shared" ref="V5:AA5" si="0">U5+1</f>
        <v>6</v>
      </c>
      <c r="W5" s="102">
        <f t="shared" si="0"/>
        <v>7</v>
      </c>
      <c r="X5" s="102">
        <f t="shared" si="0"/>
        <v>8</v>
      </c>
      <c r="Y5" s="102">
        <f t="shared" si="0"/>
        <v>9</v>
      </c>
      <c r="Z5" s="102">
        <f t="shared" si="0"/>
        <v>10</v>
      </c>
      <c r="AA5" s="102">
        <f t="shared" si="0"/>
        <v>11</v>
      </c>
      <c r="AB5" s="157" t="s">
        <v>515</v>
      </c>
    </row>
    <row r="6" spans="1:38" ht="61.5" customHeight="1">
      <c r="A6" s="120" t="s">
        <v>4</v>
      </c>
      <c r="B6" s="121" t="s">
        <v>456</v>
      </c>
      <c r="C6" s="121" t="s">
        <v>457</v>
      </c>
      <c r="D6" s="121" t="s">
        <v>458</v>
      </c>
      <c r="E6" s="121" t="s">
        <v>447</v>
      </c>
      <c r="F6" s="122" t="s">
        <v>8</v>
      </c>
      <c r="G6" s="123" t="s">
        <v>9</v>
      </c>
      <c r="H6" s="123" t="s">
        <v>10</v>
      </c>
      <c r="I6" s="123" t="s">
        <v>11</v>
      </c>
      <c r="J6" s="123" t="s">
        <v>12</v>
      </c>
      <c r="K6" s="123" t="s">
        <v>13</v>
      </c>
      <c r="L6" s="123" t="s">
        <v>14</v>
      </c>
      <c r="M6" s="123" t="s">
        <v>15</v>
      </c>
      <c r="N6" s="123" t="s">
        <v>16</v>
      </c>
      <c r="O6" s="124"/>
      <c r="P6" s="125" t="s">
        <v>4</v>
      </c>
      <c r="Q6" s="125" t="s">
        <v>508</v>
      </c>
      <c r="R6" s="127" t="s">
        <v>8</v>
      </c>
      <c r="S6" s="126" t="s">
        <v>5</v>
      </c>
      <c r="T6" s="128" t="s">
        <v>9</v>
      </c>
      <c r="U6" s="128" t="s">
        <v>10</v>
      </c>
      <c r="V6" s="128" t="s">
        <v>11</v>
      </c>
      <c r="W6" s="128" t="s">
        <v>12</v>
      </c>
      <c r="X6" s="128" t="s">
        <v>13</v>
      </c>
      <c r="Y6" s="128" t="s">
        <v>14</v>
      </c>
      <c r="Z6" s="128" t="s">
        <v>15</v>
      </c>
      <c r="AA6" s="128" t="s">
        <v>16</v>
      </c>
      <c r="AB6" s="158" t="s">
        <v>460</v>
      </c>
      <c r="AC6" s="159" t="s">
        <v>8</v>
      </c>
      <c r="AD6" s="160" t="s">
        <v>457</v>
      </c>
      <c r="AE6" s="161" t="s">
        <v>9</v>
      </c>
      <c r="AF6" s="161" t="s">
        <v>10</v>
      </c>
      <c r="AG6" s="161" t="s">
        <v>11</v>
      </c>
      <c r="AH6" s="161" t="s">
        <v>12</v>
      </c>
      <c r="AI6" s="161" t="s">
        <v>13</v>
      </c>
      <c r="AJ6" s="161" t="s">
        <v>14</v>
      </c>
      <c r="AK6" s="161" t="s">
        <v>15</v>
      </c>
      <c r="AL6" s="161" t="s">
        <v>16</v>
      </c>
    </row>
    <row r="7" spans="1:38">
      <c r="A7" s="165" t="s">
        <v>519</v>
      </c>
      <c r="B7" s="166">
        <v>14</v>
      </c>
      <c r="C7" s="166">
        <v>170</v>
      </c>
      <c r="D7" s="166">
        <v>673</v>
      </c>
      <c r="E7" s="166" t="s">
        <v>448</v>
      </c>
      <c r="F7" s="167" t="s">
        <v>518</v>
      </c>
      <c r="G7" s="134">
        <f t="shared" ref="G7:G38" ca="1" si="1">T7</f>
        <v>138924.35131249999</v>
      </c>
      <c r="H7" s="134">
        <f t="shared" ref="H7:H38" ca="1" si="2">U7</f>
        <v>146235.77881250001</v>
      </c>
      <c r="I7" s="134">
        <f t="shared" ref="I7:I38" ca="1" si="3">V7</f>
        <v>149160.3498125</v>
      </c>
      <c r="J7" s="134">
        <f t="shared" ref="J7:J38" ca="1" si="4">W7</f>
        <v>152143.78399999999</v>
      </c>
      <c r="K7" s="134">
        <f t="shared" ref="K7:K38" ca="1" si="5">X7</f>
        <v>155187.11406249998</v>
      </c>
      <c r="L7" s="134">
        <f t="shared" ref="L7:L38" ca="1" si="6">Y7</f>
        <v>158290.34</v>
      </c>
      <c r="M7" s="134">
        <f t="shared" ref="M7:M38" ca="1" si="7">Z7</f>
        <v>161456.55987500001</v>
      </c>
      <c r="N7" s="134">
        <f t="shared" ref="N7:N38" ca="1" si="8">AA7</f>
        <v>164685.77368749998</v>
      </c>
      <c r="O7" s="169"/>
      <c r="P7" s="100" t="str">
        <f t="shared" ref="P7:P38" si="9">A7</f>
        <v>53035C</v>
      </c>
      <c r="Q7" s="102" t="s">
        <v>509</v>
      </c>
      <c r="R7" s="103" t="str">
        <f t="shared" ref="R7:R38" si="10">F7</f>
        <v>311 Service Center Director</v>
      </c>
      <c r="S7" s="102">
        <f t="shared" ref="S7:S38" si="11">C7</f>
        <v>170</v>
      </c>
      <c r="T7" s="104" cm="1">
        <f t="array" aca="1" ref="T7" ca="1">IF($Q7="Y",VLOOKUP($P7,INDIRECT($Q$2),T$5,0)*INDIRECT($P$1),VLOOKUP($P7,INDIRECT($Q$2),T$5,0))</f>
        <v>138924.35131249999</v>
      </c>
      <c r="U7" s="104" cm="1">
        <f t="array" aca="1" ref="U7" ca="1">IF($Q7="Y",VLOOKUP($P7,INDIRECT($Q$2),U$5,0)*INDIRECT($P$1),VLOOKUP($P7,INDIRECT($Q$2),U$5,0))</f>
        <v>146235.77881250001</v>
      </c>
      <c r="V7" s="104" cm="1">
        <f t="array" aca="1" ref="V7" ca="1">IF($Q7="Y",VLOOKUP($P7,INDIRECT($Q$2),V$5,0)*INDIRECT($P$1),VLOOKUP($P7,INDIRECT($Q$2),V$5,0))</f>
        <v>149160.3498125</v>
      </c>
      <c r="W7" s="104" cm="1">
        <f t="array" aca="1" ref="W7" ca="1">IF($Q7="Y",VLOOKUP($P7,INDIRECT($Q$2),W$5,0)*INDIRECT($P$1),VLOOKUP($P7,INDIRECT($Q$2),W$5,0))</f>
        <v>152143.78399999999</v>
      </c>
      <c r="X7" s="104" cm="1">
        <f t="array" aca="1" ref="X7" ca="1">IF($Q7="Y",VLOOKUP($P7,INDIRECT($Q$2),X$5,0)*INDIRECT($P$1),VLOOKUP($P7,INDIRECT($Q$2),X$5,0))</f>
        <v>155187.11406249998</v>
      </c>
      <c r="Y7" s="104" cm="1">
        <f t="array" aca="1" ref="Y7" ca="1">IF($Q7="Y",VLOOKUP($P7,INDIRECT($Q$2),Y$5,0)*INDIRECT($P$1),VLOOKUP($P7,INDIRECT($Q$2),Y$5,0))</f>
        <v>158290.34</v>
      </c>
      <c r="Z7" s="104" cm="1">
        <f t="array" aca="1" ref="Z7" ca="1">IF($Q7="Y",VLOOKUP($P7,INDIRECT($Q$2),Z$5,0)*INDIRECT($P$1),VLOOKUP($P7,INDIRECT($Q$2),Z$5,0))</f>
        <v>161456.55987500001</v>
      </c>
      <c r="AA7" s="104" cm="1">
        <f t="array" aca="1" ref="AA7" ca="1">IF($Q7="Y",VLOOKUP($P7,INDIRECT($Q$2),AA$5,0)*INDIRECT($P$1),VLOOKUP($P7,INDIRECT($Q$2),AA$5,0))</f>
        <v>164685.77368749998</v>
      </c>
      <c r="AB7" s="162" t="str">
        <f t="shared" ref="AB7:AB38" si="12">A7</f>
        <v>53035C</v>
      </c>
      <c r="AC7" s="163" t="str">
        <f t="shared" ref="AC7:AC38" si="13">F7</f>
        <v>311 Service Center Director</v>
      </c>
      <c r="AD7" s="162">
        <f t="shared" ref="AD7:AD38" si="14">C7</f>
        <v>170</v>
      </c>
      <c r="AE7" s="164">
        <f t="shared" ref="AE7:AE38" ca="1" si="15">ROUNDUP(T7/2080,3)</f>
        <v>66.791000000000011</v>
      </c>
      <c r="AF7" s="164">
        <f t="shared" ref="AF7:AF38" ca="1" si="16">ROUNDUP(U7/2080,3)</f>
        <v>70.306000000000012</v>
      </c>
      <c r="AG7" s="164">
        <f t="shared" ref="AG7:AG38" ca="1" si="17">ROUNDUP(V7/2080,3)</f>
        <v>71.712000000000003</v>
      </c>
      <c r="AH7" s="164">
        <f t="shared" ref="AH7:AH38" ca="1" si="18">ROUNDUP(W7/2080,3)</f>
        <v>73.147000000000006</v>
      </c>
      <c r="AI7" s="164">
        <f t="shared" ref="AI7:AI38" ca="1" si="19">ROUNDUP(X7/2080,3)</f>
        <v>74.61</v>
      </c>
      <c r="AJ7" s="164">
        <f t="shared" ref="AJ7:AJ38" ca="1" si="20">ROUNDUP(Y7/2080,3)</f>
        <v>76.102000000000004</v>
      </c>
      <c r="AK7" s="164">
        <f t="shared" ref="AK7:AK38" ca="1" si="21">ROUNDUP(Z7/2080,3)</f>
        <v>77.624000000000009</v>
      </c>
      <c r="AL7" s="164">
        <f t="shared" ref="AL7:AL38" ca="1" si="22">ROUNDUP(AA7/2080,3)</f>
        <v>79.176000000000002</v>
      </c>
    </row>
    <row r="8" spans="1:38">
      <c r="A8" s="85" t="s">
        <v>17</v>
      </c>
      <c r="B8" s="86">
        <v>10</v>
      </c>
      <c r="C8" s="86" t="s">
        <v>18</v>
      </c>
      <c r="D8" s="86">
        <v>495</v>
      </c>
      <c r="E8" s="86" t="s">
        <v>448</v>
      </c>
      <c r="F8" s="113" t="s">
        <v>19</v>
      </c>
      <c r="G8" s="134">
        <f t="shared" ca="1" si="1"/>
        <v>102783.386875</v>
      </c>
      <c r="H8" s="134">
        <f t="shared" ca="1" si="2"/>
        <v>108193.63668749999</v>
      </c>
      <c r="I8" s="134">
        <f t="shared" ca="1" si="3"/>
        <v>110358.1496875</v>
      </c>
      <c r="J8" s="134">
        <f t="shared" ca="1" si="4"/>
        <v>112565.00287499999</v>
      </c>
      <c r="K8" s="134">
        <f t="shared" ca="1" si="5"/>
        <v>114818.327</v>
      </c>
      <c r="L8" s="134">
        <f t="shared" ca="1" si="6"/>
        <v>117112.958625</v>
      </c>
      <c r="M8" s="134">
        <f t="shared" ca="1" si="7"/>
        <v>119454.0611875</v>
      </c>
      <c r="N8" s="134">
        <f t="shared" ca="1" si="8"/>
        <v>121845.7654375</v>
      </c>
      <c r="O8" s="87"/>
      <c r="P8" s="100" t="str">
        <f t="shared" si="9"/>
        <v>C00100</v>
      </c>
      <c r="Q8" s="102" t="s">
        <v>509</v>
      </c>
      <c r="R8" s="103" t="str">
        <f t="shared" si="10"/>
        <v>Access and Outreach Manager</v>
      </c>
      <c r="S8" s="102" t="str">
        <f t="shared" si="11"/>
        <v>17</v>
      </c>
      <c r="T8" s="104" cm="1">
        <f t="array" aca="1" ref="T8" ca="1">IF($Q8="Y",VLOOKUP($P8,INDIRECT($Q$2),T$5,0)*INDIRECT($P$1),VLOOKUP($P8,INDIRECT($Q$2),T$5,0))</f>
        <v>102783.386875</v>
      </c>
      <c r="U8" s="104" cm="1">
        <f t="array" aca="1" ref="U8" ca="1">IF($Q8="Y",VLOOKUP($P8,INDIRECT($Q$2),U$5,0)*INDIRECT($P$1),VLOOKUP($P8,INDIRECT($Q$2),U$5,0))</f>
        <v>108193.63668749999</v>
      </c>
      <c r="V8" s="104" cm="1">
        <f t="array" aca="1" ref="V8" ca="1">IF($Q8="Y",VLOOKUP($P8,INDIRECT($Q$2),V$5,0)*INDIRECT($P$1),VLOOKUP($P8,INDIRECT($Q$2),V$5,0))</f>
        <v>110358.1496875</v>
      </c>
      <c r="W8" s="104" cm="1">
        <f t="array" aca="1" ref="W8" ca="1">IF($Q8="Y",VLOOKUP($P8,INDIRECT($Q$2),W$5,0)*INDIRECT($P$1),VLOOKUP($P8,INDIRECT($Q$2),W$5,0))</f>
        <v>112565.00287499999</v>
      </c>
      <c r="X8" s="104" cm="1">
        <f t="array" aca="1" ref="X8" ca="1">IF($Q8="Y",VLOOKUP($P8,INDIRECT($Q$2),X$5,0)*INDIRECT($P$1),VLOOKUP($P8,INDIRECT($Q$2),X$5,0))</f>
        <v>114818.327</v>
      </c>
      <c r="Y8" s="104" cm="1">
        <f t="array" aca="1" ref="Y8" ca="1">IF($Q8="Y",VLOOKUP($P8,INDIRECT($Q$2),Y$5,0)*INDIRECT($P$1),VLOOKUP($P8,INDIRECT($Q$2),Y$5,0))</f>
        <v>117112.958625</v>
      </c>
      <c r="Z8" s="104" cm="1">
        <f t="array" aca="1" ref="Z8" ca="1">IF($Q8="Y",VLOOKUP($P8,INDIRECT($Q$2),Z$5,0)*INDIRECT($P$1),VLOOKUP($P8,INDIRECT($Q$2),Z$5,0))</f>
        <v>119454.0611875</v>
      </c>
      <c r="AA8" s="104" cm="1">
        <f t="array" aca="1" ref="AA8" ca="1">IF($Q8="Y",VLOOKUP($P8,INDIRECT($Q$2),AA$5,0)*INDIRECT($P$1),VLOOKUP($P8,INDIRECT($Q$2),AA$5,0))</f>
        <v>121845.7654375</v>
      </c>
      <c r="AB8" s="162" t="str">
        <f t="shared" si="12"/>
        <v>C00100</v>
      </c>
      <c r="AC8" s="163" t="str">
        <f t="shared" si="13"/>
        <v>Access and Outreach Manager</v>
      </c>
      <c r="AD8" s="162" t="str">
        <f t="shared" si="14"/>
        <v>17</v>
      </c>
      <c r="AE8" s="164">
        <f t="shared" ca="1" si="15"/>
        <v>49.415999999999997</v>
      </c>
      <c r="AF8" s="164">
        <f t="shared" ca="1" si="16"/>
        <v>52.016999999999996</v>
      </c>
      <c r="AG8" s="164">
        <f t="shared" ca="1" si="17"/>
        <v>53.056999999999995</v>
      </c>
      <c r="AH8" s="164">
        <f t="shared" ca="1" si="18"/>
        <v>54.117999999999995</v>
      </c>
      <c r="AI8" s="164">
        <f t="shared" ca="1" si="19"/>
        <v>55.201999999999998</v>
      </c>
      <c r="AJ8" s="164">
        <f t="shared" ca="1" si="20"/>
        <v>56.305</v>
      </c>
      <c r="AK8" s="164">
        <f t="shared" ca="1" si="21"/>
        <v>57.43</v>
      </c>
      <c r="AL8" s="164">
        <f t="shared" ca="1" si="22"/>
        <v>58.58</v>
      </c>
    </row>
    <row r="9" spans="1:38">
      <c r="A9" s="85" t="s">
        <v>140</v>
      </c>
      <c r="B9" s="86">
        <v>13</v>
      </c>
      <c r="C9" s="94" t="s">
        <v>437</v>
      </c>
      <c r="D9" s="86">
        <v>591</v>
      </c>
      <c r="E9" s="86" t="s">
        <v>448</v>
      </c>
      <c r="F9" s="113" t="s">
        <v>436</v>
      </c>
      <c r="G9" s="134">
        <f t="shared" ca="1" si="1"/>
        <v>123251.253125</v>
      </c>
      <c r="H9" s="134">
        <f t="shared" ca="1" si="2"/>
        <v>129737.5633125</v>
      </c>
      <c r="I9" s="134">
        <f t="shared" ca="1" si="3"/>
        <v>132332.70699999999</v>
      </c>
      <c r="J9" s="134">
        <f t="shared" ca="1" si="4"/>
        <v>134980.51775</v>
      </c>
      <c r="K9" s="134">
        <f t="shared" ca="1" si="5"/>
        <v>137678.93018749999</v>
      </c>
      <c r="L9" s="134">
        <f t="shared" ca="1" si="6"/>
        <v>140433.10775</v>
      </c>
      <c r="M9" s="134">
        <f t="shared" ca="1" si="7"/>
        <v>143242.01775</v>
      </c>
      <c r="N9" s="134">
        <f t="shared" ca="1" si="8"/>
        <v>146106.69287500001</v>
      </c>
      <c r="O9" s="87"/>
      <c r="P9" s="100" t="str">
        <f t="shared" si="9"/>
        <v>C03019</v>
      </c>
      <c r="Q9" s="102" t="s">
        <v>509</v>
      </c>
      <c r="R9" s="103" t="str">
        <f t="shared" si="10"/>
        <v>Animal Care &amp; Control Director</v>
      </c>
      <c r="S9" s="102" t="str">
        <f t="shared" si="11"/>
        <v>013</v>
      </c>
      <c r="T9" s="104" cm="1">
        <f t="array" aca="1" ref="T9" ca="1">IF($Q9="Y",VLOOKUP($P9,INDIRECT($Q$2),T$5,0)*INDIRECT($P$1),VLOOKUP($P9,INDIRECT($Q$2),T$5,0))</f>
        <v>123251.253125</v>
      </c>
      <c r="U9" s="104" cm="1">
        <f t="array" aca="1" ref="U9" ca="1">IF($Q9="Y",VLOOKUP($P9,INDIRECT($Q$2),U$5,0)*INDIRECT($P$1),VLOOKUP($P9,INDIRECT($Q$2),U$5,0))</f>
        <v>129737.5633125</v>
      </c>
      <c r="V9" s="104" cm="1">
        <f t="array" aca="1" ref="V9" ca="1">IF($Q9="Y",VLOOKUP($P9,INDIRECT($Q$2),V$5,0)*INDIRECT($P$1),VLOOKUP($P9,INDIRECT($Q$2),V$5,0))</f>
        <v>132332.70699999999</v>
      </c>
      <c r="W9" s="104" cm="1">
        <f t="array" aca="1" ref="W9" ca="1">IF($Q9="Y",VLOOKUP($P9,INDIRECT($Q$2),W$5,0)*INDIRECT($P$1),VLOOKUP($P9,INDIRECT($Q$2),W$5,0))</f>
        <v>134980.51775</v>
      </c>
      <c r="X9" s="104" cm="1">
        <f t="array" aca="1" ref="X9" ca="1">IF($Q9="Y",VLOOKUP($P9,INDIRECT($Q$2),X$5,0)*INDIRECT($P$1),VLOOKUP($P9,INDIRECT($Q$2),X$5,0))</f>
        <v>137678.93018749999</v>
      </c>
      <c r="Y9" s="104" cm="1">
        <f t="array" aca="1" ref="Y9" ca="1">IF($Q9="Y",VLOOKUP($P9,INDIRECT($Q$2),Y$5,0)*INDIRECT($P$1),VLOOKUP($P9,INDIRECT($Q$2),Y$5,0))</f>
        <v>140433.10775</v>
      </c>
      <c r="Z9" s="104" cm="1">
        <f t="array" aca="1" ref="Z9" ca="1">IF($Q9="Y",VLOOKUP($P9,INDIRECT($Q$2),Z$5,0)*INDIRECT($P$1),VLOOKUP($P9,INDIRECT($Q$2),Z$5,0))</f>
        <v>143242.01775</v>
      </c>
      <c r="AA9" s="104" cm="1">
        <f t="array" aca="1" ref="AA9" ca="1">IF($Q9="Y",VLOOKUP($P9,INDIRECT($Q$2),AA$5,0)*INDIRECT($P$1),VLOOKUP($P9,INDIRECT($Q$2),AA$5,0))</f>
        <v>146106.69287500001</v>
      </c>
      <c r="AB9" s="162" t="str">
        <f t="shared" si="12"/>
        <v>C03019</v>
      </c>
      <c r="AC9" s="163" t="str">
        <f t="shared" si="13"/>
        <v>Animal Care &amp; Control Director</v>
      </c>
      <c r="AD9" s="162" t="str">
        <f t="shared" si="14"/>
        <v>013</v>
      </c>
      <c r="AE9" s="164">
        <f t="shared" ca="1" si="15"/>
        <v>59.256</v>
      </c>
      <c r="AF9" s="164">
        <f t="shared" ca="1" si="16"/>
        <v>62.373999999999995</v>
      </c>
      <c r="AG9" s="164">
        <f t="shared" ca="1" si="17"/>
        <v>63.622</v>
      </c>
      <c r="AH9" s="164">
        <f t="shared" ca="1" si="18"/>
        <v>64.89500000000001</v>
      </c>
      <c r="AI9" s="164">
        <f t="shared" ca="1" si="19"/>
        <v>66.192000000000007</v>
      </c>
      <c r="AJ9" s="164">
        <f t="shared" ca="1" si="20"/>
        <v>67.516000000000005</v>
      </c>
      <c r="AK9" s="164">
        <f t="shared" ca="1" si="21"/>
        <v>68.867000000000004</v>
      </c>
      <c r="AL9" s="164">
        <f t="shared" ca="1" si="22"/>
        <v>70.244</v>
      </c>
    </row>
    <row r="10" spans="1:38">
      <c r="A10" s="85" t="s">
        <v>20</v>
      </c>
      <c r="B10" s="86">
        <v>15</v>
      </c>
      <c r="C10" s="86" t="s">
        <v>21</v>
      </c>
      <c r="D10" s="86">
        <v>695</v>
      </c>
      <c r="E10" s="86" t="s">
        <v>448</v>
      </c>
      <c r="F10" s="113" t="s">
        <v>22</v>
      </c>
      <c r="G10" s="134">
        <f t="shared" ca="1" si="1"/>
        <v>145424.08643749999</v>
      </c>
      <c r="H10" s="134">
        <f t="shared" ca="1" si="2"/>
        <v>153076.30081250001</v>
      </c>
      <c r="I10" s="134">
        <f t="shared" ca="1" si="3"/>
        <v>156139.2519375</v>
      </c>
      <c r="J10" s="134">
        <f t="shared" ca="1" si="4"/>
        <v>159263.13162500001</v>
      </c>
      <c r="K10" s="134">
        <f t="shared" ca="1" si="5"/>
        <v>162447.93987500001</v>
      </c>
      <c r="L10" s="134">
        <f t="shared" ca="1" si="6"/>
        <v>165695.74206250001</v>
      </c>
      <c r="M10" s="134">
        <f t="shared" ca="1" si="7"/>
        <v>169011.70162499999</v>
      </c>
      <c r="N10" s="134">
        <f t="shared" ca="1" si="8"/>
        <v>172390.65512499999</v>
      </c>
      <c r="O10" s="87"/>
      <c r="P10" s="100" t="str">
        <f t="shared" si="9"/>
        <v>C00590</v>
      </c>
      <c r="Q10" s="102" t="s">
        <v>509</v>
      </c>
      <c r="R10" s="103" t="str">
        <f t="shared" si="10"/>
        <v>Assistant Chief Fire Department</v>
      </c>
      <c r="S10" s="102" t="str">
        <f t="shared" si="11"/>
        <v>116</v>
      </c>
      <c r="T10" s="104" cm="1">
        <f t="array" aca="1" ref="T10" ca="1">IF($Q10="Y",VLOOKUP($P10,INDIRECT($Q$2),T$5,0)*INDIRECT($P$1),VLOOKUP($P10,INDIRECT($Q$2),T$5,0))</f>
        <v>145424.08643749999</v>
      </c>
      <c r="U10" s="104" cm="1">
        <f t="array" aca="1" ref="U10" ca="1">IF($Q10="Y",VLOOKUP($P10,INDIRECT($Q$2),U$5,0)*INDIRECT($P$1),VLOOKUP($P10,INDIRECT($Q$2),U$5,0))</f>
        <v>153076.30081250001</v>
      </c>
      <c r="V10" s="104" cm="1">
        <f t="array" aca="1" ref="V10" ca="1">IF($Q10="Y",VLOOKUP($P10,INDIRECT($Q$2),V$5,0)*INDIRECT($P$1),VLOOKUP($P10,INDIRECT($Q$2),V$5,0))</f>
        <v>156139.2519375</v>
      </c>
      <c r="W10" s="104" cm="1">
        <f t="array" aca="1" ref="W10" ca="1">IF($Q10="Y",VLOOKUP($P10,INDIRECT($Q$2),W$5,0)*INDIRECT($P$1),VLOOKUP($P10,INDIRECT($Q$2),W$5,0))</f>
        <v>159263.13162500001</v>
      </c>
      <c r="X10" s="104" cm="1">
        <f t="array" aca="1" ref="X10" ca="1">IF($Q10="Y",VLOOKUP($P10,INDIRECT($Q$2),X$5,0)*INDIRECT($P$1),VLOOKUP($P10,INDIRECT($Q$2),X$5,0))</f>
        <v>162447.93987500001</v>
      </c>
      <c r="Y10" s="104" cm="1">
        <f t="array" aca="1" ref="Y10" ca="1">IF($Q10="Y",VLOOKUP($P10,INDIRECT($Q$2),Y$5,0)*INDIRECT($P$1),VLOOKUP($P10,INDIRECT($Q$2),Y$5,0))</f>
        <v>165695.74206250001</v>
      </c>
      <c r="Z10" s="104" cm="1">
        <f t="array" aca="1" ref="Z10" ca="1">IF($Q10="Y",VLOOKUP($P10,INDIRECT($Q$2),Z$5,0)*INDIRECT($P$1),VLOOKUP($P10,INDIRECT($Q$2),Z$5,0))</f>
        <v>169011.70162499999</v>
      </c>
      <c r="AA10" s="104" cm="1">
        <f t="array" aca="1" ref="AA10" ca="1">IF($Q10="Y",VLOOKUP($P10,INDIRECT($Q$2),AA$5,0)*INDIRECT($P$1),VLOOKUP($P10,INDIRECT($Q$2),AA$5,0))</f>
        <v>172390.65512499999</v>
      </c>
      <c r="AB10" s="162" t="str">
        <f t="shared" si="12"/>
        <v>C00590</v>
      </c>
      <c r="AC10" s="163" t="str">
        <f t="shared" si="13"/>
        <v>Assistant Chief Fire Department</v>
      </c>
      <c r="AD10" s="162" t="str">
        <f t="shared" si="14"/>
        <v>116</v>
      </c>
      <c r="AE10" s="164">
        <f t="shared" ca="1" si="15"/>
        <v>69.916000000000011</v>
      </c>
      <c r="AF10" s="164">
        <f t="shared" ca="1" si="16"/>
        <v>73.594999999999999</v>
      </c>
      <c r="AG10" s="164">
        <f t="shared" ca="1" si="17"/>
        <v>75.067000000000007</v>
      </c>
      <c r="AH10" s="164">
        <f t="shared" ca="1" si="18"/>
        <v>76.569000000000003</v>
      </c>
      <c r="AI10" s="164">
        <f t="shared" ca="1" si="19"/>
        <v>78.100000000000009</v>
      </c>
      <c r="AJ10" s="164">
        <f t="shared" ca="1" si="20"/>
        <v>79.662000000000006</v>
      </c>
      <c r="AK10" s="164">
        <f t="shared" ca="1" si="21"/>
        <v>81.256</v>
      </c>
      <c r="AL10" s="164">
        <f t="shared" ca="1" si="22"/>
        <v>82.881</v>
      </c>
    </row>
    <row r="11" spans="1:38">
      <c r="A11" s="85" t="s">
        <v>26</v>
      </c>
      <c r="B11" s="86">
        <v>12</v>
      </c>
      <c r="C11" s="86" t="s">
        <v>27</v>
      </c>
      <c r="D11" s="86">
        <v>578</v>
      </c>
      <c r="E11" s="86" t="s">
        <v>448</v>
      </c>
      <c r="F11" s="113" t="s">
        <v>28</v>
      </c>
      <c r="G11" s="134">
        <f t="shared" ca="1" si="1"/>
        <v>120480.5525625</v>
      </c>
      <c r="H11" s="134">
        <f t="shared" ca="1" si="2"/>
        <v>126821.2538125</v>
      </c>
      <c r="I11" s="134">
        <f t="shared" ca="1" si="3"/>
        <v>129357.53431249999</v>
      </c>
      <c r="J11" s="134">
        <f t="shared" ca="1" si="4"/>
        <v>131944.41649999999</v>
      </c>
      <c r="K11" s="134">
        <f t="shared" ca="1" si="5"/>
        <v>134583.96575</v>
      </c>
      <c r="L11" s="134">
        <f t="shared" ca="1" si="6"/>
        <v>137275.14937500001</v>
      </c>
      <c r="M11" s="134">
        <f t="shared" ca="1" si="7"/>
        <v>140021.06543749999</v>
      </c>
      <c r="N11" s="134">
        <f t="shared" ca="1" si="8"/>
        <v>142820.68124999999</v>
      </c>
      <c r="O11" s="87"/>
      <c r="P11" s="100" t="str">
        <f t="shared" si="9"/>
        <v>C00680</v>
      </c>
      <c r="Q11" s="102" t="s">
        <v>509</v>
      </c>
      <c r="R11" s="103" t="str">
        <f t="shared" si="10"/>
        <v>Assistant City Clerk</v>
      </c>
      <c r="S11" s="102" t="str">
        <f t="shared" si="11"/>
        <v>162</v>
      </c>
      <c r="T11" s="104" cm="1">
        <f t="array" aca="1" ref="T11" ca="1">IF($Q11="Y",VLOOKUP($P11,INDIRECT($Q$2),T$5,0)*INDIRECT($P$1),VLOOKUP($P11,INDIRECT($Q$2),T$5,0))</f>
        <v>120480.5525625</v>
      </c>
      <c r="U11" s="104" cm="1">
        <f t="array" aca="1" ref="U11" ca="1">IF($Q11="Y",VLOOKUP($P11,INDIRECT($Q$2),U$5,0)*INDIRECT($P$1),VLOOKUP($P11,INDIRECT($Q$2),U$5,0))</f>
        <v>126821.2538125</v>
      </c>
      <c r="V11" s="104" cm="1">
        <f t="array" aca="1" ref="V11" ca="1">IF($Q11="Y",VLOOKUP($P11,INDIRECT($Q$2),V$5,0)*INDIRECT($P$1),VLOOKUP($P11,INDIRECT($Q$2),V$5,0))</f>
        <v>129357.53431249999</v>
      </c>
      <c r="W11" s="104" cm="1">
        <f t="array" aca="1" ref="W11" ca="1">IF($Q11="Y",VLOOKUP($P11,INDIRECT($Q$2),W$5,0)*INDIRECT($P$1),VLOOKUP($P11,INDIRECT($Q$2),W$5,0))</f>
        <v>131944.41649999999</v>
      </c>
      <c r="X11" s="104" cm="1">
        <f t="array" aca="1" ref="X11" ca="1">IF($Q11="Y",VLOOKUP($P11,INDIRECT($Q$2),X$5,0)*INDIRECT($P$1),VLOOKUP($P11,INDIRECT($Q$2),X$5,0))</f>
        <v>134583.96575</v>
      </c>
      <c r="Y11" s="104" cm="1">
        <f t="array" aca="1" ref="Y11" ca="1">IF($Q11="Y",VLOOKUP($P11,INDIRECT($Q$2),Y$5,0)*INDIRECT($P$1),VLOOKUP($P11,INDIRECT($Q$2),Y$5,0))</f>
        <v>137275.14937500001</v>
      </c>
      <c r="Z11" s="104" cm="1">
        <f t="array" aca="1" ref="Z11" ca="1">IF($Q11="Y",VLOOKUP($P11,INDIRECT($Q$2),Z$5,0)*INDIRECT($P$1),VLOOKUP($P11,INDIRECT($Q$2),Z$5,0))</f>
        <v>140021.06543749999</v>
      </c>
      <c r="AA11" s="104" cm="1">
        <f t="array" aca="1" ref="AA11" ca="1">IF($Q11="Y",VLOOKUP($P11,INDIRECT($Q$2),AA$5,0)*INDIRECT($P$1),VLOOKUP($P11,INDIRECT($Q$2),AA$5,0))</f>
        <v>142820.68124999999</v>
      </c>
      <c r="AB11" s="162" t="str">
        <f t="shared" si="12"/>
        <v>C00680</v>
      </c>
      <c r="AC11" s="163" t="str">
        <f t="shared" si="13"/>
        <v>Assistant City Clerk</v>
      </c>
      <c r="AD11" s="162" t="str">
        <f t="shared" si="14"/>
        <v>162</v>
      </c>
      <c r="AE11" s="164">
        <f t="shared" ca="1" si="15"/>
        <v>57.923999999999999</v>
      </c>
      <c r="AF11" s="164">
        <f t="shared" ca="1" si="16"/>
        <v>60.971999999999994</v>
      </c>
      <c r="AG11" s="164">
        <f t="shared" ca="1" si="17"/>
        <v>62.192</v>
      </c>
      <c r="AH11" s="164">
        <f t="shared" ca="1" si="18"/>
        <v>63.434999999999995</v>
      </c>
      <c r="AI11" s="164">
        <f t="shared" ca="1" si="19"/>
        <v>64.704000000000008</v>
      </c>
      <c r="AJ11" s="164">
        <f t="shared" ca="1" si="20"/>
        <v>65.998000000000005</v>
      </c>
      <c r="AK11" s="164">
        <f t="shared" ca="1" si="21"/>
        <v>67.317999999999998</v>
      </c>
      <c r="AL11" s="164">
        <f t="shared" ca="1" si="22"/>
        <v>68.664000000000001</v>
      </c>
    </row>
    <row r="12" spans="1:38">
      <c r="A12" s="85" t="s">
        <v>29</v>
      </c>
      <c r="B12" s="86">
        <v>14</v>
      </c>
      <c r="C12" s="86" t="s">
        <v>30</v>
      </c>
      <c r="D12" s="86">
        <v>655</v>
      </c>
      <c r="E12" s="86" t="s">
        <v>448</v>
      </c>
      <c r="F12" s="113" t="s">
        <v>359</v>
      </c>
      <c r="G12" s="134">
        <f t="shared" ca="1" si="1"/>
        <v>136895.120375</v>
      </c>
      <c r="H12" s="134">
        <f t="shared" ca="1" si="2"/>
        <v>144101.21375</v>
      </c>
      <c r="I12" s="134">
        <f t="shared" ca="1" si="3"/>
        <v>146982.41187499999</v>
      </c>
      <c r="J12" s="134">
        <f t="shared" ca="1" si="4"/>
        <v>149923.505875</v>
      </c>
      <c r="K12" s="134">
        <f t="shared" ca="1" si="5"/>
        <v>152921.39768749999</v>
      </c>
      <c r="L12" s="134">
        <f t="shared" ca="1" si="6"/>
        <v>155981.25075000001</v>
      </c>
      <c r="M12" s="134">
        <f t="shared" ca="1" si="7"/>
        <v>159099.967</v>
      </c>
      <c r="N12" s="134">
        <f t="shared" ca="1" si="8"/>
        <v>162280.64449999999</v>
      </c>
      <c r="O12" s="87"/>
      <c r="P12" s="100" t="str">
        <f t="shared" si="9"/>
        <v>C03215</v>
      </c>
      <c r="Q12" s="102" t="s">
        <v>509</v>
      </c>
      <c r="R12" s="103" t="str">
        <f t="shared" si="10"/>
        <v>Assistant City Coordinator - Communications</v>
      </c>
      <c r="S12" s="102" t="str">
        <f t="shared" si="11"/>
        <v>94</v>
      </c>
      <c r="T12" s="104" cm="1">
        <f t="array" aca="1" ref="T12" ca="1">IF($Q12="Y",VLOOKUP($P12,INDIRECT($Q$2),T$5,0)*INDIRECT($P$1),VLOOKUP($P12,INDIRECT($Q$2),T$5,0))</f>
        <v>136895.120375</v>
      </c>
      <c r="U12" s="104" cm="1">
        <f t="array" aca="1" ref="U12" ca="1">IF($Q12="Y",VLOOKUP($P12,INDIRECT($Q$2),U$5,0)*INDIRECT($P$1),VLOOKUP($P12,INDIRECT($Q$2),U$5,0))</f>
        <v>144101.21375</v>
      </c>
      <c r="V12" s="104" cm="1">
        <f t="array" aca="1" ref="V12" ca="1">IF($Q12="Y",VLOOKUP($P12,INDIRECT($Q$2),V$5,0)*INDIRECT($P$1),VLOOKUP($P12,INDIRECT($Q$2),V$5,0))</f>
        <v>146982.41187499999</v>
      </c>
      <c r="W12" s="104" cm="1">
        <f t="array" aca="1" ref="W12" ca="1">IF($Q12="Y",VLOOKUP($P12,INDIRECT($Q$2),W$5,0)*INDIRECT($P$1),VLOOKUP($P12,INDIRECT($Q$2),W$5,0))</f>
        <v>149923.505875</v>
      </c>
      <c r="X12" s="104" cm="1">
        <f t="array" aca="1" ref="X12" ca="1">IF($Q12="Y",VLOOKUP($P12,INDIRECT($Q$2),X$5,0)*INDIRECT($P$1),VLOOKUP($P12,INDIRECT($Q$2),X$5,0))</f>
        <v>152921.39768749999</v>
      </c>
      <c r="Y12" s="104" cm="1">
        <f t="array" aca="1" ref="Y12" ca="1">IF($Q12="Y",VLOOKUP($P12,INDIRECT($Q$2),Y$5,0)*INDIRECT($P$1),VLOOKUP($P12,INDIRECT($Q$2),Y$5,0))</f>
        <v>155981.25075000001</v>
      </c>
      <c r="Z12" s="104" cm="1">
        <f t="array" aca="1" ref="Z12" ca="1">IF($Q12="Y",VLOOKUP($P12,INDIRECT($Q$2),Z$5,0)*INDIRECT($P$1),VLOOKUP($P12,INDIRECT($Q$2),Z$5,0))</f>
        <v>159099.967</v>
      </c>
      <c r="AA12" s="104" cm="1">
        <f t="array" aca="1" ref="AA12" ca="1">IF($Q12="Y",VLOOKUP($P12,INDIRECT($Q$2),AA$5,0)*INDIRECT($P$1),VLOOKUP($P12,INDIRECT($Q$2),AA$5,0))</f>
        <v>162280.64449999999</v>
      </c>
      <c r="AB12" s="162" t="str">
        <f t="shared" si="12"/>
        <v>C03215</v>
      </c>
      <c r="AC12" s="163" t="str">
        <f t="shared" si="13"/>
        <v>Assistant City Coordinator - Communications</v>
      </c>
      <c r="AD12" s="162" t="str">
        <f t="shared" si="14"/>
        <v>94</v>
      </c>
      <c r="AE12" s="164">
        <f t="shared" ca="1" si="15"/>
        <v>65.814999999999998</v>
      </c>
      <c r="AF12" s="164">
        <f t="shared" ca="1" si="16"/>
        <v>69.28</v>
      </c>
      <c r="AG12" s="164">
        <f t="shared" ca="1" si="17"/>
        <v>70.665000000000006</v>
      </c>
      <c r="AH12" s="164">
        <f t="shared" ca="1" si="18"/>
        <v>72.079000000000008</v>
      </c>
      <c r="AI12" s="164">
        <f t="shared" ca="1" si="19"/>
        <v>73.52000000000001</v>
      </c>
      <c r="AJ12" s="164">
        <f t="shared" ca="1" si="20"/>
        <v>74.991</v>
      </c>
      <c r="AK12" s="164">
        <f t="shared" ca="1" si="21"/>
        <v>76.491</v>
      </c>
      <c r="AL12" s="164">
        <f t="shared" ca="1" si="22"/>
        <v>78.02000000000001</v>
      </c>
    </row>
    <row r="13" spans="1:38">
      <c r="A13" s="85" t="s">
        <v>51</v>
      </c>
      <c r="B13" s="86">
        <v>12</v>
      </c>
      <c r="C13" s="86" t="s">
        <v>52</v>
      </c>
      <c r="D13" s="86">
        <v>578</v>
      </c>
      <c r="E13" s="86" t="s">
        <v>448</v>
      </c>
      <c r="F13" s="113" t="s">
        <v>53</v>
      </c>
      <c r="G13" s="134">
        <f t="shared" ca="1" si="1"/>
        <v>120479.519875</v>
      </c>
      <c r="H13" s="134">
        <f t="shared" ca="1" si="2"/>
        <v>126820.221125</v>
      </c>
      <c r="I13" s="134">
        <f t="shared" ca="1" si="3"/>
        <v>129357.53431249999</v>
      </c>
      <c r="J13" s="134">
        <f t="shared" ca="1" si="4"/>
        <v>131943.38381249999</v>
      </c>
      <c r="K13" s="134">
        <f t="shared" ca="1" si="5"/>
        <v>134584.99843750001</v>
      </c>
      <c r="L13" s="134">
        <f t="shared" ca="1" si="6"/>
        <v>137274.11668750001</v>
      </c>
      <c r="M13" s="134">
        <f t="shared" ca="1" si="7"/>
        <v>140020.03274999998</v>
      </c>
      <c r="N13" s="134">
        <f t="shared" ca="1" si="8"/>
        <v>142820.68124999999</v>
      </c>
      <c r="O13" s="87"/>
      <c r="P13" s="100" t="str">
        <f t="shared" si="9"/>
        <v>C00730</v>
      </c>
      <c r="Q13" s="102" t="s">
        <v>509</v>
      </c>
      <c r="R13" s="103" t="str">
        <f t="shared" si="10"/>
        <v>Assistant Director Emergency Communications &amp; Technology Bureau</v>
      </c>
      <c r="S13" s="102" t="str">
        <f t="shared" si="11"/>
        <v>32</v>
      </c>
      <c r="T13" s="104" cm="1">
        <f t="array" aca="1" ref="T13" ca="1">IF($Q13="Y",VLOOKUP($P13,INDIRECT($Q$2),T$5,0)*INDIRECT($P$1),VLOOKUP($P13,INDIRECT($Q$2),T$5,0))</f>
        <v>120479.519875</v>
      </c>
      <c r="U13" s="104" cm="1">
        <f t="array" aca="1" ref="U13" ca="1">IF($Q13="Y",VLOOKUP($P13,INDIRECT($Q$2),U$5,0)*INDIRECT($P$1),VLOOKUP($P13,INDIRECT($Q$2),U$5,0))</f>
        <v>126820.221125</v>
      </c>
      <c r="V13" s="104" cm="1">
        <f t="array" aca="1" ref="V13" ca="1">IF($Q13="Y",VLOOKUP($P13,INDIRECT($Q$2),V$5,0)*INDIRECT($P$1),VLOOKUP($P13,INDIRECT($Q$2),V$5,0))</f>
        <v>129357.53431249999</v>
      </c>
      <c r="W13" s="104" cm="1">
        <f t="array" aca="1" ref="W13" ca="1">IF($Q13="Y",VLOOKUP($P13,INDIRECT($Q$2),W$5,0)*INDIRECT($P$1),VLOOKUP($P13,INDIRECT($Q$2),W$5,0))</f>
        <v>131943.38381249999</v>
      </c>
      <c r="X13" s="104" cm="1">
        <f t="array" aca="1" ref="X13" ca="1">IF($Q13="Y",VLOOKUP($P13,INDIRECT($Q$2),X$5,0)*INDIRECT($P$1),VLOOKUP($P13,INDIRECT($Q$2),X$5,0))</f>
        <v>134584.99843750001</v>
      </c>
      <c r="Y13" s="104" cm="1">
        <f t="array" aca="1" ref="Y13" ca="1">IF($Q13="Y",VLOOKUP($P13,INDIRECT($Q$2),Y$5,0)*INDIRECT($P$1),VLOOKUP($P13,INDIRECT($Q$2),Y$5,0))</f>
        <v>137274.11668750001</v>
      </c>
      <c r="Z13" s="104" cm="1">
        <f t="array" aca="1" ref="Z13" ca="1">IF($Q13="Y",VLOOKUP($P13,INDIRECT($Q$2),Z$5,0)*INDIRECT($P$1),VLOOKUP($P13,INDIRECT($Q$2),Z$5,0))</f>
        <v>140020.03274999998</v>
      </c>
      <c r="AA13" s="104" cm="1">
        <f t="array" aca="1" ref="AA13" ca="1">IF($Q13="Y",VLOOKUP($P13,INDIRECT($Q$2),AA$5,0)*INDIRECT($P$1),VLOOKUP($P13,INDIRECT($Q$2),AA$5,0))</f>
        <v>142820.68124999999</v>
      </c>
      <c r="AB13" s="162" t="str">
        <f t="shared" si="12"/>
        <v>C00730</v>
      </c>
      <c r="AC13" s="163" t="str">
        <f t="shared" si="13"/>
        <v>Assistant Director Emergency Communications &amp; Technology Bureau</v>
      </c>
      <c r="AD13" s="162" t="str">
        <f t="shared" si="14"/>
        <v>32</v>
      </c>
      <c r="AE13" s="164">
        <f t="shared" ca="1" si="15"/>
        <v>57.922999999999995</v>
      </c>
      <c r="AF13" s="164">
        <f t="shared" ca="1" si="16"/>
        <v>60.971999999999994</v>
      </c>
      <c r="AG13" s="164">
        <f t="shared" ca="1" si="17"/>
        <v>62.192</v>
      </c>
      <c r="AH13" s="164">
        <f t="shared" ca="1" si="18"/>
        <v>63.434999999999995</v>
      </c>
      <c r="AI13" s="164">
        <f t="shared" ca="1" si="19"/>
        <v>64.704999999999998</v>
      </c>
      <c r="AJ13" s="164">
        <f t="shared" ca="1" si="20"/>
        <v>65.998000000000005</v>
      </c>
      <c r="AK13" s="164">
        <f t="shared" ca="1" si="21"/>
        <v>67.317999999999998</v>
      </c>
      <c r="AL13" s="164">
        <f t="shared" ca="1" si="22"/>
        <v>68.664000000000001</v>
      </c>
    </row>
    <row r="14" spans="1:38">
      <c r="A14" s="85" t="s">
        <v>54</v>
      </c>
      <c r="B14" s="86">
        <v>11</v>
      </c>
      <c r="C14" s="86" t="s">
        <v>55</v>
      </c>
      <c r="D14" s="86">
        <v>535</v>
      </c>
      <c r="E14" s="86" t="s">
        <v>448</v>
      </c>
      <c r="F14" s="113" t="s">
        <v>56</v>
      </c>
      <c r="G14" s="134">
        <f t="shared" ca="1" si="1"/>
        <v>111312.35293749999</v>
      </c>
      <c r="H14" s="134">
        <f t="shared" ca="1" si="2"/>
        <v>117169.75643749999</v>
      </c>
      <c r="I14" s="134">
        <f t="shared" ca="1" si="3"/>
        <v>119513.95706249999</v>
      </c>
      <c r="J14" s="134">
        <f t="shared" ca="1" si="4"/>
        <v>121904.628625</v>
      </c>
      <c r="K14" s="134">
        <f t="shared" ca="1" si="5"/>
        <v>124344.86918749999</v>
      </c>
      <c r="L14" s="134">
        <f t="shared" ca="1" si="6"/>
        <v>126830.548</v>
      </c>
      <c r="M14" s="134">
        <f t="shared" ca="1" si="7"/>
        <v>129366.8285</v>
      </c>
      <c r="N14" s="134">
        <f t="shared" ca="1" si="8"/>
        <v>131953.71068749999</v>
      </c>
      <c r="O14" s="87"/>
      <c r="P14" s="100" t="str">
        <f t="shared" si="9"/>
        <v>C00550</v>
      </c>
      <c r="Q14" s="102" t="s">
        <v>509</v>
      </c>
      <c r="R14" s="103" t="str">
        <f t="shared" si="10"/>
        <v>Assistant Director Purchasing</v>
      </c>
      <c r="S14" s="102" t="str">
        <f t="shared" si="11"/>
        <v>141</v>
      </c>
      <c r="T14" s="104" cm="1">
        <f t="array" aca="1" ref="T14" ca="1">IF($Q14="Y",VLOOKUP($P14,INDIRECT($Q$2),T$5,0)*INDIRECT($P$1),VLOOKUP($P14,INDIRECT($Q$2),T$5,0))</f>
        <v>111312.35293749999</v>
      </c>
      <c r="U14" s="104" cm="1">
        <f t="array" aca="1" ref="U14" ca="1">IF($Q14="Y",VLOOKUP($P14,INDIRECT($Q$2),U$5,0)*INDIRECT($P$1),VLOOKUP($P14,INDIRECT($Q$2),U$5,0))</f>
        <v>117169.75643749999</v>
      </c>
      <c r="V14" s="104" cm="1">
        <f t="array" aca="1" ref="V14" ca="1">IF($Q14="Y",VLOOKUP($P14,INDIRECT($Q$2),V$5,0)*INDIRECT($P$1),VLOOKUP($P14,INDIRECT($Q$2),V$5,0))</f>
        <v>119513.95706249999</v>
      </c>
      <c r="W14" s="104" cm="1">
        <f t="array" aca="1" ref="W14" ca="1">IF($Q14="Y",VLOOKUP($P14,INDIRECT($Q$2),W$5,0)*INDIRECT($P$1),VLOOKUP($P14,INDIRECT($Q$2),W$5,0))</f>
        <v>121904.628625</v>
      </c>
      <c r="X14" s="104" cm="1">
        <f t="array" aca="1" ref="X14" ca="1">IF($Q14="Y",VLOOKUP($P14,INDIRECT($Q$2),X$5,0)*INDIRECT($P$1),VLOOKUP($P14,INDIRECT($Q$2),X$5,0))</f>
        <v>124344.86918749999</v>
      </c>
      <c r="Y14" s="104" cm="1">
        <f t="array" aca="1" ref="Y14" ca="1">IF($Q14="Y",VLOOKUP($P14,INDIRECT($Q$2),Y$5,0)*INDIRECT($P$1),VLOOKUP($P14,INDIRECT($Q$2),Y$5,0))</f>
        <v>126830.548</v>
      </c>
      <c r="Z14" s="104" cm="1">
        <f t="array" aca="1" ref="Z14" ca="1">IF($Q14="Y",VLOOKUP($P14,INDIRECT($Q$2),Z$5,0)*INDIRECT($P$1),VLOOKUP($P14,INDIRECT($Q$2),Z$5,0))</f>
        <v>129366.8285</v>
      </c>
      <c r="AA14" s="104" cm="1">
        <f t="array" aca="1" ref="AA14" ca="1">IF($Q14="Y",VLOOKUP($P14,INDIRECT($Q$2),AA$5,0)*INDIRECT($P$1),VLOOKUP($P14,INDIRECT($Q$2),AA$5,0))</f>
        <v>131953.71068749999</v>
      </c>
      <c r="AB14" s="162" t="str">
        <f t="shared" si="12"/>
        <v>C00550</v>
      </c>
      <c r="AC14" s="163" t="str">
        <f t="shared" si="13"/>
        <v>Assistant Director Purchasing</v>
      </c>
      <c r="AD14" s="162" t="str">
        <f t="shared" si="14"/>
        <v>141</v>
      </c>
      <c r="AE14" s="164">
        <f t="shared" ca="1" si="15"/>
        <v>53.515999999999998</v>
      </c>
      <c r="AF14" s="164">
        <f t="shared" ca="1" si="16"/>
        <v>56.332000000000001</v>
      </c>
      <c r="AG14" s="164">
        <f t="shared" ca="1" si="17"/>
        <v>57.458999999999996</v>
      </c>
      <c r="AH14" s="164">
        <f t="shared" ca="1" si="18"/>
        <v>58.607999999999997</v>
      </c>
      <c r="AI14" s="164">
        <f t="shared" ca="1" si="19"/>
        <v>59.781999999999996</v>
      </c>
      <c r="AJ14" s="164">
        <f t="shared" ca="1" si="20"/>
        <v>60.976999999999997</v>
      </c>
      <c r="AK14" s="164">
        <f t="shared" ca="1" si="21"/>
        <v>62.195999999999998</v>
      </c>
      <c r="AL14" s="164">
        <f t="shared" ca="1" si="22"/>
        <v>63.44</v>
      </c>
    </row>
    <row r="15" spans="1:38">
      <c r="A15" s="85" t="s">
        <v>57</v>
      </c>
      <c r="B15" s="86">
        <v>12</v>
      </c>
      <c r="C15" s="86" t="s">
        <v>58</v>
      </c>
      <c r="D15" s="86">
        <v>553</v>
      </c>
      <c r="E15" s="86" t="s">
        <v>448</v>
      </c>
      <c r="F15" s="114" t="s">
        <v>59</v>
      </c>
      <c r="G15" s="134">
        <f t="shared" ca="1" si="1"/>
        <v>115150.852375</v>
      </c>
      <c r="H15" s="134">
        <f t="shared" ca="1" si="2"/>
        <v>121211.6953125</v>
      </c>
      <c r="I15" s="134">
        <f t="shared" ca="1" si="3"/>
        <v>123634.38018749999</v>
      </c>
      <c r="J15" s="134">
        <f t="shared" ca="1" si="4"/>
        <v>126108.69943749999</v>
      </c>
      <c r="K15" s="134">
        <f t="shared" ca="1" si="5"/>
        <v>128630.5223125</v>
      </c>
      <c r="L15" s="134">
        <f t="shared" ca="1" si="6"/>
        <v>131202.94687499999</v>
      </c>
      <c r="M15" s="134">
        <f t="shared" ca="1" si="7"/>
        <v>133827.00581249999</v>
      </c>
      <c r="N15" s="134">
        <f t="shared" ca="1" si="8"/>
        <v>136502.69912499998</v>
      </c>
      <c r="O15" s="87"/>
      <c r="P15" s="100" t="str">
        <f t="shared" si="9"/>
        <v>C00860</v>
      </c>
      <c r="Q15" s="102" t="s">
        <v>509</v>
      </c>
      <c r="R15" s="103" t="str">
        <f t="shared" si="10"/>
        <v xml:space="preserve">Assistant Director Treasury </v>
      </c>
      <c r="S15" s="102" t="str">
        <f t="shared" si="11"/>
        <v>82</v>
      </c>
      <c r="T15" s="104" cm="1">
        <f t="array" aca="1" ref="T15" ca="1">IF($Q15="Y",VLOOKUP($P15,INDIRECT($Q$2),T$5,0)*INDIRECT($P$1),VLOOKUP($P15,INDIRECT($Q$2),T$5,0))</f>
        <v>115150.852375</v>
      </c>
      <c r="U15" s="104" cm="1">
        <f t="array" aca="1" ref="U15" ca="1">IF($Q15="Y",VLOOKUP($P15,INDIRECT($Q$2),U$5,0)*INDIRECT($P$1),VLOOKUP($P15,INDIRECT($Q$2),U$5,0))</f>
        <v>121211.6953125</v>
      </c>
      <c r="V15" s="104" cm="1">
        <f t="array" aca="1" ref="V15" ca="1">IF($Q15="Y",VLOOKUP($P15,INDIRECT($Q$2),V$5,0)*INDIRECT($P$1),VLOOKUP($P15,INDIRECT($Q$2),V$5,0))</f>
        <v>123634.38018749999</v>
      </c>
      <c r="W15" s="104" cm="1">
        <f t="array" aca="1" ref="W15" ca="1">IF($Q15="Y",VLOOKUP($P15,INDIRECT($Q$2),W$5,0)*INDIRECT($P$1),VLOOKUP($P15,INDIRECT($Q$2),W$5,0))</f>
        <v>126108.69943749999</v>
      </c>
      <c r="X15" s="104" cm="1">
        <f t="array" aca="1" ref="X15" ca="1">IF($Q15="Y",VLOOKUP($P15,INDIRECT($Q$2),X$5,0)*INDIRECT($P$1),VLOOKUP($P15,INDIRECT($Q$2),X$5,0))</f>
        <v>128630.5223125</v>
      </c>
      <c r="Y15" s="104" cm="1">
        <f t="array" aca="1" ref="Y15" ca="1">IF($Q15="Y",VLOOKUP($P15,INDIRECT($Q$2),Y$5,0)*INDIRECT($P$1),VLOOKUP($P15,INDIRECT($Q$2),Y$5,0))</f>
        <v>131202.94687499999</v>
      </c>
      <c r="Z15" s="104" cm="1">
        <f t="array" aca="1" ref="Z15" ca="1">IF($Q15="Y",VLOOKUP($P15,INDIRECT($Q$2),Z$5,0)*INDIRECT($P$1),VLOOKUP($P15,INDIRECT($Q$2),Z$5,0))</f>
        <v>133827.00581249999</v>
      </c>
      <c r="AA15" s="104" cm="1">
        <f t="array" aca="1" ref="AA15" ca="1">IF($Q15="Y",VLOOKUP($P15,INDIRECT($Q$2),AA$5,0)*INDIRECT($P$1),VLOOKUP($P15,INDIRECT($Q$2),AA$5,0))</f>
        <v>136502.69912499998</v>
      </c>
      <c r="AB15" s="162" t="str">
        <f t="shared" si="12"/>
        <v>C00860</v>
      </c>
      <c r="AC15" s="163" t="str">
        <f t="shared" si="13"/>
        <v xml:space="preserve">Assistant Director Treasury </v>
      </c>
      <c r="AD15" s="162" t="str">
        <f t="shared" si="14"/>
        <v>82</v>
      </c>
      <c r="AE15" s="164">
        <f t="shared" ca="1" si="15"/>
        <v>55.360999999999997</v>
      </c>
      <c r="AF15" s="164">
        <f t="shared" ca="1" si="16"/>
        <v>58.274999999999999</v>
      </c>
      <c r="AG15" s="164">
        <f t="shared" ca="1" si="17"/>
        <v>59.44</v>
      </c>
      <c r="AH15" s="164">
        <f t="shared" ca="1" si="18"/>
        <v>60.629999999999995</v>
      </c>
      <c r="AI15" s="164">
        <f t="shared" ca="1" si="19"/>
        <v>61.841999999999999</v>
      </c>
      <c r="AJ15" s="164">
        <f t="shared" ca="1" si="20"/>
        <v>63.079000000000001</v>
      </c>
      <c r="AK15" s="164">
        <f t="shared" ca="1" si="21"/>
        <v>64.34</v>
      </c>
      <c r="AL15" s="164">
        <f t="shared" ca="1" si="22"/>
        <v>65.62700000000001</v>
      </c>
    </row>
    <row r="16" spans="1:38">
      <c r="A16" s="85" t="s">
        <v>384</v>
      </c>
      <c r="B16" s="86">
        <v>15</v>
      </c>
      <c r="C16" s="86">
        <v>151</v>
      </c>
      <c r="D16" s="86">
        <v>683</v>
      </c>
      <c r="E16" s="86" t="s">
        <v>448</v>
      </c>
      <c r="F16" s="114" t="s">
        <v>385</v>
      </c>
      <c r="G16" s="134">
        <f t="shared" ca="1" si="1"/>
        <v>142866.1195</v>
      </c>
      <c r="H16" s="134">
        <f t="shared" ca="1" si="2"/>
        <v>150386.149875</v>
      </c>
      <c r="I16" s="134">
        <f t="shared" ca="1" si="3"/>
        <v>153393.33587499999</v>
      </c>
      <c r="J16" s="134">
        <f t="shared" ca="1" si="4"/>
        <v>156460.41774999999</v>
      </c>
      <c r="K16" s="134">
        <f t="shared" ca="1" si="5"/>
        <v>159589.46087499999</v>
      </c>
      <c r="L16" s="134">
        <f t="shared" ca="1" si="6"/>
        <v>162782.53062499998</v>
      </c>
      <c r="M16" s="134">
        <f t="shared" ca="1" si="7"/>
        <v>166038.5943125</v>
      </c>
      <c r="N16" s="134">
        <f t="shared" ca="1" si="8"/>
        <v>169357.65193749999</v>
      </c>
      <c r="O16" s="87"/>
      <c r="P16" s="100" t="str">
        <f t="shared" si="9"/>
        <v>C00765</v>
      </c>
      <c r="Q16" s="102" t="s">
        <v>509</v>
      </c>
      <c r="R16" s="103" t="str">
        <f t="shared" si="10"/>
        <v>Assistant Director Water Treatment and Distribution</v>
      </c>
      <c r="S16" s="102">
        <f t="shared" si="11"/>
        <v>151</v>
      </c>
      <c r="T16" s="104" cm="1">
        <f t="array" aca="1" ref="T16" ca="1">IF($Q16="Y",VLOOKUP($P16,INDIRECT($Q$2),T$5,0)*INDIRECT($P$1),VLOOKUP($P16,INDIRECT($Q$2),T$5,0))</f>
        <v>142866.1195</v>
      </c>
      <c r="U16" s="104" cm="1">
        <f t="array" aca="1" ref="U16" ca="1">IF($Q16="Y",VLOOKUP($P16,INDIRECT($Q$2),U$5,0)*INDIRECT($P$1),VLOOKUP($P16,INDIRECT($Q$2),U$5,0))</f>
        <v>150386.149875</v>
      </c>
      <c r="V16" s="104" cm="1">
        <f t="array" aca="1" ref="V16" ca="1">IF($Q16="Y",VLOOKUP($P16,INDIRECT($Q$2),V$5,0)*INDIRECT($P$1),VLOOKUP($P16,INDIRECT($Q$2),V$5,0))</f>
        <v>153393.33587499999</v>
      </c>
      <c r="W16" s="104" cm="1">
        <f t="array" aca="1" ref="W16" ca="1">IF($Q16="Y",VLOOKUP($P16,INDIRECT($Q$2),W$5,0)*INDIRECT($P$1),VLOOKUP($P16,INDIRECT($Q$2),W$5,0))</f>
        <v>156460.41774999999</v>
      </c>
      <c r="X16" s="104" cm="1">
        <f t="array" aca="1" ref="X16" ca="1">IF($Q16="Y",VLOOKUP($P16,INDIRECT($Q$2),X$5,0)*INDIRECT($P$1),VLOOKUP($P16,INDIRECT($Q$2),X$5,0))</f>
        <v>159589.46087499999</v>
      </c>
      <c r="Y16" s="104" cm="1">
        <f t="array" aca="1" ref="Y16" ca="1">IF($Q16="Y",VLOOKUP($P16,INDIRECT($Q$2),Y$5,0)*INDIRECT($P$1),VLOOKUP($P16,INDIRECT($Q$2),Y$5,0))</f>
        <v>162782.53062499998</v>
      </c>
      <c r="Z16" s="104" cm="1">
        <f t="array" aca="1" ref="Z16" ca="1">IF($Q16="Y",VLOOKUP($P16,INDIRECT($Q$2),Z$5,0)*INDIRECT($P$1),VLOOKUP($P16,INDIRECT($Q$2),Z$5,0))</f>
        <v>166038.5943125</v>
      </c>
      <c r="AA16" s="104" cm="1">
        <f t="array" aca="1" ref="AA16" ca="1">IF($Q16="Y",VLOOKUP($P16,INDIRECT($Q$2),AA$5,0)*INDIRECT($P$1),VLOOKUP($P16,INDIRECT($Q$2),AA$5,0))</f>
        <v>169357.65193749999</v>
      </c>
      <c r="AB16" s="162" t="str">
        <f t="shared" si="12"/>
        <v>C00765</v>
      </c>
      <c r="AC16" s="163" t="str">
        <f t="shared" si="13"/>
        <v>Assistant Director Water Treatment and Distribution</v>
      </c>
      <c r="AD16" s="162">
        <f t="shared" si="14"/>
        <v>151</v>
      </c>
      <c r="AE16" s="164">
        <f t="shared" ca="1" si="15"/>
        <v>68.686000000000007</v>
      </c>
      <c r="AF16" s="164">
        <f t="shared" ca="1" si="16"/>
        <v>72.302000000000007</v>
      </c>
      <c r="AG16" s="164">
        <f t="shared" ca="1" si="17"/>
        <v>73.747</v>
      </c>
      <c r="AH16" s="164">
        <f t="shared" ca="1" si="18"/>
        <v>75.222000000000008</v>
      </c>
      <c r="AI16" s="164">
        <f t="shared" ca="1" si="19"/>
        <v>76.725999999999999</v>
      </c>
      <c r="AJ16" s="164">
        <f t="shared" ca="1" si="20"/>
        <v>78.26100000000001</v>
      </c>
      <c r="AK16" s="164">
        <f t="shared" ca="1" si="21"/>
        <v>79.826999999999998</v>
      </c>
      <c r="AL16" s="164">
        <f t="shared" ca="1" si="22"/>
        <v>81.422000000000011</v>
      </c>
    </row>
    <row r="17" spans="1:42">
      <c r="A17" s="85" t="s">
        <v>23</v>
      </c>
      <c r="B17" s="86">
        <v>16</v>
      </c>
      <c r="C17" s="86" t="s">
        <v>24</v>
      </c>
      <c r="D17" s="86">
        <v>763</v>
      </c>
      <c r="E17" s="86" t="s">
        <v>448</v>
      </c>
      <c r="F17" s="113" t="s">
        <v>578</v>
      </c>
      <c r="G17" s="134">
        <f t="shared" si="1"/>
        <v>172714.62984750001</v>
      </c>
      <c r="H17" s="134">
        <f t="shared" si="2"/>
        <v>181804.34522250001</v>
      </c>
      <c r="I17" s="134">
        <f t="shared" si="3"/>
        <v>185442.4619775</v>
      </c>
      <c r="J17" s="134">
        <f t="shared" si="4"/>
        <v>189148.61218500001</v>
      </c>
      <c r="K17" s="134">
        <f t="shared" si="5"/>
        <v>192932.8335675</v>
      </c>
      <c r="L17" s="134">
        <f t="shared" si="6"/>
        <v>196791.7802175</v>
      </c>
      <c r="M17" s="134">
        <f t="shared" si="7"/>
        <v>200728.79804250001</v>
      </c>
      <c r="N17" s="134">
        <f t="shared" si="8"/>
        <v>204741.65643750003</v>
      </c>
      <c r="O17" s="87"/>
      <c r="P17" s="100" t="str">
        <f t="shared" si="9"/>
        <v>C00600</v>
      </c>
      <c r="Q17" s="102" t="s">
        <v>509</v>
      </c>
      <c r="R17" s="103" t="str">
        <f t="shared" si="10"/>
        <v>Assistant Police Chief</v>
      </c>
      <c r="S17" s="102" t="str">
        <f t="shared" si="11"/>
        <v>65</v>
      </c>
      <c r="T17" s="104">
        <v>172714.62984750001</v>
      </c>
      <c r="U17" s="104">
        <v>181804.34522250001</v>
      </c>
      <c r="V17" s="104">
        <v>185442.4619775</v>
      </c>
      <c r="W17" s="104">
        <v>189148.61218500001</v>
      </c>
      <c r="X17" s="104">
        <v>192932.8335675</v>
      </c>
      <c r="Y17" s="104">
        <v>196791.7802175</v>
      </c>
      <c r="Z17" s="104">
        <v>200728.79804250001</v>
      </c>
      <c r="AA17" s="104">
        <v>204741.65643750003</v>
      </c>
      <c r="AB17" s="162" t="str">
        <f t="shared" si="12"/>
        <v>C00600</v>
      </c>
      <c r="AC17" s="163" t="str">
        <f t="shared" si="13"/>
        <v>Assistant Police Chief</v>
      </c>
      <c r="AD17" s="162" t="str">
        <f t="shared" si="14"/>
        <v>65</v>
      </c>
      <c r="AE17" s="164">
        <f t="shared" si="15"/>
        <v>83.036000000000001</v>
      </c>
      <c r="AF17" s="164">
        <f t="shared" si="16"/>
        <v>87.406000000000006</v>
      </c>
      <c r="AG17" s="164">
        <f t="shared" si="17"/>
        <v>89.156000000000006</v>
      </c>
      <c r="AH17" s="164">
        <f t="shared" si="18"/>
        <v>90.937000000000012</v>
      </c>
      <c r="AI17" s="164">
        <f t="shared" si="19"/>
        <v>92.757000000000005</v>
      </c>
      <c r="AJ17" s="164">
        <f t="shared" si="20"/>
        <v>94.612000000000009</v>
      </c>
      <c r="AK17" s="164">
        <f t="shared" si="21"/>
        <v>96.50500000000001</v>
      </c>
      <c r="AL17" s="164">
        <f t="shared" si="22"/>
        <v>98.434000000000012</v>
      </c>
    </row>
    <row r="18" spans="1:42">
      <c r="A18" s="85" t="s">
        <v>60</v>
      </c>
      <c r="B18" s="86">
        <v>10</v>
      </c>
      <c r="C18" s="86" t="s">
        <v>61</v>
      </c>
      <c r="D18" s="86">
        <v>468</v>
      </c>
      <c r="E18" s="86" t="s">
        <v>448</v>
      </c>
      <c r="F18" s="113" t="s">
        <v>62</v>
      </c>
      <c r="G18" s="134">
        <f t="shared" ca="1" si="1"/>
        <v>97029.252124999999</v>
      </c>
      <c r="H18" s="134">
        <f t="shared" ca="1" si="2"/>
        <v>102135.89181249999</v>
      </c>
      <c r="I18" s="134">
        <f t="shared" ca="1" si="3"/>
        <v>104176.4823125</v>
      </c>
      <c r="J18" s="134">
        <f t="shared" ca="1" si="4"/>
        <v>106262.51106249999</v>
      </c>
      <c r="K18" s="134">
        <f t="shared" ca="1" si="5"/>
        <v>108385.71656249999</v>
      </c>
      <c r="L18" s="134">
        <f t="shared" ca="1" si="6"/>
        <v>110555.393</v>
      </c>
      <c r="M18" s="134">
        <f t="shared" ca="1" si="7"/>
        <v>112764.31156249999</v>
      </c>
      <c r="N18" s="134">
        <f t="shared" ca="1" si="8"/>
        <v>115019.7010625</v>
      </c>
      <c r="O18" s="87"/>
      <c r="P18" s="100" t="str">
        <f t="shared" si="9"/>
        <v>C01457</v>
      </c>
      <c r="Q18" s="102" t="s">
        <v>509</v>
      </c>
      <c r="R18" s="103" t="str">
        <f t="shared" si="10"/>
        <v>Business Services Manager</v>
      </c>
      <c r="S18" s="102" t="str">
        <f t="shared" si="11"/>
        <v>19A</v>
      </c>
      <c r="T18" s="104" cm="1">
        <f t="array" aca="1" ref="T18" ca="1">IF($Q18="Y",VLOOKUP($P18,INDIRECT($Q$2),T$5,0)*INDIRECT($P$1),VLOOKUP($P18,INDIRECT($Q$2),T$5,0))</f>
        <v>97029.252124999999</v>
      </c>
      <c r="U18" s="104" cm="1">
        <f t="array" aca="1" ref="U18" ca="1">IF($Q18="Y",VLOOKUP($P18,INDIRECT($Q$2),U$5,0)*INDIRECT($P$1),VLOOKUP($P18,INDIRECT($Q$2),U$5,0))</f>
        <v>102135.89181249999</v>
      </c>
      <c r="V18" s="104" cm="1">
        <f t="array" aca="1" ref="V18" ca="1">IF($Q18="Y",VLOOKUP($P18,INDIRECT($Q$2),V$5,0)*INDIRECT($P$1),VLOOKUP($P18,INDIRECT($Q$2),V$5,0))</f>
        <v>104176.4823125</v>
      </c>
      <c r="W18" s="104" cm="1">
        <f t="array" aca="1" ref="W18" ca="1">IF($Q18="Y",VLOOKUP($P18,INDIRECT($Q$2),W$5,0)*INDIRECT($P$1),VLOOKUP($P18,INDIRECT($Q$2),W$5,0))</f>
        <v>106262.51106249999</v>
      </c>
      <c r="X18" s="104" cm="1">
        <f t="array" aca="1" ref="X18" ca="1">IF($Q18="Y",VLOOKUP($P18,INDIRECT($Q$2),X$5,0)*INDIRECT($P$1),VLOOKUP($P18,INDIRECT($Q$2),X$5,0))</f>
        <v>108385.71656249999</v>
      </c>
      <c r="Y18" s="104" cm="1">
        <f t="array" aca="1" ref="Y18" ca="1">IF($Q18="Y",VLOOKUP($P18,INDIRECT($Q$2),Y$5,0)*INDIRECT($P$1),VLOOKUP($P18,INDIRECT($Q$2),Y$5,0))</f>
        <v>110555.393</v>
      </c>
      <c r="Z18" s="104" cm="1">
        <f t="array" aca="1" ref="Z18" ca="1">IF($Q18="Y",VLOOKUP($P18,INDIRECT($Q$2),Z$5,0)*INDIRECT($P$1),VLOOKUP($P18,INDIRECT($Q$2),Z$5,0))</f>
        <v>112764.31156249999</v>
      </c>
      <c r="AA18" s="104" cm="1">
        <f t="array" aca="1" ref="AA18" ca="1">IF($Q18="Y",VLOOKUP($P18,INDIRECT($Q$2),AA$5,0)*INDIRECT($P$1),VLOOKUP($P18,INDIRECT($Q$2),AA$5,0))</f>
        <v>115019.7010625</v>
      </c>
      <c r="AB18" s="162" t="str">
        <f t="shared" si="12"/>
        <v>C01457</v>
      </c>
      <c r="AC18" s="163" t="str">
        <f t="shared" si="13"/>
        <v>Business Services Manager</v>
      </c>
      <c r="AD18" s="162" t="str">
        <f t="shared" si="14"/>
        <v>19A</v>
      </c>
      <c r="AE18" s="164">
        <f t="shared" ca="1" si="15"/>
        <v>46.649000000000001</v>
      </c>
      <c r="AF18" s="164">
        <f t="shared" ca="1" si="16"/>
        <v>49.103999999999999</v>
      </c>
      <c r="AG18" s="164">
        <f t="shared" ca="1" si="17"/>
        <v>50.085000000000001</v>
      </c>
      <c r="AH18" s="164">
        <f t="shared" ca="1" si="18"/>
        <v>51.088000000000001</v>
      </c>
      <c r="AI18" s="164">
        <f t="shared" ca="1" si="19"/>
        <v>52.108999999999995</v>
      </c>
      <c r="AJ18" s="164">
        <f t="shared" ca="1" si="20"/>
        <v>53.152000000000001</v>
      </c>
      <c r="AK18" s="164">
        <f t="shared" ca="1" si="21"/>
        <v>54.213999999999999</v>
      </c>
      <c r="AL18" s="164">
        <f t="shared" ca="1" si="22"/>
        <v>55.297999999999995</v>
      </c>
    </row>
    <row r="19" spans="1:42">
      <c r="A19" s="85" t="s">
        <v>63</v>
      </c>
      <c r="B19" s="86">
        <v>12</v>
      </c>
      <c r="C19" s="86" t="s">
        <v>64</v>
      </c>
      <c r="D19" s="86">
        <v>546</v>
      </c>
      <c r="E19" s="86" t="s">
        <v>448</v>
      </c>
      <c r="F19" s="115" t="s">
        <v>65</v>
      </c>
      <c r="G19" s="134">
        <f t="shared" ca="1" si="1"/>
        <v>113657.58624999999</v>
      </c>
      <c r="H19" s="134">
        <f t="shared" ca="1" si="2"/>
        <v>119638.91224999999</v>
      </c>
      <c r="I19" s="134">
        <f t="shared" ca="1" si="3"/>
        <v>122032.68187499999</v>
      </c>
      <c r="J19" s="134">
        <f t="shared" ca="1" si="4"/>
        <v>124472.9224375</v>
      </c>
      <c r="K19" s="134">
        <f t="shared" ca="1" si="5"/>
        <v>126962.732</v>
      </c>
      <c r="L19" s="134">
        <f t="shared" ca="1" si="6"/>
        <v>129502.11056249999</v>
      </c>
      <c r="M19" s="134">
        <f t="shared" ca="1" si="7"/>
        <v>132093.12349999999</v>
      </c>
      <c r="N19" s="134">
        <f t="shared" ca="1" si="8"/>
        <v>134732.67275</v>
      </c>
      <c r="O19" s="87"/>
      <c r="P19" s="100" t="str">
        <f t="shared" si="9"/>
        <v>C01700</v>
      </c>
      <c r="Q19" s="102" t="s">
        <v>509</v>
      </c>
      <c r="R19" s="103" t="str">
        <f t="shared" si="10"/>
        <v>Chief Appraiser</v>
      </c>
      <c r="S19" s="102" t="str">
        <f t="shared" si="11"/>
        <v>05</v>
      </c>
      <c r="T19" s="104" cm="1">
        <f t="array" aca="1" ref="T19" ca="1">IF($Q19="Y",VLOOKUP($P19,INDIRECT($Q$2),T$5,0)*INDIRECT($P$1),VLOOKUP($P19,INDIRECT($Q$2),T$5,0))</f>
        <v>113657.58624999999</v>
      </c>
      <c r="U19" s="104" cm="1">
        <f t="array" aca="1" ref="U19" ca="1">IF($Q19="Y",VLOOKUP($P19,INDIRECT($Q$2),U$5,0)*INDIRECT($P$1),VLOOKUP($P19,INDIRECT($Q$2),U$5,0))</f>
        <v>119638.91224999999</v>
      </c>
      <c r="V19" s="104" cm="1">
        <f t="array" aca="1" ref="V19" ca="1">IF($Q19="Y",VLOOKUP($P19,INDIRECT($Q$2),V$5,0)*INDIRECT($P$1),VLOOKUP($P19,INDIRECT($Q$2),V$5,0))</f>
        <v>122032.68187499999</v>
      </c>
      <c r="W19" s="104" cm="1">
        <f t="array" aca="1" ref="W19" ca="1">IF($Q19="Y",VLOOKUP($P19,INDIRECT($Q$2),W$5,0)*INDIRECT($P$1),VLOOKUP($P19,INDIRECT($Q$2),W$5,0))</f>
        <v>124472.9224375</v>
      </c>
      <c r="X19" s="104" cm="1">
        <f t="array" aca="1" ref="X19" ca="1">IF($Q19="Y",VLOOKUP($P19,INDIRECT($Q$2),X$5,0)*INDIRECT($P$1),VLOOKUP($P19,INDIRECT($Q$2),X$5,0))</f>
        <v>126962.732</v>
      </c>
      <c r="Y19" s="104" cm="1">
        <f t="array" aca="1" ref="Y19" ca="1">IF($Q19="Y",VLOOKUP($P19,INDIRECT($Q$2),Y$5,0)*INDIRECT($P$1),VLOOKUP($P19,INDIRECT($Q$2),Y$5,0))</f>
        <v>129502.11056249999</v>
      </c>
      <c r="Z19" s="104" cm="1">
        <f t="array" aca="1" ref="Z19" ca="1">IF($Q19="Y",VLOOKUP($P19,INDIRECT($Q$2),Z$5,0)*INDIRECT($P$1),VLOOKUP($P19,INDIRECT($Q$2),Z$5,0))</f>
        <v>132093.12349999999</v>
      </c>
      <c r="AA19" s="104" cm="1">
        <f t="array" aca="1" ref="AA19" ca="1">IF($Q19="Y",VLOOKUP($P19,INDIRECT($Q$2),AA$5,0)*INDIRECT($P$1),VLOOKUP($P19,INDIRECT($Q$2),AA$5,0))</f>
        <v>134732.67275</v>
      </c>
      <c r="AB19" s="162" t="str">
        <f t="shared" si="12"/>
        <v>C01700</v>
      </c>
      <c r="AC19" s="163" t="str">
        <f t="shared" si="13"/>
        <v>Chief Appraiser</v>
      </c>
      <c r="AD19" s="162" t="str">
        <f t="shared" si="14"/>
        <v>05</v>
      </c>
      <c r="AE19" s="164">
        <f t="shared" ca="1" si="15"/>
        <v>54.643999999999998</v>
      </c>
      <c r="AF19" s="164">
        <f t="shared" ca="1" si="16"/>
        <v>57.518999999999998</v>
      </c>
      <c r="AG19" s="164">
        <f t="shared" ca="1" si="17"/>
        <v>58.669999999999995</v>
      </c>
      <c r="AH19" s="164">
        <f t="shared" ca="1" si="18"/>
        <v>59.842999999999996</v>
      </c>
      <c r="AI19" s="164">
        <f t="shared" ca="1" si="19"/>
        <v>61.04</v>
      </c>
      <c r="AJ19" s="164">
        <f t="shared" ca="1" si="20"/>
        <v>62.260999999999996</v>
      </c>
      <c r="AK19" s="164">
        <f t="shared" ca="1" si="21"/>
        <v>63.506999999999998</v>
      </c>
      <c r="AL19" s="164">
        <f t="shared" ca="1" si="22"/>
        <v>64.77600000000001</v>
      </c>
    </row>
    <row r="20" spans="1:42">
      <c r="A20" s="85" t="s">
        <v>31</v>
      </c>
      <c r="B20" s="86">
        <v>18</v>
      </c>
      <c r="C20" s="94" t="s">
        <v>443</v>
      </c>
      <c r="D20" s="86">
        <v>833</v>
      </c>
      <c r="E20" s="86" t="s">
        <v>448</v>
      </c>
      <c r="F20" s="113" t="s">
        <v>579</v>
      </c>
      <c r="G20" s="183">
        <f t="shared" ca="1" si="1"/>
        <v>184137.47543749999</v>
      </c>
      <c r="H20" s="183">
        <f t="shared" ca="1" si="2"/>
        <v>193828.21493749999</v>
      </c>
      <c r="I20" s="183">
        <f t="shared" ca="1" si="3"/>
        <v>197703.89112499999</v>
      </c>
      <c r="J20" s="183">
        <f t="shared" ca="1" si="4"/>
        <v>201659.08424999999</v>
      </c>
      <c r="K20" s="183">
        <f t="shared" ca="1" si="5"/>
        <v>205691.72893749998</v>
      </c>
      <c r="L20" s="183">
        <f t="shared" ca="1" si="6"/>
        <v>209805.9559375</v>
      </c>
      <c r="M20" s="183">
        <f t="shared" ca="1" si="7"/>
        <v>214001.76525</v>
      </c>
      <c r="N20" s="183">
        <f t="shared" ca="1" si="8"/>
        <v>214083.34756249998</v>
      </c>
      <c r="O20" s="87"/>
      <c r="P20" s="100" t="str">
        <f t="shared" si="9"/>
        <v>C04330</v>
      </c>
      <c r="Q20" s="102" t="s">
        <v>509</v>
      </c>
      <c r="R20" s="103" t="str">
        <f t="shared" si="10"/>
        <v>Chief Financial Officer</v>
      </c>
      <c r="S20" s="102" t="str">
        <f t="shared" si="11"/>
        <v>183</v>
      </c>
      <c r="T20" s="104" cm="1">
        <f t="array" aca="1" ref="T20" ca="1">IF($Q20="Y",VLOOKUP($P20,INDIRECT($Q$2),T$5,0)*INDIRECT($P$1),VLOOKUP($P20,INDIRECT($Q$2),T$5,0))</f>
        <v>184137.47543749999</v>
      </c>
      <c r="U20" s="104" cm="1">
        <f t="array" aca="1" ref="U20" ca="1">IF($Q20="Y",VLOOKUP($P20,INDIRECT($Q$2),U$5,0)*INDIRECT($P$1),VLOOKUP($P20,INDIRECT($Q$2),U$5,0))</f>
        <v>193828.21493749999</v>
      </c>
      <c r="V20" s="104" cm="1">
        <f t="array" aca="1" ref="V20" ca="1">IF($Q20="Y",VLOOKUP($P20,INDIRECT($Q$2),V$5,0)*INDIRECT($P$1),VLOOKUP($P20,INDIRECT($Q$2),V$5,0))</f>
        <v>197703.89112499999</v>
      </c>
      <c r="W20" s="104" cm="1">
        <f t="array" aca="1" ref="W20" ca="1">IF($Q20="Y",VLOOKUP($P20,INDIRECT($Q$2),W$5,0)*INDIRECT($P$1),VLOOKUP($P20,INDIRECT($Q$2),W$5,0))</f>
        <v>201659.08424999999</v>
      </c>
      <c r="X20" s="104" cm="1">
        <f t="array" aca="1" ref="X20" ca="1">IF($Q20="Y",VLOOKUP($P20,INDIRECT($Q$2),X$5,0)*INDIRECT($P$1),VLOOKUP($P20,INDIRECT($Q$2),X$5,0))</f>
        <v>205691.72893749998</v>
      </c>
      <c r="Y20" s="104" cm="1">
        <f t="array" aca="1" ref="Y20" ca="1">IF($Q20="Y",VLOOKUP($P20,INDIRECT($Q$2),Y$5,0)*INDIRECT($P$1),VLOOKUP($P20,INDIRECT($Q$2),Y$5,0))</f>
        <v>209805.9559375</v>
      </c>
      <c r="Z20" s="104" cm="1">
        <f t="array" aca="1" ref="Z20" ca="1">IF($Q20="Y",VLOOKUP($P20,INDIRECT($Q$2),Z$5,0)*INDIRECT($P$1),VLOOKUP($P20,INDIRECT($Q$2),Z$5,0))</f>
        <v>214001.76525</v>
      </c>
      <c r="AA20" s="104" cm="1">
        <f t="array" aca="1" ref="AA20" ca="1">IF($Q20="Y",VLOOKUP($P20,INDIRECT($Q$2),AA$5,0)*INDIRECT($P$1),VLOOKUP($P20,INDIRECT($Q$2),AA$5,0))</f>
        <v>214083.34756249998</v>
      </c>
      <c r="AB20" s="162" t="str">
        <f t="shared" si="12"/>
        <v>C04330</v>
      </c>
      <c r="AC20" s="163" t="str">
        <f t="shared" si="13"/>
        <v>Chief Financial Officer</v>
      </c>
      <c r="AD20" s="162" t="str">
        <f t="shared" si="14"/>
        <v>183</v>
      </c>
      <c r="AE20" s="164">
        <f t="shared" ca="1" si="15"/>
        <v>88.528000000000006</v>
      </c>
      <c r="AF20" s="164">
        <f t="shared" ca="1" si="16"/>
        <v>93.187000000000012</v>
      </c>
      <c r="AG20" s="164">
        <f t="shared" ca="1" si="17"/>
        <v>95.050000000000011</v>
      </c>
      <c r="AH20" s="164">
        <f t="shared" ca="1" si="18"/>
        <v>96.951999999999998</v>
      </c>
      <c r="AI20" s="164">
        <f t="shared" ca="1" si="19"/>
        <v>98.891000000000005</v>
      </c>
      <c r="AJ20" s="164">
        <f t="shared" ca="1" si="20"/>
        <v>100.869</v>
      </c>
      <c r="AK20" s="164">
        <f t="shared" ca="1" si="21"/>
        <v>102.88600000000001</v>
      </c>
      <c r="AL20" s="164">
        <f t="shared" ca="1" si="22"/>
        <v>102.92500000000001</v>
      </c>
    </row>
    <row r="21" spans="1:42">
      <c r="A21" s="85" t="s">
        <v>34</v>
      </c>
      <c r="B21" s="86">
        <v>16</v>
      </c>
      <c r="C21" s="86">
        <v>184</v>
      </c>
      <c r="D21" s="86">
        <v>763</v>
      </c>
      <c r="E21" s="86" t="s">
        <v>448</v>
      </c>
      <c r="F21" s="115" t="s">
        <v>558</v>
      </c>
      <c r="G21" s="134">
        <f t="shared" si="1"/>
        <v>172714.62984750001</v>
      </c>
      <c r="H21" s="134">
        <f t="shared" si="2"/>
        <v>181804.34522250001</v>
      </c>
      <c r="I21" s="134">
        <f t="shared" si="3"/>
        <v>185442.4619775</v>
      </c>
      <c r="J21" s="134">
        <f t="shared" si="4"/>
        <v>189148.61218500001</v>
      </c>
      <c r="K21" s="134">
        <f t="shared" si="5"/>
        <v>192932.8335675</v>
      </c>
      <c r="L21" s="134">
        <f t="shared" si="6"/>
        <v>196791.7802175</v>
      </c>
      <c r="M21" s="134">
        <f t="shared" si="7"/>
        <v>200728.79804250001</v>
      </c>
      <c r="N21" s="134">
        <f t="shared" si="8"/>
        <v>204741.65643750003</v>
      </c>
      <c r="O21" s="87"/>
      <c r="P21" s="100" t="str">
        <f t="shared" si="9"/>
        <v>C03340</v>
      </c>
      <c r="Q21" s="102" t="s">
        <v>509</v>
      </c>
      <c r="R21" s="103" t="str">
        <f t="shared" si="10"/>
        <v>Chief Human Resources Officer</v>
      </c>
      <c r="S21" s="102">
        <f t="shared" si="11"/>
        <v>184</v>
      </c>
      <c r="T21" s="175">
        <v>172714.62984750001</v>
      </c>
      <c r="U21" s="175">
        <v>181804.34522250001</v>
      </c>
      <c r="V21" s="175">
        <v>185442.4619775</v>
      </c>
      <c r="W21" s="175">
        <v>189148.61218500001</v>
      </c>
      <c r="X21" s="175">
        <v>192932.8335675</v>
      </c>
      <c r="Y21" s="175">
        <v>196791.7802175</v>
      </c>
      <c r="Z21" s="175">
        <v>200728.79804250001</v>
      </c>
      <c r="AA21" s="175">
        <v>204741.65643750003</v>
      </c>
      <c r="AB21" s="162" t="str">
        <f t="shared" si="12"/>
        <v>C03340</v>
      </c>
      <c r="AC21" s="163" t="str">
        <f t="shared" si="13"/>
        <v>Chief Human Resources Officer</v>
      </c>
      <c r="AD21" s="162">
        <f t="shared" si="14"/>
        <v>184</v>
      </c>
      <c r="AE21" s="164">
        <f t="shared" si="15"/>
        <v>83.036000000000001</v>
      </c>
      <c r="AF21" s="164">
        <f t="shared" si="16"/>
        <v>87.406000000000006</v>
      </c>
      <c r="AG21" s="164">
        <f t="shared" si="17"/>
        <v>89.156000000000006</v>
      </c>
      <c r="AH21" s="164">
        <f t="shared" si="18"/>
        <v>90.937000000000012</v>
      </c>
      <c r="AI21" s="164">
        <f t="shared" si="19"/>
        <v>92.757000000000005</v>
      </c>
      <c r="AJ21" s="164">
        <f t="shared" si="20"/>
        <v>94.612000000000009</v>
      </c>
      <c r="AK21" s="164">
        <f t="shared" si="21"/>
        <v>96.50500000000001</v>
      </c>
      <c r="AL21" s="164">
        <f t="shared" si="22"/>
        <v>98.434000000000012</v>
      </c>
    </row>
    <row r="22" spans="1:42">
      <c r="A22" s="85" t="s">
        <v>36</v>
      </c>
      <c r="B22" s="86">
        <v>17</v>
      </c>
      <c r="C22" s="86" t="s">
        <v>37</v>
      </c>
      <c r="D22" s="86">
        <v>775</v>
      </c>
      <c r="E22" s="86" t="s">
        <v>448</v>
      </c>
      <c r="F22" s="113" t="s">
        <v>580</v>
      </c>
      <c r="G22" s="134">
        <f t="shared" ca="1" si="1"/>
        <v>178200.55499999999</v>
      </c>
      <c r="H22" s="134">
        <f t="shared" ca="1" si="2"/>
        <v>187580.45556249999</v>
      </c>
      <c r="I22" s="134">
        <f t="shared" ca="1" si="3"/>
        <v>191331.17656249998</v>
      </c>
      <c r="J22" s="134">
        <f t="shared" ca="1" si="4"/>
        <v>195157.28375</v>
      </c>
      <c r="K22" s="134">
        <f t="shared" ca="1" si="5"/>
        <v>199060.8425</v>
      </c>
      <c r="L22" s="134">
        <f t="shared" ca="1" si="6"/>
        <v>203043.91818750001</v>
      </c>
      <c r="M22" s="134">
        <f t="shared" ca="1" si="7"/>
        <v>207101.34737499998</v>
      </c>
      <c r="N22" s="134">
        <f t="shared" ca="1" si="8"/>
        <v>211243.45693749998</v>
      </c>
      <c r="O22" s="87"/>
      <c r="P22" s="100" t="str">
        <f t="shared" si="9"/>
        <v>C01690</v>
      </c>
      <c r="Q22" s="102" t="s">
        <v>509</v>
      </c>
      <c r="R22" s="103" t="str">
        <f t="shared" si="10"/>
        <v>Chief Information Officer</v>
      </c>
      <c r="S22" s="102" t="str">
        <f t="shared" si="11"/>
        <v>58</v>
      </c>
      <c r="T22" s="104" cm="1">
        <f t="array" aca="1" ref="T22" ca="1">IF($Q22="Y",VLOOKUP($P22,INDIRECT($Q$2),T$5,0)*INDIRECT($P$1),VLOOKUP($P22,INDIRECT($Q$2),T$5,0))</f>
        <v>178200.55499999999</v>
      </c>
      <c r="U22" s="104" cm="1">
        <f t="array" aca="1" ref="U22" ca="1">IF($Q22="Y",VLOOKUP($P22,INDIRECT($Q$2),U$5,0)*INDIRECT($P$1),VLOOKUP($P22,INDIRECT($Q$2),U$5,0))</f>
        <v>187580.45556249999</v>
      </c>
      <c r="V22" s="104" cm="1">
        <f t="array" aca="1" ref="V22" ca="1">IF($Q22="Y",VLOOKUP($P22,INDIRECT($Q$2),V$5,0)*INDIRECT($P$1),VLOOKUP($P22,INDIRECT($Q$2),V$5,0))</f>
        <v>191331.17656249998</v>
      </c>
      <c r="W22" s="104" cm="1">
        <f t="array" aca="1" ref="W22" ca="1">IF($Q22="Y",VLOOKUP($P22,INDIRECT($Q$2),W$5,0)*INDIRECT($P$1),VLOOKUP($P22,INDIRECT($Q$2),W$5,0))</f>
        <v>195157.28375</v>
      </c>
      <c r="X22" s="104" cm="1">
        <f t="array" aca="1" ref="X22" ca="1">IF($Q22="Y",VLOOKUP($P22,INDIRECT($Q$2),X$5,0)*INDIRECT($P$1),VLOOKUP($P22,INDIRECT($Q$2),X$5,0))</f>
        <v>199060.8425</v>
      </c>
      <c r="Y22" s="104" cm="1">
        <f t="array" aca="1" ref="Y22" ca="1">IF($Q22="Y",VLOOKUP($P22,INDIRECT($Q$2),Y$5,0)*INDIRECT($P$1),VLOOKUP($P22,INDIRECT($Q$2),Y$5,0))</f>
        <v>203043.91818750001</v>
      </c>
      <c r="Z22" s="104" cm="1">
        <f t="array" aca="1" ref="Z22" ca="1">IF($Q22="Y",VLOOKUP($P22,INDIRECT($Q$2),Z$5,0)*INDIRECT($P$1),VLOOKUP($P22,INDIRECT($Q$2),Z$5,0))</f>
        <v>207101.34737499998</v>
      </c>
      <c r="AA22" s="104" cm="1">
        <f t="array" aca="1" ref="AA22" ca="1">IF($Q22="Y",VLOOKUP($P22,INDIRECT($Q$2),AA$5,0)*INDIRECT($P$1),VLOOKUP($P22,INDIRECT($Q$2),AA$5,0))</f>
        <v>211243.45693749998</v>
      </c>
      <c r="AB22" s="162" t="str">
        <f t="shared" si="12"/>
        <v>C01690</v>
      </c>
      <c r="AC22" s="163" t="str">
        <f t="shared" si="13"/>
        <v>Chief Information Officer</v>
      </c>
      <c r="AD22" s="162" t="str">
        <f t="shared" si="14"/>
        <v>58</v>
      </c>
      <c r="AE22" s="164">
        <f t="shared" ca="1" si="15"/>
        <v>85.674000000000007</v>
      </c>
      <c r="AF22" s="164">
        <f t="shared" ca="1" si="16"/>
        <v>90.183000000000007</v>
      </c>
      <c r="AG22" s="164">
        <f t="shared" ca="1" si="17"/>
        <v>91.987000000000009</v>
      </c>
      <c r="AH22" s="164">
        <f t="shared" ca="1" si="18"/>
        <v>93.826000000000008</v>
      </c>
      <c r="AI22" s="164">
        <f t="shared" ca="1" si="19"/>
        <v>95.703000000000003</v>
      </c>
      <c r="AJ22" s="164">
        <f t="shared" ca="1" si="20"/>
        <v>97.618000000000009</v>
      </c>
      <c r="AK22" s="164">
        <f t="shared" ca="1" si="21"/>
        <v>99.567999999999998</v>
      </c>
      <c r="AL22" s="164">
        <f t="shared" ca="1" si="22"/>
        <v>101.56</v>
      </c>
    </row>
    <row r="23" spans="1:42">
      <c r="A23" s="85" t="s">
        <v>72</v>
      </c>
      <c r="B23" s="86">
        <v>15</v>
      </c>
      <c r="C23" s="86" t="s">
        <v>73</v>
      </c>
      <c r="D23" s="86">
        <v>705</v>
      </c>
      <c r="E23" s="86" t="s">
        <v>448</v>
      </c>
      <c r="F23" s="113" t="s">
        <v>74</v>
      </c>
      <c r="G23" s="134">
        <f t="shared" si="1"/>
        <v>159359.99771250002</v>
      </c>
      <c r="H23" s="134">
        <f t="shared" si="2"/>
        <v>167748.18781500001</v>
      </c>
      <c r="I23" s="134">
        <f t="shared" si="3"/>
        <v>171103.017735</v>
      </c>
      <c r="J23" s="134">
        <f t="shared" si="4"/>
        <v>174524.76580500003</v>
      </c>
      <c r="K23" s="134">
        <f t="shared" si="5"/>
        <v>178014.54732750001</v>
      </c>
      <c r="L23" s="134">
        <f t="shared" si="6"/>
        <v>181575.70821000001</v>
      </c>
      <c r="M23" s="134">
        <f t="shared" si="7"/>
        <v>185206.01784750001</v>
      </c>
      <c r="N23" s="134">
        <f t="shared" si="8"/>
        <v>188911.05275249999</v>
      </c>
      <c r="O23" s="87"/>
      <c r="P23" s="100" t="str">
        <f t="shared" si="9"/>
        <v>52920C</v>
      </c>
      <c r="Q23" s="102" t="s">
        <v>509</v>
      </c>
      <c r="R23" s="103" t="str">
        <f t="shared" si="10"/>
        <v>Chief of Staff MPD</v>
      </c>
      <c r="S23" s="102" t="str">
        <f t="shared" si="11"/>
        <v>182</v>
      </c>
      <c r="T23" s="104">
        <v>159359.99771250002</v>
      </c>
      <c r="U23" s="104">
        <v>167748.18781500001</v>
      </c>
      <c r="V23" s="104">
        <v>171103.017735</v>
      </c>
      <c r="W23" s="104">
        <v>174524.76580500003</v>
      </c>
      <c r="X23" s="104">
        <v>178014.54732750001</v>
      </c>
      <c r="Y23" s="104">
        <v>181575.70821000001</v>
      </c>
      <c r="Z23" s="104">
        <v>185206.01784750001</v>
      </c>
      <c r="AA23" s="104">
        <v>188911.05275249999</v>
      </c>
      <c r="AB23" s="162" t="str">
        <f t="shared" si="12"/>
        <v>52920C</v>
      </c>
      <c r="AC23" s="163" t="str">
        <f t="shared" si="13"/>
        <v>Chief of Staff MPD</v>
      </c>
      <c r="AD23" s="162" t="str">
        <f t="shared" si="14"/>
        <v>182</v>
      </c>
      <c r="AE23" s="164">
        <f t="shared" si="15"/>
        <v>76.616</v>
      </c>
      <c r="AF23" s="164">
        <f t="shared" si="16"/>
        <v>80.649000000000001</v>
      </c>
      <c r="AG23" s="164">
        <f t="shared" si="17"/>
        <v>82.262</v>
      </c>
      <c r="AH23" s="164">
        <f t="shared" si="18"/>
        <v>83.907000000000011</v>
      </c>
      <c r="AI23" s="164">
        <f t="shared" si="19"/>
        <v>85.584000000000003</v>
      </c>
      <c r="AJ23" s="164">
        <f t="shared" si="20"/>
        <v>87.297000000000011</v>
      </c>
      <c r="AK23" s="164">
        <f t="shared" si="21"/>
        <v>89.042000000000002</v>
      </c>
      <c r="AL23" s="164">
        <f t="shared" si="22"/>
        <v>90.823000000000008</v>
      </c>
    </row>
    <row r="24" spans="1:42">
      <c r="A24" s="85" t="s">
        <v>75</v>
      </c>
      <c r="B24" s="86">
        <v>13</v>
      </c>
      <c r="C24" s="86" t="s">
        <v>76</v>
      </c>
      <c r="D24" s="86">
        <v>620</v>
      </c>
      <c r="E24" s="86" t="s">
        <v>448</v>
      </c>
      <c r="F24" s="113" t="s">
        <v>77</v>
      </c>
      <c r="G24" s="134">
        <f t="shared" ca="1" si="1"/>
        <v>129433.9531875</v>
      </c>
      <c r="H24" s="134">
        <f t="shared" ca="1" si="2"/>
        <v>136245.55993749999</v>
      </c>
      <c r="I24" s="134">
        <f t="shared" ca="1" si="3"/>
        <v>138970.82225</v>
      </c>
      <c r="J24" s="134">
        <f t="shared" ca="1" si="4"/>
        <v>141751.84968749998</v>
      </c>
      <c r="K24" s="134">
        <f t="shared" ca="1" si="5"/>
        <v>144587.6095625</v>
      </c>
      <c r="L24" s="134">
        <f t="shared" ca="1" si="6"/>
        <v>147477.06918749999</v>
      </c>
      <c r="M24" s="134">
        <f t="shared" ca="1" si="7"/>
        <v>150426.4246875</v>
      </c>
      <c r="N24" s="134">
        <f t="shared" ca="1" si="8"/>
        <v>153435.67606249999</v>
      </c>
      <c r="O24" s="87"/>
      <c r="P24" s="100" t="str">
        <f t="shared" si="9"/>
        <v>C01740</v>
      </c>
      <c r="Q24" s="102" t="s">
        <v>509</v>
      </c>
      <c r="R24" s="103" t="str">
        <f t="shared" si="10"/>
        <v>Chief Resiliency Officer</v>
      </c>
      <c r="S24" s="102" t="str">
        <f t="shared" si="11"/>
        <v>140</v>
      </c>
      <c r="T24" s="104" cm="1">
        <f t="array" aca="1" ref="T24" ca="1">IF($Q24="Y",VLOOKUP($P24,INDIRECT($Q$2),T$5,0)*INDIRECT($P$1),VLOOKUP($P24,INDIRECT($Q$2),T$5,0))</f>
        <v>129433.9531875</v>
      </c>
      <c r="U24" s="104" cm="1">
        <f t="array" aca="1" ref="U24" ca="1">IF($Q24="Y",VLOOKUP($P24,INDIRECT($Q$2),U$5,0)*INDIRECT($P$1),VLOOKUP($P24,INDIRECT($Q$2),U$5,0))</f>
        <v>136245.55993749999</v>
      </c>
      <c r="V24" s="104" cm="1">
        <f t="array" aca="1" ref="V24" ca="1">IF($Q24="Y",VLOOKUP($P24,INDIRECT($Q$2),V$5,0)*INDIRECT($P$1),VLOOKUP($P24,INDIRECT($Q$2),V$5,0))</f>
        <v>138970.82225</v>
      </c>
      <c r="W24" s="104" cm="1">
        <f t="array" aca="1" ref="W24" ca="1">IF($Q24="Y",VLOOKUP($P24,INDIRECT($Q$2),W$5,0)*INDIRECT($P$1),VLOOKUP($P24,INDIRECT($Q$2),W$5,0))</f>
        <v>141751.84968749998</v>
      </c>
      <c r="X24" s="104" cm="1">
        <f t="array" aca="1" ref="X24" ca="1">IF($Q24="Y",VLOOKUP($P24,INDIRECT($Q$2),X$5,0)*INDIRECT($P$1),VLOOKUP($P24,INDIRECT($Q$2),X$5,0))</f>
        <v>144587.6095625</v>
      </c>
      <c r="Y24" s="104" cm="1">
        <f t="array" aca="1" ref="Y24" ca="1">IF($Q24="Y",VLOOKUP($P24,INDIRECT($Q$2),Y$5,0)*INDIRECT($P$1),VLOOKUP($P24,INDIRECT($Q$2),Y$5,0))</f>
        <v>147477.06918749999</v>
      </c>
      <c r="Z24" s="104" cm="1">
        <f t="array" aca="1" ref="Z24" ca="1">IF($Q24="Y",VLOOKUP($P24,INDIRECT($Q$2),Z$5,0)*INDIRECT($P$1),VLOOKUP($P24,INDIRECT($Q$2),Z$5,0))</f>
        <v>150426.4246875</v>
      </c>
      <c r="AA24" s="104" cm="1">
        <f t="array" aca="1" ref="AA24" ca="1">IF($Q24="Y",VLOOKUP($P24,INDIRECT($Q$2),AA$5,0)*INDIRECT($P$1),VLOOKUP($P24,INDIRECT($Q$2),AA$5,0))</f>
        <v>153435.67606249999</v>
      </c>
      <c r="AB24" s="162" t="str">
        <f t="shared" si="12"/>
        <v>C01740</v>
      </c>
      <c r="AC24" s="163" t="str">
        <f t="shared" si="13"/>
        <v>Chief Resiliency Officer</v>
      </c>
      <c r="AD24" s="162" t="str">
        <f t="shared" si="14"/>
        <v>140</v>
      </c>
      <c r="AE24" s="164">
        <f t="shared" ca="1" si="15"/>
        <v>62.227999999999994</v>
      </c>
      <c r="AF24" s="164">
        <f t="shared" ca="1" si="16"/>
        <v>65.503</v>
      </c>
      <c r="AG24" s="164">
        <f t="shared" ca="1" si="17"/>
        <v>66.813000000000002</v>
      </c>
      <c r="AH24" s="164">
        <f t="shared" ca="1" si="18"/>
        <v>68.150000000000006</v>
      </c>
      <c r="AI24" s="164">
        <f t="shared" ca="1" si="19"/>
        <v>69.51400000000001</v>
      </c>
      <c r="AJ24" s="164">
        <f t="shared" ca="1" si="20"/>
        <v>70.903000000000006</v>
      </c>
      <c r="AK24" s="164">
        <f t="shared" ca="1" si="21"/>
        <v>72.320999999999998</v>
      </c>
      <c r="AL24" s="164">
        <f t="shared" ca="1" si="22"/>
        <v>73.768000000000001</v>
      </c>
    </row>
    <row r="25" spans="1:42">
      <c r="A25" s="85" t="s">
        <v>78</v>
      </c>
      <c r="B25" s="86">
        <v>15</v>
      </c>
      <c r="C25" s="86" t="s">
        <v>79</v>
      </c>
      <c r="D25" s="86">
        <v>715</v>
      </c>
      <c r="E25" s="86" t="s">
        <v>448</v>
      </c>
      <c r="F25" s="85" t="s">
        <v>80</v>
      </c>
      <c r="G25" s="134">
        <f t="shared" ca="1" si="1"/>
        <v>149687.0204375</v>
      </c>
      <c r="H25" s="134">
        <f t="shared" ca="1" si="2"/>
        <v>157566.42606249999</v>
      </c>
      <c r="I25" s="134">
        <f t="shared" ca="1" si="3"/>
        <v>160718.18831249999</v>
      </c>
      <c r="J25" s="134">
        <f t="shared" ca="1" si="4"/>
        <v>163932.94449999998</v>
      </c>
      <c r="K25" s="134">
        <f t="shared" ca="1" si="5"/>
        <v>167208.62925</v>
      </c>
      <c r="L25" s="134">
        <f t="shared" ca="1" si="6"/>
        <v>170554.53675</v>
      </c>
      <c r="M25" s="134">
        <f t="shared" ca="1" si="7"/>
        <v>173967.56893750001</v>
      </c>
      <c r="N25" s="134">
        <f t="shared" ca="1" si="8"/>
        <v>177444.62774999999</v>
      </c>
      <c r="O25" s="87"/>
      <c r="P25" s="100" t="str">
        <f t="shared" si="9"/>
        <v>C01830</v>
      </c>
      <c r="Q25" s="102" t="s">
        <v>509</v>
      </c>
      <c r="R25" s="103" t="str">
        <f t="shared" si="10"/>
        <v>City Assessor</v>
      </c>
      <c r="S25" s="102" t="str">
        <f t="shared" si="11"/>
        <v>125</v>
      </c>
      <c r="T25" s="104" cm="1">
        <f t="array" aca="1" ref="T25" ca="1">IF($Q25="Y",VLOOKUP($P25,INDIRECT($Q$2),T$5,0)*INDIRECT($P$1),VLOOKUP($P25,INDIRECT($Q$2),T$5,0))</f>
        <v>149687.0204375</v>
      </c>
      <c r="U25" s="104" cm="1">
        <f t="array" aca="1" ref="U25" ca="1">IF($Q25="Y",VLOOKUP($P25,INDIRECT($Q$2),U$5,0)*INDIRECT($P$1),VLOOKUP($P25,INDIRECT($Q$2),U$5,0))</f>
        <v>157566.42606249999</v>
      </c>
      <c r="V25" s="104" cm="1">
        <f t="array" aca="1" ref="V25" ca="1">IF($Q25="Y",VLOOKUP($P25,INDIRECT($Q$2),V$5,0)*INDIRECT($P$1),VLOOKUP($P25,INDIRECT($Q$2),V$5,0))</f>
        <v>160718.18831249999</v>
      </c>
      <c r="W25" s="104" cm="1">
        <f t="array" aca="1" ref="W25" ca="1">IF($Q25="Y",VLOOKUP($P25,INDIRECT($Q$2),W$5,0)*INDIRECT($P$1),VLOOKUP($P25,INDIRECT($Q$2),W$5,0))</f>
        <v>163932.94449999998</v>
      </c>
      <c r="X25" s="104" cm="1">
        <f t="array" aca="1" ref="X25" ca="1">IF($Q25="Y",VLOOKUP($P25,INDIRECT($Q$2),X$5,0)*INDIRECT($P$1),VLOOKUP($P25,INDIRECT($Q$2),X$5,0))</f>
        <v>167208.62925</v>
      </c>
      <c r="Y25" s="104" cm="1">
        <f t="array" aca="1" ref="Y25" ca="1">IF($Q25="Y",VLOOKUP($P25,INDIRECT($Q$2),Y$5,0)*INDIRECT($P$1),VLOOKUP($P25,INDIRECT($Q$2),Y$5,0))</f>
        <v>170554.53675</v>
      </c>
      <c r="Z25" s="104" cm="1">
        <f t="array" aca="1" ref="Z25" ca="1">IF($Q25="Y",VLOOKUP($P25,INDIRECT($Q$2),Z$5,0)*INDIRECT($P$1),VLOOKUP($P25,INDIRECT($Q$2),Z$5,0))</f>
        <v>173967.56893750001</v>
      </c>
      <c r="AA25" s="104" cm="1">
        <f t="array" aca="1" ref="AA25" ca="1">IF($Q25="Y",VLOOKUP($P25,INDIRECT($Q$2),AA$5,0)*INDIRECT($P$1),VLOOKUP($P25,INDIRECT($Q$2),AA$5,0))</f>
        <v>177444.62774999999</v>
      </c>
      <c r="AB25" s="162" t="str">
        <f t="shared" si="12"/>
        <v>C01830</v>
      </c>
      <c r="AC25" s="163" t="str">
        <f t="shared" si="13"/>
        <v>City Assessor</v>
      </c>
      <c r="AD25" s="162" t="str">
        <f t="shared" si="14"/>
        <v>125</v>
      </c>
      <c r="AE25" s="164">
        <f t="shared" ca="1" si="15"/>
        <v>71.965000000000003</v>
      </c>
      <c r="AF25" s="164">
        <f t="shared" ca="1" si="16"/>
        <v>75.754000000000005</v>
      </c>
      <c r="AG25" s="164">
        <f t="shared" ca="1" si="17"/>
        <v>77.269000000000005</v>
      </c>
      <c r="AH25" s="164">
        <f t="shared" ca="1" si="18"/>
        <v>78.814000000000007</v>
      </c>
      <c r="AI25" s="164">
        <f t="shared" ca="1" si="19"/>
        <v>80.38900000000001</v>
      </c>
      <c r="AJ25" s="164">
        <f t="shared" ca="1" si="20"/>
        <v>81.998000000000005</v>
      </c>
      <c r="AK25" s="164">
        <f t="shared" ca="1" si="21"/>
        <v>83.63900000000001</v>
      </c>
      <c r="AL25" s="164">
        <f t="shared" ca="1" si="22"/>
        <v>85.31</v>
      </c>
    </row>
    <row r="26" spans="1:42">
      <c r="A26" s="85" t="s">
        <v>81</v>
      </c>
      <c r="B26" s="86">
        <v>18</v>
      </c>
      <c r="C26" s="86" t="s">
        <v>82</v>
      </c>
      <c r="D26" s="86">
        <v>845</v>
      </c>
      <c r="E26" s="86" t="s">
        <v>448</v>
      </c>
      <c r="F26" s="85" t="s">
        <v>83</v>
      </c>
      <c r="G26" s="134">
        <f t="shared" ca="1" si="1"/>
        <v>177404.35293749999</v>
      </c>
      <c r="H26" s="134">
        <f t="shared" ca="1" si="2"/>
        <v>186739.84793749999</v>
      </c>
      <c r="I26" s="134">
        <f t="shared" ca="1" si="3"/>
        <v>190475.07862499999</v>
      </c>
      <c r="J26" s="134">
        <f t="shared" ca="1" si="4"/>
        <v>194285.6955</v>
      </c>
      <c r="K26" s="134">
        <f t="shared" ca="1" si="5"/>
        <v>198170.66587500001</v>
      </c>
      <c r="L26" s="134">
        <f t="shared" ca="1" si="6"/>
        <v>202134.12049999999</v>
      </c>
      <c r="M26" s="134">
        <f t="shared" ca="1" si="7"/>
        <v>206179.15743749999</v>
      </c>
      <c r="N26" s="134">
        <f t="shared" ca="1" si="8"/>
        <v>210299.58056249999</v>
      </c>
      <c r="O26" s="87"/>
      <c r="P26" s="100" t="str">
        <f t="shared" si="9"/>
        <v>C01840</v>
      </c>
      <c r="Q26" s="102" t="s">
        <v>509</v>
      </c>
      <c r="R26" s="103" t="str">
        <f t="shared" si="10"/>
        <v>City Attorney</v>
      </c>
      <c r="S26" s="102" t="str">
        <f t="shared" si="11"/>
        <v>70</v>
      </c>
      <c r="T26" s="104" cm="1">
        <f t="array" aca="1" ref="T26" ca="1">IF($Q26="Y",VLOOKUP($P26,INDIRECT($Q$2),T$5,0)*INDIRECT($P$1),VLOOKUP($P26,INDIRECT($Q$2),T$5,0))</f>
        <v>177404.35293749999</v>
      </c>
      <c r="U26" s="104" cm="1">
        <f t="array" aca="1" ref="U26" ca="1">IF($Q26="Y",VLOOKUP($P26,INDIRECT($Q$2),U$5,0)*INDIRECT($P$1),VLOOKUP($P26,INDIRECT($Q$2),U$5,0))</f>
        <v>186739.84793749999</v>
      </c>
      <c r="V26" s="104" cm="1">
        <f t="array" aca="1" ref="V26" ca="1">IF($Q26="Y",VLOOKUP($P26,INDIRECT($Q$2),V$5,0)*INDIRECT($P$1),VLOOKUP($P26,INDIRECT($Q$2),V$5,0))</f>
        <v>190475.07862499999</v>
      </c>
      <c r="W26" s="104" cm="1">
        <f t="array" aca="1" ref="W26" ca="1">IF($Q26="Y",VLOOKUP($P26,INDIRECT($Q$2),W$5,0)*INDIRECT($P$1),VLOOKUP($P26,INDIRECT($Q$2),W$5,0))</f>
        <v>194285.6955</v>
      </c>
      <c r="X26" s="104" cm="1">
        <f t="array" aca="1" ref="X26" ca="1">IF($Q26="Y",VLOOKUP($P26,INDIRECT($Q$2),X$5,0)*INDIRECT($P$1),VLOOKUP($P26,INDIRECT($Q$2),X$5,0))</f>
        <v>198170.66587500001</v>
      </c>
      <c r="Y26" s="104" cm="1">
        <f t="array" aca="1" ref="Y26" ca="1">IF($Q26="Y",VLOOKUP($P26,INDIRECT($Q$2),Y$5,0)*INDIRECT($P$1),VLOOKUP($P26,INDIRECT($Q$2),Y$5,0))</f>
        <v>202134.12049999999</v>
      </c>
      <c r="Z26" s="104" cm="1">
        <f t="array" aca="1" ref="Z26" ca="1">IF($Q26="Y",VLOOKUP($P26,INDIRECT($Q$2),Z$5,0)*INDIRECT($P$1),VLOOKUP($P26,INDIRECT($Q$2),Z$5,0))</f>
        <v>206179.15743749999</v>
      </c>
      <c r="AA26" s="104" cm="1">
        <f t="array" aca="1" ref="AA26" ca="1">IF($Q26="Y",VLOOKUP($P26,INDIRECT($Q$2),AA$5,0)*INDIRECT($P$1),VLOOKUP($P26,INDIRECT($Q$2),AA$5,0))</f>
        <v>210299.58056249999</v>
      </c>
      <c r="AB26" s="162" t="str">
        <f t="shared" si="12"/>
        <v>C01840</v>
      </c>
      <c r="AC26" s="163" t="str">
        <f t="shared" si="13"/>
        <v>City Attorney</v>
      </c>
      <c r="AD26" s="162" t="str">
        <f t="shared" si="14"/>
        <v>70</v>
      </c>
      <c r="AE26" s="164">
        <f t="shared" ca="1" si="15"/>
        <v>85.291000000000011</v>
      </c>
      <c r="AF26" s="164">
        <f t="shared" ca="1" si="16"/>
        <v>89.779000000000011</v>
      </c>
      <c r="AG26" s="164">
        <f t="shared" ca="1" si="17"/>
        <v>91.575000000000003</v>
      </c>
      <c r="AH26" s="164">
        <f t="shared" ca="1" si="18"/>
        <v>93.407000000000011</v>
      </c>
      <c r="AI26" s="164">
        <f t="shared" ca="1" si="19"/>
        <v>95.275000000000006</v>
      </c>
      <c r="AJ26" s="164">
        <f t="shared" ca="1" si="20"/>
        <v>97.18</v>
      </c>
      <c r="AK26" s="164">
        <f t="shared" ca="1" si="21"/>
        <v>99.125</v>
      </c>
      <c r="AL26" s="164">
        <f t="shared" ca="1" si="22"/>
        <v>101.10600000000001</v>
      </c>
    </row>
    <row r="27" spans="1:42">
      <c r="A27" s="174" t="s">
        <v>522</v>
      </c>
      <c r="B27" s="86">
        <v>18</v>
      </c>
      <c r="C27" s="86">
        <v>159</v>
      </c>
      <c r="D27" s="86">
        <v>811</v>
      </c>
      <c r="E27" s="86" t="s">
        <v>448</v>
      </c>
      <c r="F27" s="85" t="s">
        <v>521</v>
      </c>
      <c r="G27" s="134">
        <f t="shared" ca="1" si="1"/>
        <v>170744.55124999999</v>
      </c>
      <c r="H27" s="134">
        <f t="shared" ca="1" si="2"/>
        <v>179730.997875</v>
      </c>
      <c r="I27" s="134">
        <f t="shared" ca="1" si="3"/>
        <v>183325.78306250001</v>
      </c>
      <c r="J27" s="134">
        <f t="shared" ca="1" si="4"/>
        <v>186992.856375</v>
      </c>
      <c r="K27" s="134">
        <f t="shared" ca="1" si="5"/>
        <v>190732.21781249999</v>
      </c>
      <c r="L27" s="134">
        <f t="shared" ca="1" si="6"/>
        <v>194546.96543750001</v>
      </c>
      <c r="M27" s="134">
        <f t="shared" ca="1" si="7"/>
        <v>198438.1319375</v>
      </c>
      <c r="N27" s="134">
        <f t="shared" ca="1" si="8"/>
        <v>202406.75</v>
      </c>
      <c r="O27" s="87"/>
      <c r="P27" s="100" t="str">
        <f t="shared" si="9"/>
        <v>59436C</v>
      </c>
      <c r="Q27" s="102" t="s">
        <v>509</v>
      </c>
      <c r="R27" s="103" t="str">
        <f t="shared" si="10"/>
        <v>City Auditor</v>
      </c>
      <c r="S27" s="102">
        <f t="shared" si="11"/>
        <v>159</v>
      </c>
      <c r="T27" s="104" cm="1">
        <f t="array" aca="1" ref="T27" ca="1">IF($Q27="Y",VLOOKUP($P27,INDIRECT($Q$2),T$5,0)*INDIRECT($P$1),VLOOKUP($P27,INDIRECT($Q$2),T$5,0))</f>
        <v>170744.55124999999</v>
      </c>
      <c r="U27" s="104" cm="1">
        <f t="array" aca="1" ref="U27" ca="1">IF($Q27="Y",VLOOKUP($P27,INDIRECT($Q$2),U$5,0)*INDIRECT($P$1),VLOOKUP($P27,INDIRECT($Q$2),U$5,0))</f>
        <v>179730.997875</v>
      </c>
      <c r="V27" s="104" cm="1">
        <f t="array" aca="1" ref="V27" ca="1">IF($Q27="Y",VLOOKUP($P27,INDIRECT($Q$2),V$5,0)*INDIRECT($P$1),VLOOKUP($P27,INDIRECT($Q$2),V$5,0))</f>
        <v>183325.78306250001</v>
      </c>
      <c r="W27" s="104" cm="1">
        <f t="array" aca="1" ref="W27" ca="1">IF($Q27="Y",VLOOKUP($P27,INDIRECT($Q$2),W$5,0)*INDIRECT($P$1),VLOOKUP($P27,INDIRECT($Q$2),W$5,0))</f>
        <v>186992.856375</v>
      </c>
      <c r="X27" s="104" cm="1">
        <f t="array" aca="1" ref="X27" ca="1">IF($Q27="Y",VLOOKUP($P27,INDIRECT($Q$2),X$5,0)*INDIRECT($P$1),VLOOKUP($P27,INDIRECT($Q$2),X$5,0))</f>
        <v>190732.21781249999</v>
      </c>
      <c r="Y27" s="104" cm="1">
        <f t="array" aca="1" ref="Y27" ca="1">IF($Q27="Y",VLOOKUP($P27,INDIRECT($Q$2),Y$5,0)*INDIRECT($P$1),VLOOKUP($P27,INDIRECT($Q$2),Y$5,0))</f>
        <v>194546.96543750001</v>
      </c>
      <c r="Z27" s="104" cm="1">
        <f t="array" aca="1" ref="Z27" ca="1">IF($Q27="Y",VLOOKUP($P27,INDIRECT($Q$2),Z$5,0)*INDIRECT($P$1),VLOOKUP($P27,INDIRECT($Q$2),Z$5,0))</f>
        <v>198438.1319375</v>
      </c>
      <c r="AA27" s="104" cm="1">
        <f t="array" aca="1" ref="AA27" ca="1">IF($Q27="Y",VLOOKUP($P27,INDIRECT($Q$2),AA$5,0)*INDIRECT($P$1),VLOOKUP($P27,INDIRECT($Q$2),AA$5,0))</f>
        <v>202406.75</v>
      </c>
      <c r="AB27" s="162" t="str">
        <f t="shared" si="12"/>
        <v>59436C</v>
      </c>
      <c r="AC27" s="163" t="str">
        <f t="shared" si="13"/>
        <v>City Auditor</v>
      </c>
      <c r="AD27" s="162">
        <f t="shared" si="14"/>
        <v>159</v>
      </c>
      <c r="AE27" s="164">
        <f t="shared" ca="1" si="15"/>
        <v>82.088999999999999</v>
      </c>
      <c r="AF27" s="164">
        <f t="shared" ca="1" si="16"/>
        <v>86.410000000000011</v>
      </c>
      <c r="AG27" s="164">
        <f t="shared" ca="1" si="17"/>
        <v>88.138000000000005</v>
      </c>
      <c r="AH27" s="164">
        <f t="shared" ca="1" si="18"/>
        <v>89.90100000000001</v>
      </c>
      <c r="AI27" s="164">
        <f t="shared" ca="1" si="19"/>
        <v>91.698999999999998</v>
      </c>
      <c r="AJ27" s="164">
        <f t="shared" ca="1" si="20"/>
        <v>93.533000000000001</v>
      </c>
      <c r="AK27" s="164">
        <f t="shared" ca="1" si="21"/>
        <v>95.403000000000006</v>
      </c>
      <c r="AL27" s="164">
        <f t="shared" ca="1" si="22"/>
        <v>97.311000000000007</v>
      </c>
    </row>
    <row r="28" spans="1:42">
      <c r="A28" s="85" t="s">
        <v>84</v>
      </c>
      <c r="B28" s="86">
        <v>14</v>
      </c>
      <c r="C28" s="86" t="s">
        <v>85</v>
      </c>
      <c r="D28" s="86">
        <v>640</v>
      </c>
      <c r="E28" s="86" t="s">
        <v>448</v>
      </c>
      <c r="F28" s="85" t="s">
        <v>86</v>
      </c>
      <c r="G28" s="134">
        <f t="shared" ca="1" si="1"/>
        <v>133697.91987499999</v>
      </c>
      <c r="H28" s="134">
        <f t="shared" ca="1" si="2"/>
        <v>140733.61981249999</v>
      </c>
      <c r="I28" s="134">
        <f t="shared" ca="1" si="3"/>
        <v>143549.75862499999</v>
      </c>
      <c r="J28" s="134">
        <f t="shared" ca="1" si="4"/>
        <v>146419.59718750001</v>
      </c>
      <c r="K28" s="134">
        <f t="shared" ca="1" si="5"/>
        <v>149348.29893749999</v>
      </c>
      <c r="L28" s="134">
        <f t="shared" ca="1" si="6"/>
        <v>152335.86387500001</v>
      </c>
      <c r="M28" s="134">
        <f t="shared" ca="1" si="7"/>
        <v>155381.25931249998</v>
      </c>
      <c r="N28" s="134">
        <f t="shared" ca="1" si="8"/>
        <v>158490.68137499999</v>
      </c>
      <c r="O28" s="87"/>
      <c r="P28" s="100" t="str">
        <f t="shared" si="9"/>
        <v>C01851</v>
      </c>
      <c r="Q28" s="102" t="s">
        <v>509</v>
      </c>
      <c r="R28" s="103" t="str">
        <f t="shared" si="10"/>
        <v xml:space="preserve">City Clerk </v>
      </c>
      <c r="S28" s="102" t="str">
        <f t="shared" si="11"/>
        <v>155</v>
      </c>
      <c r="T28" s="104" cm="1">
        <f t="array" aca="1" ref="T28" ca="1">IF($Q28="Y",VLOOKUP($P28,INDIRECT($Q$2),T$5,0)*INDIRECT($P$1),VLOOKUP($P28,INDIRECT($Q$2),T$5,0))</f>
        <v>133697.91987499999</v>
      </c>
      <c r="U28" s="104" cm="1">
        <f t="array" aca="1" ref="U28" ca="1">IF($Q28="Y",VLOOKUP($P28,INDIRECT($Q$2),U$5,0)*INDIRECT($P$1),VLOOKUP($P28,INDIRECT($Q$2),U$5,0))</f>
        <v>140733.61981249999</v>
      </c>
      <c r="V28" s="104" cm="1">
        <f t="array" aca="1" ref="V28" ca="1">IF($Q28="Y",VLOOKUP($P28,INDIRECT($Q$2),V$5,0)*INDIRECT($P$1),VLOOKUP($P28,INDIRECT($Q$2),V$5,0))</f>
        <v>143549.75862499999</v>
      </c>
      <c r="W28" s="104" cm="1">
        <f t="array" aca="1" ref="W28" ca="1">IF($Q28="Y",VLOOKUP($P28,INDIRECT($Q$2),W$5,0)*INDIRECT($P$1),VLOOKUP($P28,INDIRECT($Q$2),W$5,0))</f>
        <v>146419.59718750001</v>
      </c>
      <c r="X28" s="104" cm="1">
        <f t="array" aca="1" ref="X28" ca="1">IF($Q28="Y",VLOOKUP($P28,INDIRECT($Q$2),X$5,0)*INDIRECT($P$1),VLOOKUP($P28,INDIRECT($Q$2),X$5,0))</f>
        <v>149348.29893749999</v>
      </c>
      <c r="Y28" s="104" cm="1">
        <f t="array" aca="1" ref="Y28" ca="1">IF($Q28="Y",VLOOKUP($P28,INDIRECT($Q$2),Y$5,0)*INDIRECT($P$1),VLOOKUP($P28,INDIRECT($Q$2),Y$5,0))</f>
        <v>152335.86387500001</v>
      </c>
      <c r="Z28" s="104" cm="1">
        <f t="array" aca="1" ref="Z28" ca="1">IF($Q28="Y",VLOOKUP($P28,INDIRECT($Q$2),Z$5,0)*INDIRECT($P$1),VLOOKUP($P28,INDIRECT($Q$2),Z$5,0))</f>
        <v>155381.25931249998</v>
      </c>
      <c r="AA28" s="104" cm="1">
        <f t="array" aca="1" ref="AA28" ca="1">IF($Q28="Y",VLOOKUP($P28,INDIRECT($Q$2),AA$5,0)*INDIRECT($P$1),VLOOKUP($P28,INDIRECT($Q$2),AA$5,0))</f>
        <v>158490.68137499999</v>
      </c>
      <c r="AB28" s="162" t="str">
        <f t="shared" si="12"/>
        <v>C01851</v>
      </c>
      <c r="AC28" s="163" t="str">
        <f t="shared" si="13"/>
        <v xml:space="preserve">City Clerk </v>
      </c>
      <c r="AD28" s="162" t="str">
        <f t="shared" si="14"/>
        <v>155</v>
      </c>
      <c r="AE28" s="164">
        <f t="shared" ca="1" si="15"/>
        <v>64.278000000000006</v>
      </c>
      <c r="AF28" s="164">
        <f t="shared" ca="1" si="16"/>
        <v>67.661000000000001</v>
      </c>
      <c r="AG28" s="164">
        <f t="shared" ca="1" si="17"/>
        <v>69.015000000000001</v>
      </c>
      <c r="AH28" s="164">
        <f t="shared" ca="1" si="18"/>
        <v>70.39500000000001</v>
      </c>
      <c r="AI28" s="164">
        <f t="shared" ca="1" si="19"/>
        <v>71.803000000000011</v>
      </c>
      <c r="AJ28" s="164">
        <f t="shared" ca="1" si="20"/>
        <v>73.239000000000004</v>
      </c>
      <c r="AK28" s="164">
        <f t="shared" ca="1" si="21"/>
        <v>74.703000000000003</v>
      </c>
      <c r="AL28" s="164">
        <f t="shared" ca="1" si="22"/>
        <v>76.198000000000008</v>
      </c>
    </row>
    <row r="29" spans="1:42">
      <c r="A29" s="85" t="s">
        <v>87</v>
      </c>
      <c r="B29" s="86">
        <v>19</v>
      </c>
      <c r="C29" s="86" t="s">
        <v>88</v>
      </c>
      <c r="D29" s="86">
        <v>895</v>
      </c>
      <c r="E29" s="86" t="s">
        <v>448</v>
      </c>
      <c r="F29" s="85" t="s">
        <v>89</v>
      </c>
      <c r="G29" s="134">
        <f t="shared" ca="1" si="1"/>
        <v>188063.75331249999</v>
      </c>
      <c r="H29" s="134">
        <f t="shared" ca="1" si="2"/>
        <v>197959.99762499999</v>
      </c>
      <c r="I29" s="134">
        <f t="shared" ca="1" si="3"/>
        <v>201919.32149999999</v>
      </c>
      <c r="J29" s="134">
        <f t="shared" ca="1" si="4"/>
        <v>205957.129625</v>
      </c>
      <c r="K29" s="134">
        <f t="shared" ca="1" si="5"/>
        <v>210077.55275</v>
      </c>
      <c r="L29" s="134">
        <f t="shared" ca="1" si="6"/>
        <v>214279.55818749999</v>
      </c>
      <c r="M29" s="134">
        <f t="shared" ca="1" si="7"/>
        <v>218564.178625</v>
      </c>
      <c r="N29" s="134">
        <f t="shared" ca="1" si="8"/>
        <v>222937.61018749999</v>
      </c>
      <c r="O29" s="87"/>
      <c r="P29" s="100" t="str">
        <f t="shared" si="9"/>
        <v>C01860</v>
      </c>
      <c r="Q29" s="102" t="s">
        <v>509</v>
      </c>
      <c r="R29" s="103" t="str">
        <f t="shared" si="10"/>
        <v>City Coordinator</v>
      </c>
      <c r="S29" s="102" t="str">
        <f t="shared" si="11"/>
        <v>73</v>
      </c>
      <c r="T29" s="104" cm="1">
        <f t="array" aca="1" ref="T29" ca="1">IF($Q29="Y",VLOOKUP($P29,INDIRECT($Q$2),T$5,0)*INDIRECT($P$1),VLOOKUP($P29,INDIRECT($Q$2),T$5,0))</f>
        <v>188063.75331249999</v>
      </c>
      <c r="U29" s="104" cm="1">
        <f t="array" aca="1" ref="U29" ca="1">IF($Q29="Y",VLOOKUP($P29,INDIRECT($Q$2),U$5,0)*INDIRECT($P$1),VLOOKUP($P29,INDIRECT($Q$2),U$5,0))</f>
        <v>197959.99762499999</v>
      </c>
      <c r="V29" s="104" cm="1">
        <f t="array" aca="1" ref="V29" ca="1">IF($Q29="Y",VLOOKUP($P29,INDIRECT($Q$2),V$5,0)*INDIRECT($P$1),VLOOKUP($P29,INDIRECT($Q$2),V$5,0))</f>
        <v>201919.32149999999</v>
      </c>
      <c r="W29" s="104" cm="1">
        <f t="array" aca="1" ref="W29" ca="1">IF($Q29="Y",VLOOKUP($P29,INDIRECT($Q$2),W$5,0)*INDIRECT($P$1),VLOOKUP($P29,INDIRECT($Q$2),W$5,0))</f>
        <v>205957.129625</v>
      </c>
      <c r="X29" s="104" cm="1">
        <f t="array" aca="1" ref="X29" ca="1">IF($Q29="Y",VLOOKUP($P29,INDIRECT($Q$2),X$5,0)*INDIRECT($P$1),VLOOKUP($P29,INDIRECT($Q$2),X$5,0))</f>
        <v>210077.55275</v>
      </c>
      <c r="Y29" s="104" cm="1">
        <f t="array" aca="1" ref="Y29" ca="1">IF($Q29="Y",VLOOKUP($P29,INDIRECT($Q$2),Y$5,0)*INDIRECT($P$1),VLOOKUP($P29,INDIRECT($Q$2),Y$5,0))</f>
        <v>214279.55818749999</v>
      </c>
      <c r="Z29" s="104" cm="1">
        <f t="array" aca="1" ref="Z29" ca="1">IF($Q29="Y",VLOOKUP($P29,INDIRECT($Q$2),Z$5,0)*INDIRECT($P$1),VLOOKUP($P29,INDIRECT($Q$2),Z$5,0))</f>
        <v>218564.178625</v>
      </c>
      <c r="AA29" s="104" cm="1">
        <f t="array" aca="1" ref="AA29" ca="1">IF($Q29="Y",VLOOKUP($P29,INDIRECT($Q$2),AA$5,0)*INDIRECT($P$1),VLOOKUP($P29,INDIRECT($Q$2),AA$5,0))</f>
        <v>222937.61018749999</v>
      </c>
      <c r="AB29" s="162" t="str">
        <f t="shared" si="12"/>
        <v>C01860</v>
      </c>
      <c r="AC29" s="163" t="str">
        <f t="shared" si="13"/>
        <v>City Coordinator</v>
      </c>
      <c r="AD29" s="162" t="str">
        <f t="shared" si="14"/>
        <v>73</v>
      </c>
      <c r="AE29" s="164">
        <f t="shared" ca="1" si="15"/>
        <v>90.416000000000011</v>
      </c>
      <c r="AF29" s="164">
        <f t="shared" ca="1" si="16"/>
        <v>95.174000000000007</v>
      </c>
      <c r="AG29" s="164">
        <f t="shared" ca="1" si="17"/>
        <v>97.076999999999998</v>
      </c>
      <c r="AH29" s="164">
        <f t="shared" ca="1" si="18"/>
        <v>99.018000000000001</v>
      </c>
      <c r="AI29" s="164">
        <f t="shared" ca="1" si="19"/>
        <v>100.99900000000001</v>
      </c>
      <c r="AJ29" s="164">
        <f t="shared" ca="1" si="20"/>
        <v>103.02000000000001</v>
      </c>
      <c r="AK29" s="164">
        <f t="shared" ca="1" si="21"/>
        <v>105.07900000000001</v>
      </c>
      <c r="AL29" s="164">
        <f t="shared" ca="1" si="22"/>
        <v>107.182</v>
      </c>
    </row>
    <row r="30" spans="1:42">
      <c r="A30" s="85" t="s">
        <v>500</v>
      </c>
      <c r="B30" s="86">
        <v>19</v>
      </c>
      <c r="C30" s="94" t="s">
        <v>501</v>
      </c>
      <c r="D30" s="86">
        <v>918</v>
      </c>
      <c r="E30" s="86" t="s">
        <v>448</v>
      </c>
      <c r="F30" s="85" t="s">
        <v>499</v>
      </c>
      <c r="G30" s="134">
        <f t="shared" ca="1" si="1"/>
        <v>278766.76181250002</v>
      </c>
      <c r="H30" s="134">
        <f t="shared" ca="1" si="2"/>
        <v>293439.18581250001</v>
      </c>
      <c r="I30" s="134">
        <f t="shared" ca="1" si="3"/>
        <v>299307.948875</v>
      </c>
      <c r="J30" s="134">
        <f t="shared" ca="1" si="4"/>
        <v>305294.43831250002</v>
      </c>
      <c r="K30" s="134">
        <f t="shared" ca="1" si="5"/>
        <v>311399.6868125</v>
      </c>
      <c r="L30" s="134">
        <f t="shared" ca="1" si="6"/>
        <v>317627.82512499997</v>
      </c>
      <c r="M30" s="134">
        <f t="shared" ca="1" si="7"/>
        <v>323979.88593749999</v>
      </c>
      <c r="N30" s="134">
        <f t="shared" ca="1" si="8"/>
        <v>330460</v>
      </c>
      <c r="O30" s="87"/>
      <c r="P30" s="100" t="str">
        <f t="shared" si="9"/>
        <v>53031C</v>
      </c>
      <c r="Q30" s="102" t="s">
        <v>509</v>
      </c>
      <c r="R30" s="103" t="str">
        <f t="shared" si="10"/>
        <v>City Operations Officer</v>
      </c>
      <c r="S30" s="102" t="str">
        <f t="shared" si="11"/>
        <v>192</v>
      </c>
      <c r="T30" s="104" cm="1">
        <f t="array" aca="1" ref="T30" ca="1">IF($Q30="Y",VLOOKUP($P30,INDIRECT($Q$2),T$5,0)*INDIRECT($P$1),VLOOKUP($P30,INDIRECT($Q$2),T$5,0))</f>
        <v>278766.76181250002</v>
      </c>
      <c r="U30" s="104" cm="1">
        <f t="array" aca="1" ref="U30" ca="1">IF($Q30="Y",VLOOKUP($P30,INDIRECT($Q$2),U$5,0)*INDIRECT($P$1),VLOOKUP($P30,INDIRECT($Q$2),U$5,0))</f>
        <v>293439.18581250001</v>
      </c>
      <c r="V30" s="104" cm="1">
        <f t="array" aca="1" ref="V30" ca="1">IF($Q30="Y",VLOOKUP($P30,INDIRECT($Q$2),V$5,0)*INDIRECT($P$1),VLOOKUP($P30,INDIRECT($Q$2),V$5,0))</f>
        <v>299307.948875</v>
      </c>
      <c r="W30" s="104" cm="1">
        <f t="array" aca="1" ref="W30" ca="1">IF($Q30="Y",VLOOKUP($P30,INDIRECT($Q$2),W$5,0)*INDIRECT($P$1),VLOOKUP($P30,INDIRECT($Q$2),W$5,0))</f>
        <v>305294.43831250002</v>
      </c>
      <c r="X30" s="104" cm="1">
        <f t="array" aca="1" ref="X30" ca="1">IF($Q30="Y",VLOOKUP($P30,INDIRECT($Q$2),X$5,0)*INDIRECT($P$1),VLOOKUP($P30,INDIRECT($Q$2),X$5,0))</f>
        <v>311399.6868125</v>
      </c>
      <c r="Y30" s="104" cm="1">
        <f t="array" aca="1" ref="Y30" ca="1">IF($Q30="Y",VLOOKUP($P30,INDIRECT($Q$2),Y$5,0)*INDIRECT($P$1),VLOOKUP($P30,INDIRECT($Q$2),Y$5,0))</f>
        <v>317627.82512499997</v>
      </c>
      <c r="Z30" s="104" cm="1">
        <f t="array" aca="1" ref="Z30" ca="1">IF($Q30="Y",VLOOKUP($P30,INDIRECT($Q$2),Z$5,0)*INDIRECT($P$1),VLOOKUP($P30,INDIRECT($Q$2),Z$5,0))</f>
        <v>323979.88593749999</v>
      </c>
      <c r="AA30" s="104" cm="1">
        <f t="array" aca="1" ref="AA30" ca="1">IF($Q30="Y",VLOOKUP($P30,INDIRECT($Q$2),AA$5,0)*INDIRECT($P$1),VLOOKUP($P30,INDIRECT($Q$2),AA$5,0))</f>
        <v>330460</v>
      </c>
      <c r="AB30" s="162" t="str">
        <f t="shared" si="12"/>
        <v>53031C</v>
      </c>
      <c r="AC30" s="163" t="str">
        <f t="shared" si="13"/>
        <v>City Operations Officer</v>
      </c>
      <c r="AD30" s="162" t="str">
        <f t="shared" si="14"/>
        <v>192</v>
      </c>
      <c r="AE30" s="164">
        <f t="shared" ca="1" si="15"/>
        <v>134.023</v>
      </c>
      <c r="AF30" s="164">
        <f t="shared" ca="1" si="16"/>
        <v>141.077</v>
      </c>
      <c r="AG30" s="164">
        <f t="shared" ca="1" si="17"/>
        <v>143.899</v>
      </c>
      <c r="AH30" s="164">
        <f t="shared" ca="1" si="18"/>
        <v>146.77700000000002</v>
      </c>
      <c r="AI30" s="164">
        <f t="shared" ca="1" si="19"/>
        <v>149.71200000000002</v>
      </c>
      <c r="AJ30" s="164">
        <f t="shared" ca="1" si="20"/>
        <v>152.70600000000002</v>
      </c>
      <c r="AK30" s="164">
        <f t="shared" ca="1" si="21"/>
        <v>155.76</v>
      </c>
      <c r="AL30" s="164">
        <f t="shared" ca="1" si="22"/>
        <v>158.875</v>
      </c>
    </row>
    <row r="31" spans="1:42">
      <c r="A31" s="85" t="s">
        <v>90</v>
      </c>
      <c r="B31" s="86">
        <v>17</v>
      </c>
      <c r="C31" s="86" t="s">
        <v>91</v>
      </c>
      <c r="D31" s="86">
        <v>770</v>
      </c>
      <c r="E31" s="86" t="s">
        <v>448</v>
      </c>
      <c r="F31" s="85" t="s">
        <v>92</v>
      </c>
      <c r="G31" s="134">
        <f t="shared" ca="1" si="1"/>
        <v>161413.18700000001</v>
      </c>
      <c r="H31" s="134">
        <f t="shared" ca="1" si="2"/>
        <v>169910.13975</v>
      </c>
      <c r="I31" s="134">
        <f t="shared" ca="1" si="3"/>
        <v>173307.681625</v>
      </c>
      <c r="J31" s="134">
        <f t="shared" ca="1" si="4"/>
        <v>176774.41356250001</v>
      </c>
      <c r="K31" s="134">
        <f t="shared" ca="1" si="5"/>
        <v>180308.27018749999</v>
      </c>
      <c r="L31" s="134">
        <f t="shared" ca="1" si="6"/>
        <v>183915.447625</v>
      </c>
      <c r="M31" s="134">
        <f t="shared" ca="1" si="7"/>
        <v>187591.81512499999</v>
      </c>
      <c r="N31" s="134">
        <f t="shared" ca="1" si="8"/>
        <v>191344.60149999999</v>
      </c>
      <c r="O31" s="87"/>
      <c r="P31" s="100" t="str">
        <f t="shared" si="9"/>
        <v>C02250</v>
      </c>
      <c r="Q31" s="102" t="s">
        <v>509</v>
      </c>
      <c r="R31" s="103" t="str">
        <f t="shared" si="10"/>
        <v>Commissioner of Health</v>
      </c>
      <c r="S31" s="102" t="str">
        <f t="shared" si="11"/>
        <v>67</v>
      </c>
      <c r="T31" s="104" cm="1">
        <f t="array" aca="1" ref="T31" ca="1">IF($Q31="Y",VLOOKUP($P31,INDIRECT($Q$2),T$5,0)*INDIRECT($P$1),VLOOKUP($P31,INDIRECT($Q$2),T$5,0))</f>
        <v>161413.18700000001</v>
      </c>
      <c r="U31" s="104" cm="1">
        <f t="array" aca="1" ref="U31" ca="1">IF($Q31="Y",VLOOKUP($P31,INDIRECT($Q$2),U$5,0)*INDIRECT($P$1),VLOOKUP($P31,INDIRECT($Q$2),U$5,0))</f>
        <v>169910.13975</v>
      </c>
      <c r="V31" s="104" cm="1">
        <f t="array" aca="1" ref="V31" ca="1">IF($Q31="Y",VLOOKUP($P31,INDIRECT($Q$2),V$5,0)*INDIRECT($P$1),VLOOKUP($P31,INDIRECT($Q$2),V$5,0))</f>
        <v>173307.681625</v>
      </c>
      <c r="W31" s="104" cm="1">
        <f t="array" aca="1" ref="W31" ca="1">IF($Q31="Y",VLOOKUP($P31,INDIRECT($Q$2),W$5,0)*INDIRECT($P$1),VLOOKUP($P31,INDIRECT($Q$2),W$5,0))</f>
        <v>176774.41356250001</v>
      </c>
      <c r="X31" s="104" cm="1">
        <f t="array" aca="1" ref="X31" ca="1">IF($Q31="Y",VLOOKUP($P31,INDIRECT($Q$2),X$5,0)*INDIRECT($P$1),VLOOKUP($P31,INDIRECT($Q$2),X$5,0))</f>
        <v>180308.27018749999</v>
      </c>
      <c r="Y31" s="104" cm="1">
        <f t="array" aca="1" ref="Y31" ca="1">IF($Q31="Y",VLOOKUP($P31,INDIRECT($Q$2),Y$5,0)*INDIRECT($P$1),VLOOKUP($P31,INDIRECT($Q$2),Y$5,0))</f>
        <v>183915.447625</v>
      </c>
      <c r="Z31" s="104" cm="1">
        <f t="array" aca="1" ref="Z31" ca="1">IF($Q31="Y",VLOOKUP($P31,INDIRECT($Q$2),Z$5,0)*INDIRECT($P$1),VLOOKUP($P31,INDIRECT($Q$2),Z$5,0))</f>
        <v>187591.81512499999</v>
      </c>
      <c r="AA31" s="104" cm="1">
        <f t="array" aca="1" ref="AA31" ca="1">IF($Q31="Y",VLOOKUP($P31,INDIRECT($Q$2),AA$5,0)*INDIRECT($P$1),VLOOKUP($P31,INDIRECT($Q$2),AA$5,0))</f>
        <v>191344.60149999999</v>
      </c>
      <c r="AB31" s="162" t="str">
        <f t="shared" si="12"/>
        <v>C02250</v>
      </c>
      <c r="AC31" s="163" t="str">
        <f t="shared" si="13"/>
        <v>Commissioner of Health</v>
      </c>
      <c r="AD31" s="162" t="str">
        <f t="shared" si="14"/>
        <v>67</v>
      </c>
      <c r="AE31" s="164">
        <f t="shared" ca="1" si="15"/>
        <v>77.603000000000009</v>
      </c>
      <c r="AF31" s="164">
        <f t="shared" ca="1" si="16"/>
        <v>81.688000000000002</v>
      </c>
      <c r="AG31" s="164">
        <f t="shared" ca="1" si="17"/>
        <v>83.322000000000003</v>
      </c>
      <c r="AH31" s="164">
        <f t="shared" ca="1" si="18"/>
        <v>84.988</v>
      </c>
      <c r="AI31" s="164">
        <f t="shared" ca="1" si="19"/>
        <v>86.687000000000012</v>
      </c>
      <c r="AJ31" s="164">
        <f t="shared" ca="1" si="20"/>
        <v>88.421000000000006</v>
      </c>
      <c r="AK31" s="164">
        <f t="shared" ca="1" si="21"/>
        <v>90.189000000000007</v>
      </c>
      <c r="AL31" s="164">
        <f t="shared" ca="1" si="22"/>
        <v>91.993000000000009</v>
      </c>
    </row>
    <row r="32" spans="1:42">
      <c r="A32" s="96" t="s">
        <v>361</v>
      </c>
      <c r="B32" s="97">
        <v>12</v>
      </c>
      <c r="C32" s="97">
        <v>32</v>
      </c>
      <c r="D32" s="97">
        <v>578</v>
      </c>
      <c r="E32" s="98" t="s">
        <v>448</v>
      </c>
      <c r="F32" s="96" t="s">
        <v>573</v>
      </c>
      <c r="G32" s="134">
        <f t="shared" si="1"/>
        <v>120480</v>
      </c>
      <c r="H32" s="134">
        <f t="shared" si="2"/>
        <v>126821</v>
      </c>
      <c r="I32" s="134">
        <f t="shared" si="3"/>
        <v>129357</v>
      </c>
      <c r="J32" s="134">
        <f t="shared" si="4"/>
        <v>131944</v>
      </c>
      <c r="K32" s="134">
        <f t="shared" si="5"/>
        <v>134583</v>
      </c>
      <c r="L32" s="134">
        <f t="shared" si="6"/>
        <v>137275</v>
      </c>
      <c r="M32" s="134">
        <f t="shared" si="7"/>
        <v>140020</v>
      </c>
      <c r="N32" s="134">
        <f t="shared" si="8"/>
        <v>142821</v>
      </c>
      <c r="O32" s="87"/>
      <c r="P32" s="100" t="str">
        <f t="shared" si="9"/>
        <v>52910C</v>
      </c>
      <c r="Q32" s="102" t="s">
        <v>509</v>
      </c>
      <c r="R32" s="103" t="str">
        <f t="shared" si="10"/>
        <v>Communications Director - Community Safety</v>
      </c>
      <c r="S32" s="102">
        <f t="shared" si="11"/>
        <v>32</v>
      </c>
      <c r="T32" s="104">
        <v>120480</v>
      </c>
      <c r="U32" s="104">
        <v>126821</v>
      </c>
      <c r="V32" s="104">
        <v>129357</v>
      </c>
      <c r="W32" s="104">
        <v>131944</v>
      </c>
      <c r="X32" s="104">
        <v>134583</v>
      </c>
      <c r="Y32" s="104">
        <v>137275</v>
      </c>
      <c r="Z32" s="104">
        <v>140020</v>
      </c>
      <c r="AA32" s="104">
        <v>142821</v>
      </c>
      <c r="AB32" s="162" t="str">
        <f t="shared" si="12"/>
        <v>52910C</v>
      </c>
      <c r="AC32" s="163" t="str">
        <f t="shared" si="13"/>
        <v>Communications Director - Community Safety</v>
      </c>
      <c r="AD32" s="162">
        <f t="shared" si="14"/>
        <v>32</v>
      </c>
      <c r="AE32" s="164">
        <f t="shared" si="15"/>
        <v>57.923999999999999</v>
      </c>
      <c r="AF32" s="164">
        <f t="shared" si="16"/>
        <v>60.971999999999994</v>
      </c>
      <c r="AG32" s="164">
        <f t="shared" si="17"/>
        <v>62.190999999999995</v>
      </c>
      <c r="AH32" s="164">
        <f t="shared" si="18"/>
        <v>63.434999999999995</v>
      </c>
      <c r="AI32" s="164">
        <f t="shared" si="19"/>
        <v>64.704000000000008</v>
      </c>
      <c r="AJ32" s="164">
        <f t="shared" si="20"/>
        <v>65.998000000000005</v>
      </c>
      <c r="AK32" s="164">
        <f t="shared" si="21"/>
        <v>67.317999999999998</v>
      </c>
      <c r="AL32" s="164">
        <f t="shared" si="22"/>
        <v>68.664000000000001</v>
      </c>
      <c r="AM32" s="51"/>
      <c r="AN32" s="51"/>
      <c r="AO32" s="51"/>
      <c r="AP32" s="51"/>
    </row>
    <row r="33" spans="1:42">
      <c r="A33" s="85" t="s">
        <v>513</v>
      </c>
      <c r="B33" s="86">
        <v>15</v>
      </c>
      <c r="C33" s="86">
        <v>164</v>
      </c>
      <c r="D33" s="86">
        <v>713</v>
      </c>
      <c r="E33" s="86" t="s">
        <v>448</v>
      </c>
      <c r="F33" s="85" t="s">
        <v>512</v>
      </c>
      <c r="G33" s="134">
        <f t="shared" ca="1" si="1"/>
        <v>147342.81981250001</v>
      </c>
      <c r="H33" s="134">
        <f t="shared" ca="1" si="2"/>
        <v>155097.27025</v>
      </c>
      <c r="I33" s="134">
        <f t="shared" ca="1" si="3"/>
        <v>158199.46349999998</v>
      </c>
      <c r="J33" s="134">
        <f t="shared" ca="1" si="4"/>
        <v>161363.61799999999</v>
      </c>
      <c r="K33" s="134">
        <f t="shared" ca="1" si="5"/>
        <v>164590.76643749999</v>
      </c>
      <c r="L33" s="134">
        <f t="shared" ca="1" si="6"/>
        <v>167881.94149999999</v>
      </c>
      <c r="M33" s="134">
        <f t="shared" ca="1" si="7"/>
        <v>171240.24124999999</v>
      </c>
      <c r="N33" s="134">
        <f t="shared" ca="1" si="8"/>
        <v>174664.633</v>
      </c>
      <c r="O33" s="87"/>
      <c r="P33" s="100" t="str">
        <f t="shared" si="9"/>
        <v>59437C</v>
      </c>
      <c r="Q33" s="102" t="s">
        <v>509</v>
      </c>
      <c r="R33" s="103" t="str">
        <f t="shared" si="10"/>
        <v>Community Safety Chief of Staff</v>
      </c>
      <c r="S33" s="102">
        <f t="shared" si="11"/>
        <v>164</v>
      </c>
      <c r="T33" s="104" cm="1">
        <f t="array" aca="1" ref="T33" ca="1">IF($Q33="Y",VLOOKUP($P33,INDIRECT($Q$2),T$5,0)*INDIRECT($P$1),VLOOKUP($P33,INDIRECT($Q$2),T$5,0))</f>
        <v>147342.81981250001</v>
      </c>
      <c r="U33" s="104" cm="1">
        <f t="array" aca="1" ref="U33" ca="1">IF($Q33="Y",VLOOKUP($P33,INDIRECT($Q$2),U$5,0)*INDIRECT($P$1),VLOOKUP($P33,INDIRECT($Q$2),U$5,0))</f>
        <v>155097.27025</v>
      </c>
      <c r="V33" s="104" cm="1">
        <f t="array" aca="1" ref="V33" ca="1">IF($Q33="Y",VLOOKUP($P33,INDIRECT($Q$2),V$5,0)*INDIRECT($P$1),VLOOKUP($P33,INDIRECT($Q$2),V$5,0))</f>
        <v>158199.46349999998</v>
      </c>
      <c r="W33" s="104" cm="1">
        <f t="array" aca="1" ref="W33" ca="1">IF($Q33="Y",VLOOKUP($P33,INDIRECT($Q$2),W$5,0)*INDIRECT($P$1),VLOOKUP($P33,INDIRECT($Q$2),W$5,0))</f>
        <v>161363.61799999999</v>
      </c>
      <c r="X33" s="104" cm="1">
        <f t="array" aca="1" ref="X33" ca="1">IF($Q33="Y",VLOOKUP($P33,INDIRECT($Q$2),X$5,0)*INDIRECT($P$1),VLOOKUP($P33,INDIRECT($Q$2),X$5,0))</f>
        <v>164590.76643749999</v>
      </c>
      <c r="Y33" s="104" cm="1">
        <f t="array" aca="1" ref="Y33" ca="1">IF($Q33="Y",VLOOKUP($P33,INDIRECT($Q$2),Y$5,0)*INDIRECT($P$1),VLOOKUP($P33,INDIRECT($Q$2),Y$5,0))</f>
        <v>167881.94149999999</v>
      </c>
      <c r="Z33" s="104" cm="1">
        <f t="array" aca="1" ref="Z33" ca="1">IF($Q33="Y",VLOOKUP($P33,INDIRECT($Q$2),Z$5,0)*INDIRECT($P$1),VLOOKUP($P33,INDIRECT($Q$2),Z$5,0))</f>
        <v>171240.24124999999</v>
      </c>
      <c r="AA33" s="104" cm="1">
        <f t="array" aca="1" ref="AA33" ca="1">IF($Q33="Y",VLOOKUP($P33,INDIRECT($Q$2),AA$5,0)*INDIRECT($P$1),VLOOKUP($P33,INDIRECT($Q$2),AA$5,0))</f>
        <v>174664.633</v>
      </c>
      <c r="AB33" s="162" t="str">
        <f t="shared" si="12"/>
        <v>59437C</v>
      </c>
      <c r="AC33" s="163" t="str">
        <f t="shared" si="13"/>
        <v>Community Safety Chief of Staff</v>
      </c>
      <c r="AD33" s="162">
        <f t="shared" si="14"/>
        <v>164</v>
      </c>
      <c r="AE33" s="164">
        <f t="shared" ca="1" si="15"/>
        <v>70.838000000000008</v>
      </c>
      <c r="AF33" s="164">
        <f t="shared" ca="1" si="16"/>
        <v>74.566000000000003</v>
      </c>
      <c r="AG33" s="164">
        <f t="shared" ca="1" si="17"/>
        <v>76.058000000000007</v>
      </c>
      <c r="AH33" s="164">
        <f t="shared" ca="1" si="18"/>
        <v>77.579000000000008</v>
      </c>
      <c r="AI33" s="164">
        <f t="shared" ca="1" si="19"/>
        <v>79.131</v>
      </c>
      <c r="AJ33" s="164">
        <f t="shared" ca="1" si="20"/>
        <v>80.713000000000008</v>
      </c>
      <c r="AK33" s="164">
        <f t="shared" ca="1" si="21"/>
        <v>82.328000000000003</v>
      </c>
      <c r="AL33" s="164">
        <f t="shared" ca="1" si="22"/>
        <v>83.974000000000004</v>
      </c>
    </row>
    <row r="34" spans="1:42">
      <c r="A34" s="85" t="s">
        <v>496</v>
      </c>
      <c r="B34" s="86">
        <v>19</v>
      </c>
      <c r="C34" s="86">
        <v>191</v>
      </c>
      <c r="D34" s="86">
        <v>918</v>
      </c>
      <c r="E34" s="86" t="s">
        <v>448</v>
      </c>
      <c r="F34" s="85" t="s">
        <v>495</v>
      </c>
      <c r="G34" s="134">
        <f t="shared" ca="1" si="1"/>
        <v>304900.984375</v>
      </c>
      <c r="H34" s="134">
        <f t="shared" ca="1" si="2"/>
        <v>320948.948125</v>
      </c>
      <c r="I34" s="134">
        <f t="shared" ca="1" si="3"/>
        <v>327368.13362500002</v>
      </c>
      <c r="J34" s="134">
        <f t="shared" ca="1" si="4"/>
        <v>333915.37237499998</v>
      </c>
      <c r="K34" s="134">
        <f t="shared" ca="1" si="5"/>
        <v>340593.7624375</v>
      </c>
      <c r="L34" s="134">
        <f t="shared" ca="1" si="6"/>
        <v>347405.36918749998</v>
      </c>
      <c r="M34" s="134">
        <f t="shared" ca="1" si="7"/>
        <v>354353.29068749998</v>
      </c>
      <c r="N34" s="134">
        <f t="shared" ca="1" si="8"/>
        <v>361440.625</v>
      </c>
      <c r="O34" s="87"/>
      <c r="P34" s="100" t="str">
        <f t="shared" si="9"/>
        <v>53030C</v>
      </c>
      <c r="Q34" s="102" t="s">
        <v>509</v>
      </c>
      <c r="R34" s="103" t="str">
        <f t="shared" si="10"/>
        <v>Community Safety Commissioner</v>
      </c>
      <c r="S34" s="102">
        <f t="shared" si="11"/>
        <v>191</v>
      </c>
      <c r="T34" s="104" cm="1">
        <f t="array" aca="1" ref="T34" ca="1">IF($Q34="Y",VLOOKUP($P34,INDIRECT($Q$2),T$5,0)*INDIRECT($P$1),VLOOKUP($P34,INDIRECT($Q$2),T$5,0))</f>
        <v>304900.984375</v>
      </c>
      <c r="U34" s="104" cm="1">
        <f t="array" aca="1" ref="U34" ca="1">IF($Q34="Y",VLOOKUP($P34,INDIRECT($Q$2),U$5,0)*INDIRECT($P$1),VLOOKUP($P34,INDIRECT($Q$2),U$5,0))</f>
        <v>320948.948125</v>
      </c>
      <c r="V34" s="104" cm="1">
        <f t="array" aca="1" ref="V34" ca="1">IF($Q34="Y",VLOOKUP($P34,INDIRECT($Q$2),V$5,0)*INDIRECT($P$1),VLOOKUP($P34,INDIRECT($Q$2),V$5,0))</f>
        <v>327368.13362500002</v>
      </c>
      <c r="W34" s="104" cm="1">
        <f t="array" aca="1" ref="W34" ca="1">IF($Q34="Y",VLOOKUP($P34,INDIRECT($Q$2),W$5,0)*INDIRECT($P$1),VLOOKUP($P34,INDIRECT($Q$2),W$5,0))</f>
        <v>333915.37237499998</v>
      </c>
      <c r="X34" s="104" cm="1">
        <f t="array" aca="1" ref="X34" ca="1">IF($Q34="Y",VLOOKUP($P34,INDIRECT($Q$2),X$5,0)*INDIRECT($P$1),VLOOKUP($P34,INDIRECT($Q$2),X$5,0))</f>
        <v>340593.7624375</v>
      </c>
      <c r="Y34" s="104" cm="1">
        <f t="array" aca="1" ref="Y34" ca="1">IF($Q34="Y",VLOOKUP($P34,INDIRECT($Q$2),Y$5,0)*INDIRECT($P$1),VLOOKUP($P34,INDIRECT($Q$2),Y$5,0))</f>
        <v>347405.36918749998</v>
      </c>
      <c r="Z34" s="104" cm="1">
        <f t="array" aca="1" ref="Z34" ca="1">IF($Q34="Y",VLOOKUP($P34,INDIRECT($Q$2),Z$5,0)*INDIRECT($P$1),VLOOKUP($P34,INDIRECT($Q$2),Z$5,0))</f>
        <v>354353.29068749998</v>
      </c>
      <c r="AA34" s="104" cm="1">
        <f t="array" aca="1" ref="AA34" ca="1">IF($Q34="Y",VLOOKUP($P34,INDIRECT($Q$2),AA$5,0)*INDIRECT($P$1),VLOOKUP($P34,INDIRECT($Q$2),AA$5,0))</f>
        <v>361440.625</v>
      </c>
      <c r="AB34" s="162" t="str">
        <f t="shared" si="12"/>
        <v>53030C</v>
      </c>
      <c r="AC34" s="163" t="str">
        <f t="shared" si="13"/>
        <v>Community Safety Commissioner</v>
      </c>
      <c r="AD34" s="162">
        <f t="shared" si="14"/>
        <v>191</v>
      </c>
      <c r="AE34" s="164">
        <f t="shared" ca="1" si="15"/>
        <v>146.58799999999999</v>
      </c>
      <c r="AF34" s="164">
        <f t="shared" ca="1" si="16"/>
        <v>154.303</v>
      </c>
      <c r="AG34" s="164">
        <f t="shared" ca="1" si="17"/>
        <v>157.38900000000001</v>
      </c>
      <c r="AH34" s="164">
        <f t="shared" ca="1" si="18"/>
        <v>160.53700000000001</v>
      </c>
      <c r="AI34" s="164">
        <f t="shared" ca="1" si="19"/>
        <v>163.74800000000002</v>
      </c>
      <c r="AJ34" s="164">
        <f t="shared" ca="1" si="20"/>
        <v>167.02199999999999</v>
      </c>
      <c r="AK34" s="164">
        <f t="shared" ca="1" si="21"/>
        <v>170.363</v>
      </c>
      <c r="AL34" s="164">
        <f t="shared" ca="1" si="22"/>
        <v>173.77</v>
      </c>
    </row>
    <row r="35" spans="1:42">
      <c r="A35" s="85" t="s">
        <v>93</v>
      </c>
      <c r="B35" s="86">
        <v>14</v>
      </c>
      <c r="C35" s="86" t="s">
        <v>94</v>
      </c>
      <c r="D35" s="86">
        <v>645</v>
      </c>
      <c r="E35" s="86" t="s">
        <v>448</v>
      </c>
      <c r="F35" s="85" t="s">
        <v>95</v>
      </c>
      <c r="G35" s="134">
        <f t="shared" ca="1" si="1"/>
        <v>134762.62068749999</v>
      </c>
      <c r="H35" s="134">
        <f t="shared" ca="1" si="2"/>
        <v>141857.18381250001</v>
      </c>
      <c r="I35" s="134">
        <f t="shared" ca="1" si="3"/>
        <v>144693.976375</v>
      </c>
      <c r="J35" s="134">
        <f t="shared" ca="1" si="4"/>
        <v>147587.56675</v>
      </c>
      <c r="K35" s="134">
        <f t="shared" ca="1" si="5"/>
        <v>150538.98762500001</v>
      </c>
      <c r="L35" s="134">
        <f t="shared" ca="1" si="6"/>
        <v>153551.33706250001</v>
      </c>
      <c r="M35" s="134">
        <f t="shared" ca="1" si="7"/>
        <v>156621.51699999999</v>
      </c>
      <c r="N35" s="134">
        <f t="shared" ca="1" si="8"/>
        <v>159753.6581875</v>
      </c>
      <c r="O35" s="87"/>
      <c r="P35" s="100" t="str">
        <f t="shared" si="9"/>
        <v>C02600</v>
      </c>
      <c r="Q35" s="102" t="s">
        <v>509</v>
      </c>
      <c r="R35" s="103" t="str">
        <f t="shared" si="10"/>
        <v>Controller</v>
      </c>
      <c r="S35" s="102" t="str">
        <f t="shared" si="11"/>
        <v>122</v>
      </c>
      <c r="T35" s="104" cm="1">
        <f t="array" aca="1" ref="T35" ca="1">IF($Q35="Y",VLOOKUP($P35,INDIRECT($Q$2),T$5,0)*INDIRECT($P$1),VLOOKUP($P35,INDIRECT($Q$2),T$5,0))</f>
        <v>134762.62068749999</v>
      </c>
      <c r="U35" s="104" cm="1">
        <f t="array" aca="1" ref="U35" ca="1">IF($Q35="Y",VLOOKUP($P35,INDIRECT($Q$2),U$5,0)*INDIRECT($P$1),VLOOKUP($P35,INDIRECT($Q$2),U$5,0))</f>
        <v>141857.18381250001</v>
      </c>
      <c r="V35" s="104" cm="1">
        <f t="array" aca="1" ref="V35" ca="1">IF($Q35="Y",VLOOKUP($P35,INDIRECT($Q$2),V$5,0)*INDIRECT($P$1),VLOOKUP($P35,INDIRECT($Q$2),V$5,0))</f>
        <v>144693.976375</v>
      </c>
      <c r="W35" s="104" cm="1">
        <f t="array" aca="1" ref="W35" ca="1">IF($Q35="Y",VLOOKUP($P35,INDIRECT($Q$2),W$5,0)*INDIRECT($P$1),VLOOKUP($P35,INDIRECT($Q$2),W$5,0))</f>
        <v>147587.56675</v>
      </c>
      <c r="X35" s="104" cm="1">
        <f t="array" aca="1" ref="X35" ca="1">IF($Q35="Y",VLOOKUP($P35,INDIRECT($Q$2),X$5,0)*INDIRECT($P$1),VLOOKUP($P35,INDIRECT($Q$2),X$5,0))</f>
        <v>150538.98762500001</v>
      </c>
      <c r="Y35" s="104" cm="1">
        <f t="array" aca="1" ref="Y35" ca="1">IF($Q35="Y",VLOOKUP($P35,INDIRECT($Q$2),Y$5,0)*INDIRECT($P$1),VLOOKUP($P35,INDIRECT($Q$2),Y$5,0))</f>
        <v>153551.33706250001</v>
      </c>
      <c r="Z35" s="104" cm="1">
        <f t="array" aca="1" ref="Z35" ca="1">IF($Q35="Y",VLOOKUP($P35,INDIRECT($Q$2),Z$5,0)*INDIRECT($P$1),VLOOKUP($P35,INDIRECT($Q$2),Z$5,0))</f>
        <v>156621.51699999999</v>
      </c>
      <c r="AA35" s="104" cm="1">
        <f t="array" aca="1" ref="AA35" ca="1">IF($Q35="Y",VLOOKUP($P35,INDIRECT($Q$2),AA$5,0)*INDIRECT($P$1),VLOOKUP($P35,INDIRECT($Q$2),AA$5,0))</f>
        <v>159753.6581875</v>
      </c>
      <c r="AB35" s="162" t="str">
        <f t="shared" si="12"/>
        <v>C02600</v>
      </c>
      <c r="AC35" s="163" t="str">
        <f t="shared" si="13"/>
        <v>Controller</v>
      </c>
      <c r="AD35" s="162" t="str">
        <f t="shared" si="14"/>
        <v>122</v>
      </c>
      <c r="AE35" s="164">
        <f t="shared" ca="1" si="15"/>
        <v>64.790000000000006</v>
      </c>
      <c r="AF35" s="164">
        <f t="shared" ca="1" si="16"/>
        <v>68.201000000000008</v>
      </c>
      <c r="AG35" s="164">
        <f t="shared" ca="1" si="17"/>
        <v>69.564999999999998</v>
      </c>
      <c r="AH35" s="164">
        <f t="shared" ca="1" si="18"/>
        <v>70.956000000000003</v>
      </c>
      <c r="AI35" s="164">
        <f t="shared" ca="1" si="19"/>
        <v>72.375</v>
      </c>
      <c r="AJ35" s="164">
        <f t="shared" ca="1" si="20"/>
        <v>73.823000000000008</v>
      </c>
      <c r="AK35" s="164">
        <f t="shared" ca="1" si="21"/>
        <v>75.299000000000007</v>
      </c>
      <c r="AL35" s="164">
        <f t="shared" ca="1" si="22"/>
        <v>76.805000000000007</v>
      </c>
    </row>
    <row r="36" spans="1:42">
      <c r="A36" s="85" t="s">
        <v>96</v>
      </c>
      <c r="B36" s="86">
        <v>15</v>
      </c>
      <c r="C36" s="86" t="s">
        <v>79</v>
      </c>
      <c r="D36" s="86">
        <v>715</v>
      </c>
      <c r="E36" s="86" t="s">
        <v>448</v>
      </c>
      <c r="F36" s="85" t="s">
        <v>97</v>
      </c>
      <c r="G36" s="134">
        <f t="shared" ca="1" si="1"/>
        <v>149687.0204375</v>
      </c>
      <c r="H36" s="134">
        <f t="shared" ca="1" si="2"/>
        <v>157566.42606249999</v>
      </c>
      <c r="I36" s="134">
        <f t="shared" ca="1" si="3"/>
        <v>160718.18831249999</v>
      </c>
      <c r="J36" s="134">
        <f t="shared" ca="1" si="4"/>
        <v>163932.94449999998</v>
      </c>
      <c r="K36" s="134">
        <f t="shared" ca="1" si="5"/>
        <v>167208.62925</v>
      </c>
      <c r="L36" s="134">
        <f t="shared" ca="1" si="6"/>
        <v>170554.53675</v>
      </c>
      <c r="M36" s="134">
        <f t="shared" ca="1" si="7"/>
        <v>173967.56893750001</v>
      </c>
      <c r="N36" s="134">
        <f t="shared" ca="1" si="8"/>
        <v>177444.62774999999</v>
      </c>
      <c r="O36" s="87"/>
      <c r="P36" s="100" t="str">
        <f t="shared" si="9"/>
        <v>C03045</v>
      </c>
      <c r="Q36" s="102" t="s">
        <v>509</v>
      </c>
      <c r="R36" s="103" t="str">
        <f t="shared" si="10"/>
        <v>Deputy Chief Finance Officer</v>
      </c>
      <c r="S36" s="102" t="str">
        <f t="shared" si="11"/>
        <v>125</v>
      </c>
      <c r="T36" s="104" cm="1">
        <f t="array" aca="1" ref="T36" ca="1">IF($Q36="Y",VLOOKUP($P36,INDIRECT($Q$2),T$5,0)*INDIRECT($P$1),VLOOKUP($P36,INDIRECT($Q$2),T$5,0))</f>
        <v>149687.0204375</v>
      </c>
      <c r="U36" s="104" cm="1">
        <f t="array" aca="1" ref="U36" ca="1">IF($Q36="Y",VLOOKUP($P36,INDIRECT($Q$2),U$5,0)*INDIRECT($P$1),VLOOKUP($P36,INDIRECT($Q$2),U$5,0))</f>
        <v>157566.42606249999</v>
      </c>
      <c r="V36" s="104" cm="1">
        <f t="array" aca="1" ref="V36" ca="1">IF($Q36="Y",VLOOKUP($P36,INDIRECT($Q$2),V$5,0)*INDIRECT($P$1),VLOOKUP($P36,INDIRECT($Q$2),V$5,0))</f>
        <v>160718.18831249999</v>
      </c>
      <c r="W36" s="104" cm="1">
        <f t="array" aca="1" ref="W36" ca="1">IF($Q36="Y",VLOOKUP($P36,INDIRECT($Q$2),W$5,0)*INDIRECT($P$1),VLOOKUP($P36,INDIRECT($Q$2),W$5,0))</f>
        <v>163932.94449999998</v>
      </c>
      <c r="X36" s="104" cm="1">
        <f t="array" aca="1" ref="X36" ca="1">IF($Q36="Y",VLOOKUP($P36,INDIRECT($Q$2),X$5,0)*INDIRECT($P$1),VLOOKUP($P36,INDIRECT($Q$2),X$5,0))</f>
        <v>167208.62925</v>
      </c>
      <c r="Y36" s="104" cm="1">
        <f t="array" aca="1" ref="Y36" ca="1">IF($Q36="Y",VLOOKUP($P36,INDIRECT($Q$2),Y$5,0)*INDIRECT($P$1),VLOOKUP($P36,INDIRECT($Q$2),Y$5,0))</f>
        <v>170554.53675</v>
      </c>
      <c r="Z36" s="104" cm="1">
        <f t="array" aca="1" ref="Z36" ca="1">IF($Q36="Y",VLOOKUP($P36,INDIRECT($Q$2),Z$5,0)*INDIRECT($P$1),VLOOKUP($P36,INDIRECT($Q$2),Z$5,0))</f>
        <v>173967.56893750001</v>
      </c>
      <c r="AA36" s="104" cm="1">
        <f t="array" aca="1" ref="AA36" ca="1">IF($Q36="Y",VLOOKUP($P36,INDIRECT($Q$2),AA$5,0)*INDIRECT($P$1),VLOOKUP($P36,INDIRECT($Q$2),AA$5,0))</f>
        <v>177444.62774999999</v>
      </c>
      <c r="AB36" s="162" t="str">
        <f t="shared" si="12"/>
        <v>C03045</v>
      </c>
      <c r="AC36" s="163" t="str">
        <f t="shared" si="13"/>
        <v>Deputy Chief Finance Officer</v>
      </c>
      <c r="AD36" s="162" t="str">
        <f t="shared" si="14"/>
        <v>125</v>
      </c>
      <c r="AE36" s="164">
        <f t="shared" ca="1" si="15"/>
        <v>71.965000000000003</v>
      </c>
      <c r="AF36" s="164">
        <f t="shared" ca="1" si="16"/>
        <v>75.754000000000005</v>
      </c>
      <c r="AG36" s="164">
        <f t="shared" ca="1" si="17"/>
        <v>77.269000000000005</v>
      </c>
      <c r="AH36" s="164">
        <f t="shared" ca="1" si="18"/>
        <v>78.814000000000007</v>
      </c>
      <c r="AI36" s="164">
        <f t="shared" ca="1" si="19"/>
        <v>80.38900000000001</v>
      </c>
      <c r="AJ36" s="164">
        <f t="shared" ca="1" si="20"/>
        <v>81.998000000000005</v>
      </c>
      <c r="AK36" s="164">
        <f t="shared" ca="1" si="21"/>
        <v>83.63900000000001</v>
      </c>
      <c r="AL36" s="164">
        <f t="shared" ca="1" si="22"/>
        <v>85.31</v>
      </c>
    </row>
    <row r="37" spans="1:42" s="51" customFormat="1">
      <c r="A37" s="85" t="s">
        <v>98</v>
      </c>
      <c r="B37" s="86">
        <v>16</v>
      </c>
      <c r="C37" s="86" t="s">
        <v>99</v>
      </c>
      <c r="D37" s="86">
        <v>740</v>
      </c>
      <c r="E37" s="86" t="s">
        <v>448</v>
      </c>
      <c r="F37" s="113" t="s">
        <v>582</v>
      </c>
      <c r="G37" s="134">
        <f t="shared" ca="1" si="1"/>
        <v>154803.98699999999</v>
      </c>
      <c r="H37" s="134">
        <f t="shared" ca="1" si="2"/>
        <v>162953.95674999998</v>
      </c>
      <c r="I37" s="134">
        <f t="shared" ca="1" si="3"/>
        <v>166213.11849999998</v>
      </c>
      <c r="J37" s="134">
        <f t="shared" ca="1" si="4"/>
        <v>169536.30687500001</v>
      </c>
      <c r="K37" s="134">
        <f t="shared" ca="1" si="5"/>
        <v>172925.58724999998</v>
      </c>
      <c r="L37" s="134">
        <f t="shared" ca="1" si="6"/>
        <v>176384.0576875</v>
      </c>
      <c r="M37" s="134">
        <f t="shared" ca="1" si="7"/>
        <v>179911.7181875</v>
      </c>
      <c r="N37" s="134">
        <f t="shared" ca="1" si="8"/>
        <v>183509.60143750001</v>
      </c>
      <c r="O37" s="87"/>
      <c r="P37" s="100" t="str">
        <f t="shared" si="9"/>
        <v>C03000</v>
      </c>
      <c r="Q37" s="102" t="s">
        <v>509</v>
      </c>
      <c r="R37" s="103" t="str">
        <f t="shared" si="10"/>
        <v>Deputy City Attorney - Civil Division</v>
      </c>
      <c r="S37" s="102" t="str">
        <f t="shared" si="11"/>
        <v>63</v>
      </c>
      <c r="T37" s="104" cm="1">
        <f t="array" aca="1" ref="T37" ca="1">IF($Q37="Y",VLOOKUP($P37,INDIRECT($Q$2),T$5,0)*INDIRECT($P$1),VLOOKUP($P37,INDIRECT($Q$2),T$5,0))</f>
        <v>154803.98699999999</v>
      </c>
      <c r="U37" s="104" cm="1">
        <f t="array" aca="1" ref="U37" ca="1">IF($Q37="Y",VLOOKUP($P37,INDIRECT($Q$2),U$5,0)*INDIRECT($P$1),VLOOKUP($P37,INDIRECT($Q$2),U$5,0))</f>
        <v>162953.95674999998</v>
      </c>
      <c r="V37" s="104" cm="1">
        <f t="array" aca="1" ref="V37" ca="1">IF($Q37="Y",VLOOKUP($P37,INDIRECT($Q$2),V$5,0)*INDIRECT($P$1),VLOOKUP($P37,INDIRECT($Q$2),V$5,0))</f>
        <v>166213.11849999998</v>
      </c>
      <c r="W37" s="104" cm="1">
        <f t="array" aca="1" ref="W37" ca="1">IF($Q37="Y",VLOOKUP($P37,INDIRECT($Q$2),W$5,0)*INDIRECT($P$1),VLOOKUP($P37,INDIRECT($Q$2),W$5,0))</f>
        <v>169536.30687500001</v>
      </c>
      <c r="X37" s="104" cm="1">
        <f t="array" aca="1" ref="X37" ca="1">IF($Q37="Y",VLOOKUP($P37,INDIRECT($Q$2),X$5,0)*INDIRECT($P$1),VLOOKUP($P37,INDIRECT($Q$2),X$5,0))</f>
        <v>172925.58724999998</v>
      </c>
      <c r="Y37" s="104" cm="1">
        <f t="array" aca="1" ref="Y37" ca="1">IF($Q37="Y",VLOOKUP($P37,INDIRECT($Q$2),Y$5,0)*INDIRECT($P$1),VLOOKUP($P37,INDIRECT($Q$2),Y$5,0))</f>
        <v>176384.0576875</v>
      </c>
      <c r="Z37" s="104" cm="1">
        <f t="array" aca="1" ref="Z37" ca="1">IF($Q37="Y",VLOOKUP($P37,INDIRECT($Q$2),Z$5,0)*INDIRECT($P$1),VLOOKUP($P37,INDIRECT($Q$2),Z$5,0))</f>
        <v>179911.7181875</v>
      </c>
      <c r="AA37" s="104" cm="1">
        <f t="array" aca="1" ref="AA37" ca="1">IF($Q37="Y",VLOOKUP($P37,INDIRECT($Q$2),AA$5,0)*INDIRECT($P$1),VLOOKUP($P37,INDIRECT($Q$2),AA$5,0))</f>
        <v>183509.60143750001</v>
      </c>
      <c r="AB37" s="162" t="str">
        <f t="shared" si="12"/>
        <v>C03000</v>
      </c>
      <c r="AC37" s="163" t="str">
        <f t="shared" si="13"/>
        <v>Deputy City Attorney - Civil Division</v>
      </c>
      <c r="AD37" s="162" t="str">
        <f t="shared" si="14"/>
        <v>63</v>
      </c>
      <c r="AE37" s="164">
        <f t="shared" ca="1" si="15"/>
        <v>74.425000000000011</v>
      </c>
      <c r="AF37" s="164">
        <f t="shared" ca="1" si="16"/>
        <v>78.344000000000008</v>
      </c>
      <c r="AG37" s="164">
        <f t="shared" ca="1" si="17"/>
        <v>79.911000000000001</v>
      </c>
      <c r="AH37" s="164">
        <f t="shared" ca="1" si="18"/>
        <v>81.50800000000001</v>
      </c>
      <c r="AI37" s="164">
        <f t="shared" ca="1" si="19"/>
        <v>83.138000000000005</v>
      </c>
      <c r="AJ37" s="164">
        <f t="shared" ca="1" si="20"/>
        <v>84.801000000000002</v>
      </c>
      <c r="AK37" s="164">
        <f t="shared" ca="1" si="21"/>
        <v>86.497</v>
      </c>
      <c r="AL37" s="164">
        <f t="shared" ca="1" si="22"/>
        <v>88.225999999999999</v>
      </c>
      <c r="AM37" s="44"/>
      <c r="AN37" s="44"/>
      <c r="AO37" s="44"/>
      <c r="AP37" s="44"/>
    </row>
    <row r="38" spans="1:42">
      <c r="A38" s="85" t="s">
        <v>101</v>
      </c>
      <c r="B38" s="86">
        <v>16</v>
      </c>
      <c r="C38" s="86" t="s">
        <v>99</v>
      </c>
      <c r="D38" s="86">
        <v>740</v>
      </c>
      <c r="E38" s="86" t="s">
        <v>448</v>
      </c>
      <c r="F38" s="113" t="s">
        <v>583</v>
      </c>
      <c r="G38" s="134">
        <f t="shared" ca="1" si="1"/>
        <v>154803.98699999999</v>
      </c>
      <c r="H38" s="134">
        <f t="shared" ca="1" si="2"/>
        <v>162953.95674999998</v>
      </c>
      <c r="I38" s="134">
        <f t="shared" ca="1" si="3"/>
        <v>166213.11849999998</v>
      </c>
      <c r="J38" s="134">
        <f t="shared" ca="1" si="4"/>
        <v>169536.30687500001</v>
      </c>
      <c r="K38" s="134">
        <f t="shared" ca="1" si="5"/>
        <v>172925.58724999998</v>
      </c>
      <c r="L38" s="134">
        <f t="shared" ca="1" si="6"/>
        <v>176384.0576875</v>
      </c>
      <c r="M38" s="134">
        <f t="shared" ca="1" si="7"/>
        <v>179911.7181875</v>
      </c>
      <c r="N38" s="134">
        <f t="shared" ca="1" si="8"/>
        <v>183509.60143750001</v>
      </c>
      <c r="O38" s="87"/>
      <c r="P38" s="100" t="str">
        <f t="shared" si="9"/>
        <v>C03010</v>
      </c>
      <c r="Q38" s="102" t="s">
        <v>509</v>
      </c>
      <c r="R38" s="103" t="str">
        <f t="shared" si="10"/>
        <v>Deputy City Attorney - Criminal Division</v>
      </c>
      <c r="S38" s="102" t="str">
        <f t="shared" si="11"/>
        <v>63</v>
      </c>
      <c r="T38" s="104" cm="1">
        <f t="array" aca="1" ref="T38" ca="1">IF($Q38="Y",VLOOKUP($P38,INDIRECT($Q$2),T$5,0)*INDIRECT($P$1),VLOOKUP($P38,INDIRECT($Q$2),T$5,0))</f>
        <v>154803.98699999999</v>
      </c>
      <c r="U38" s="104" cm="1">
        <f t="array" aca="1" ref="U38" ca="1">IF($Q38="Y",VLOOKUP($P38,INDIRECT($Q$2),U$5,0)*INDIRECT($P$1),VLOOKUP($P38,INDIRECT($Q$2),U$5,0))</f>
        <v>162953.95674999998</v>
      </c>
      <c r="V38" s="104" cm="1">
        <f t="array" aca="1" ref="V38" ca="1">IF($Q38="Y",VLOOKUP($P38,INDIRECT($Q$2),V$5,0)*INDIRECT($P$1),VLOOKUP($P38,INDIRECT($Q$2),V$5,0))</f>
        <v>166213.11849999998</v>
      </c>
      <c r="W38" s="104" cm="1">
        <f t="array" aca="1" ref="W38" ca="1">IF($Q38="Y",VLOOKUP($P38,INDIRECT($Q$2),W$5,0)*INDIRECT($P$1),VLOOKUP($P38,INDIRECT($Q$2),W$5,0))</f>
        <v>169536.30687500001</v>
      </c>
      <c r="X38" s="104" cm="1">
        <f t="array" aca="1" ref="X38" ca="1">IF($Q38="Y",VLOOKUP($P38,INDIRECT($Q$2),X$5,0)*INDIRECT($P$1),VLOOKUP($P38,INDIRECT($Q$2),X$5,0))</f>
        <v>172925.58724999998</v>
      </c>
      <c r="Y38" s="104" cm="1">
        <f t="array" aca="1" ref="Y38" ca="1">IF($Q38="Y",VLOOKUP($P38,INDIRECT($Q$2),Y$5,0)*INDIRECT($P$1),VLOOKUP($P38,INDIRECT($Q$2),Y$5,0))</f>
        <v>176384.0576875</v>
      </c>
      <c r="Z38" s="104" cm="1">
        <f t="array" aca="1" ref="Z38" ca="1">IF($Q38="Y",VLOOKUP($P38,INDIRECT($Q$2),Z$5,0)*INDIRECT($P$1),VLOOKUP($P38,INDIRECT($Q$2),Z$5,0))</f>
        <v>179911.7181875</v>
      </c>
      <c r="AA38" s="104" cm="1">
        <f t="array" aca="1" ref="AA38" ca="1">IF($Q38="Y",VLOOKUP($P38,INDIRECT($Q$2),AA$5,0)*INDIRECT($P$1),VLOOKUP($P38,INDIRECT($Q$2),AA$5,0))</f>
        <v>183509.60143750001</v>
      </c>
      <c r="AB38" s="162" t="str">
        <f t="shared" si="12"/>
        <v>C03010</v>
      </c>
      <c r="AC38" s="163" t="str">
        <f t="shared" si="13"/>
        <v>Deputy City Attorney - Criminal Division</v>
      </c>
      <c r="AD38" s="162" t="str">
        <f t="shared" si="14"/>
        <v>63</v>
      </c>
      <c r="AE38" s="164">
        <f t="shared" ca="1" si="15"/>
        <v>74.425000000000011</v>
      </c>
      <c r="AF38" s="164">
        <f t="shared" ca="1" si="16"/>
        <v>78.344000000000008</v>
      </c>
      <c r="AG38" s="164">
        <f t="shared" ca="1" si="17"/>
        <v>79.911000000000001</v>
      </c>
      <c r="AH38" s="164">
        <f t="shared" ca="1" si="18"/>
        <v>81.50800000000001</v>
      </c>
      <c r="AI38" s="164">
        <f t="shared" ca="1" si="19"/>
        <v>83.138000000000005</v>
      </c>
      <c r="AJ38" s="164">
        <f t="shared" ca="1" si="20"/>
        <v>84.801000000000002</v>
      </c>
      <c r="AK38" s="164">
        <f t="shared" ca="1" si="21"/>
        <v>86.497</v>
      </c>
      <c r="AL38" s="164">
        <f t="shared" ca="1" si="22"/>
        <v>88.225999999999999</v>
      </c>
    </row>
    <row r="39" spans="1:42">
      <c r="A39" s="85" t="s">
        <v>540</v>
      </c>
      <c r="B39" s="86">
        <v>18</v>
      </c>
      <c r="C39" s="86">
        <v>172</v>
      </c>
      <c r="D39" s="86">
        <v>815</v>
      </c>
      <c r="E39" s="86" t="s">
        <v>448</v>
      </c>
      <c r="F39" s="113" t="s">
        <v>539</v>
      </c>
      <c r="G39" s="134">
        <f t="shared" ref="G39:G73" si="23">T39</f>
        <v>171007</v>
      </c>
      <c r="H39" s="134">
        <f t="shared" ref="H39:H73" si="24">U39</f>
        <v>180008</v>
      </c>
      <c r="I39" s="134">
        <f t="shared" ref="I39:I73" si="25">V39</f>
        <v>183608</v>
      </c>
      <c r="J39" s="134">
        <f t="shared" ref="J39:J73" si="26">W39</f>
        <v>187280</v>
      </c>
      <c r="K39" s="134">
        <f t="shared" ref="K39:K73" si="27">X39</f>
        <v>191026</v>
      </c>
      <c r="L39" s="134">
        <f t="shared" ref="L39:L73" si="28">Y39</f>
        <v>194846</v>
      </c>
      <c r="M39" s="134">
        <f t="shared" ref="M39:M73" si="29">Z39</f>
        <v>198743</v>
      </c>
      <c r="N39" s="134">
        <f t="shared" ref="N39:N73" si="30">AA39</f>
        <v>202718</v>
      </c>
      <c r="O39" s="87"/>
      <c r="P39" s="100" t="str">
        <f t="shared" ref="P39:P73" si="31">A39</f>
        <v>53041C</v>
      </c>
      <c r="Q39" s="102" t="s">
        <v>509</v>
      </c>
      <c r="R39" s="103" t="str">
        <f t="shared" ref="R39:R73" si="32">F39</f>
        <v>Deputy City Operations Officer</v>
      </c>
      <c r="S39" s="102">
        <f t="shared" ref="S39:S73" si="33">C39</f>
        <v>172</v>
      </c>
      <c r="T39" s="104">
        <v>171007</v>
      </c>
      <c r="U39" s="104">
        <v>180008</v>
      </c>
      <c r="V39" s="104">
        <v>183608</v>
      </c>
      <c r="W39" s="104">
        <v>187280</v>
      </c>
      <c r="X39" s="104">
        <v>191026</v>
      </c>
      <c r="Y39" s="104">
        <v>194846</v>
      </c>
      <c r="Z39" s="104">
        <v>198743</v>
      </c>
      <c r="AA39" s="104">
        <v>202718</v>
      </c>
      <c r="AB39" s="162" t="str">
        <f t="shared" ref="AB39:AB73" si="34">A39</f>
        <v>53041C</v>
      </c>
      <c r="AC39" s="163" t="str">
        <f t="shared" ref="AC39:AC73" si="35">F39</f>
        <v>Deputy City Operations Officer</v>
      </c>
      <c r="AD39" s="162">
        <f t="shared" ref="AD39:AD73" si="36">C39</f>
        <v>172</v>
      </c>
      <c r="AE39" s="164">
        <f t="shared" ref="AE39:AE73" si="37">ROUNDUP(T39/2080,3)</f>
        <v>82.215000000000003</v>
      </c>
      <c r="AF39" s="164">
        <f t="shared" ref="AF39:AF73" si="38">ROUNDUP(U39/2080,3)</f>
        <v>86.543000000000006</v>
      </c>
      <c r="AG39" s="164">
        <f t="shared" ref="AG39:AG73" si="39">ROUNDUP(V39/2080,3)</f>
        <v>88.274000000000001</v>
      </c>
      <c r="AH39" s="164">
        <f t="shared" ref="AH39:AH73" si="40">ROUNDUP(W39/2080,3)</f>
        <v>90.039000000000001</v>
      </c>
      <c r="AI39" s="164">
        <f t="shared" ref="AI39:AI73" si="41">ROUNDUP(X39/2080,3)</f>
        <v>91.84</v>
      </c>
      <c r="AJ39" s="164">
        <f t="shared" ref="AJ39:AJ73" si="42">ROUNDUP(Y39/2080,3)</f>
        <v>93.676000000000002</v>
      </c>
      <c r="AK39" s="164">
        <f t="shared" ref="AK39:AK73" si="43">ROUNDUP(Z39/2080,3)</f>
        <v>95.550000000000011</v>
      </c>
      <c r="AL39" s="164">
        <f t="shared" ref="AL39:AL73" si="44">ROUNDUP(AA39/2080,3)</f>
        <v>97.460999999999999</v>
      </c>
    </row>
    <row r="40" spans="1:42">
      <c r="A40" s="85" t="s">
        <v>184</v>
      </c>
      <c r="B40" s="86">
        <v>14</v>
      </c>
      <c r="C40" s="86">
        <v>158</v>
      </c>
      <c r="D40" s="86">
        <v>673</v>
      </c>
      <c r="E40" s="86" t="s">
        <v>448</v>
      </c>
      <c r="F40" s="113" t="s">
        <v>523</v>
      </c>
      <c r="G40" s="134">
        <f t="shared" ca="1" si="23"/>
        <v>138924.35131249999</v>
      </c>
      <c r="H40" s="134">
        <f t="shared" ca="1" si="24"/>
        <v>146235.77881250001</v>
      </c>
      <c r="I40" s="134">
        <f t="shared" ca="1" si="25"/>
        <v>149160.3498125</v>
      </c>
      <c r="J40" s="134">
        <f t="shared" ca="1" si="26"/>
        <v>152143.78399999999</v>
      </c>
      <c r="K40" s="134">
        <f t="shared" ca="1" si="27"/>
        <v>155187.11406249998</v>
      </c>
      <c r="L40" s="134">
        <f t="shared" ca="1" si="28"/>
        <v>158290.34</v>
      </c>
      <c r="M40" s="134">
        <f t="shared" ca="1" si="29"/>
        <v>161456.55987500001</v>
      </c>
      <c r="N40" s="134">
        <f t="shared" ca="1" si="30"/>
        <v>164685.77368749998</v>
      </c>
      <c r="O40" s="87"/>
      <c r="P40" s="100" t="str">
        <f t="shared" si="31"/>
        <v>C03255</v>
      </c>
      <c r="Q40" s="102" t="s">
        <v>509</v>
      </c>
      <c r="R40" s="103" t="str">
        <f t="shared" si="32"/>
        <v>Deputy Commissioner of Health - Sustainability, Environment &amp; Healthy Homes</v>
      </c>
      <c r="S40" s="102">
        <f t="shared" si="33"/>
        <v>158</v>
      </c>
      <c r="T40" s="104" cm="1">
        <f t="array" aca="1" ref="T40" ca="1">IF($Q40="Y",VLOOKUP($P40,INDIRECT($Q$2),T$5,0)*INDIRECT($P$1),VLOOKUP($P40,INDIRECT($Q$2),T$5,0))</f>
        <v>138924.35131249999</v>
      </c>
      <c r="U40" s="104" cm="1">
        <f t="array" aca="1" ref="U40" ca="1">IF($Q40="Y",VLOOKUP($P40,INDIRECT($Q$2),U$5,0)*INDIRECT($P$1),VLOOKUP($P40,INDIRECT($Q$2),U$5,0))</f>
        <v>146235.77881250001</v>
      </c>
      <c r="V40" s="104" cm="1">
        <f t="array" aca="1" ref="V40" ca="1">IF($Q40="Y",VLOOKUP($P40,INDIRECT($Q$2),V$5,0)*INDIRECT($P$1),VLOOKUP($P40,INDIRECT($Q$2),V$5,0))</f>
        <v>149160.3498125</v>
      </c>
      <c r="W40" s="104" cm="1">
        <f t="array" aca="1" ref="W40" ca="1">IF($Q40="Y",VLOOKUP($P40,INDIRECT($Q$2),W$5,0)*INDIRECT($P$1),VLOOKUP($P40,INDIRECT($Q$2),W$5,0))</f>
        <v>152143.78399999999</v>
      </c>
      <c r="X40" s="104" cm="1">
        <f t="array" aca="1" ref="X40" ca="1">IF($Q40="Y",VLOOKUP($P40,INDIRECT($Q$2),X$5,0)*INDIRECT($P$1),VLOOKUP($P40,INDIRECT($Q$2),X$5,0))</f>
        <v>155187.11406249998</v>
      </c>
      <c r="Y40" s="104" cm="1">
        <f t="array" aca="1" ref="Y40" ca="1">IF($Q40="Y",VLOOKUP($P40,INDIRECT($Q$2),Y$5,0)*INDIRECT($P$1),VLOOKUP($P40,INDIRECT($Q$2),Y$5,0))</f>
        <v>158290.34</v>
      </c>
      <c r="Z40" s="104" cm="1">
        <f t="array" aca="1" ref="Z40" ca="1">IF($Q40="Y",VLOOKUP($P40,INDIRECT($Q$2),Z$5,0)*INDIRECT($P$1),VLOOKUP($P40,INDIRECT($Q$2),Z$5,0))</f>
        <v>161456.55987500001</v>
      </c>
      <c r="AA40" s="104" cm="1">
        <f t="array" aca="1" ref="AA40" ca="1">IF($Q40="Y",VLOOKUP($P40,INDIRECT($Q$2),AA$5,0)*INDIRECT($P$1),VLOOKUP($P40,INDIRECT($Q$2),AA$5,0))</f>
        <v>164685.77368749998</v>
      </c>
      <c r="AB40" s="162" t="str">
        <f t="shared" si="34"/>
        <v>C03255</v>
      </c>
      <c r="AC40" s="163" t="str">
        <f t="shared" si="35"/>
        <v>Deputy Commissioner of Health - Sustainability, Environment &amp; Healthy Homes</v>
      </c>
      <c r="AD40" s="162">
        <f t="shared" si="36"/>
        <v>158</v>
      </c>
      <c r="AE40" s="164">
        <f t="shared" ca="1" si="37"/>
        <v>66.791000000000011</v>
      </c>
      <c r="AF40" s="164">
        <f t="shared" ca="1" si="38"/>
        <v>70.306000000000012</v>
      </c>
      <c r="AG40" s="164">
        <f t="shared" ca="1" si="39"/>
        <v>71.712000000000003</v>
      </c>
      <c r="AH40" s="164">
        <f t="shared" ca="1" si="40"/>
        <v>73.147000000000006</v>
      </c>
      <c r="AI40" s="164">
        <f t="shared" ca="1" si="41"/>
        <v>74.61</v>
      </c>
      <c r="AJ40" s="164">
        <f t="shared" ca="1" si="42"/>
        <v>76.102000000000004</v>
      </c>
      <c r="AK40" s="164">
        <f t="shared" ca="1" si="43"/>
        <v>77.624000000000009</v>
      </c>
      <c r="AL40" s="164">
        <f t="shared" ca="1" si="44"/>
        <v>79.176000000000002</v>
      </c>
      <c r="AM40" s="51"/>
      <c r="AN40" s="51"/>
      <c r="AO40" s="51"/>
      <c r="AP40" s="51"/>
    </row>
    <row r="41" spans="1:42">
      <c r="A41" s="85" t="s">
        <v>145</v>
      </c>
      <c r="B41" s="86">
        <v>15</v>
      </c>
      <c r="C41" s="86">
        <v>152</v>
      </c>
      <c r="D41" s="86">
        <v>710</v>
      </c>
      <c r="E41" s="86" t="s">
        <v>448</v>
      </c>
      <c r="F41" s="113" t="s">
        <v>584</v>
      </c>
      <c r="G41" s="134">
        <f t="shared" ca="1" si="23"/>
        <v>166405.19837500001</v>
      </c>
      <c r="H41" s="134">
        <f t="shared" ca="1" si="24"/>
        <v>175163.42106249998</v>
      </c>
      <c r="I41" s="134">
        <f t="shared" ca="1" si="25"/>
        <v>178668.36243750001</v>
      </c>
      <c r="J41" s="134">
        <f t="shared" ca="1" si="26"/>
        <v>182240.42850000001</v>
      </c>
      <c r="K41" s="134">
        <f t="shared" ca="1" si="27"/>
        <v>185885.81537500001</v>
      </c>
      <c r="L41" s="134">
        <f t="shared" ca="1" si="28"/>
        <v>189602.45768749999</v>
      </c>
      <c r="M41" s="134">
        <f t="shared" ca="1" si="29"/>
        <v>193394.48618750001</v>
      </c>
      <c r="N41" s="134">
        <f t="shared" ca="1" si="30"/>
        <v>197260.86818749999</v>
      </c>
      <c r="O41" s="87"/>
      <c r="P41" s="100" t="str">
        <f t="shared" si="31"/>
        <v>C03300</v>
      </c>
      <c r="Q41" s="102" t="s">
        <v>509</v>
      </c>
      <c r="R41" s="103" t="str">
        <f t="shared" si="32"/>
        <v>Deputy Director Chief Information Officer</v>
      </c>
      <c r="S41" s="102">
        <f t="shared" si="33"/>
        <v>152</v>
      </c>
      <c r="T41" s="104" cm="1">
        <f t="array" aca="1" ref="T41" ca="1">IF($Q41="Y",VLOOKUP($P41,INDIRECT($Q$2),T$5,0)*INDIRECT($P$1),VLOOKUP($P41,INDIRECT($Q$2),T$5,0))</f>
        <v>166405.19837500001</v>
      </c>
      <c r="U41" s="104" cm="1">
        <f t="array" aca="1" ref="U41" ca="1">IF($Q41="Y",VLOOKUP($P41,INDIRECT($Q$2),U$5,0)*INDIRECT($P$1),VLOOKUP($P41,INDIRECT($Q$2),U$5,0))</f>
        <v>175163.42106249998</v>
      </c>
      <c r="V41" s="104" cm="1">
        <f t="array" aca="1" ref="V41" ca="1">IF($Q41="Y",VLOOKUP($P41,INDIRECT($Q$2),V$5,0)*INDIRECT($P$1),VLOOKUP($P41,INDIRECT($Q$2),V$5,0))</f>
        <v>178668.36243750001</v>
      </c>
      <c r="W41" s="104" cm="1">
        <f t="array" aca="1" ref="W41" ca="1">IF($Q41="Y",VLOOKUP($P41,INDIRECT($Q$2),W$5,0)*INDIRECT($P$1),VLOOKUP($P41,INDIRECT($Q$2),W$5,0))</f>
        <v>182240.42850000001</v>
      </c>
      <c r="X41" s="104" cm="1">
        <f t="array" aca="1" ref="X41" ca="1">IF($Q41="Y",VLOOKUP($P41,INDIRECT($Q$2),X$5,0)*INDIRECT($P$1),VLOOKUP($P41,INDIRECT($Q$2),X$5,0))</f>
        <v>185885.81537500001</v>
      </c>
      <c r="Y41" s="104" cm="1">
        <f t="array" aca="1" ref="Y41" ca="1">IF($Q41="Y",VLOOKUP($P41,INDIRECT($Q$2),Y$5,0)*INDIRECT($P$1),VLOOKUP($P41,INDIRECT($Q$2),Y$5,0))</f>
        <v>189602.45768749999</v>
      </c>
      <c r="Z41" s="104" cm="1">
        <f t="array" aca="1" ref="Z41" ca="1">IF($Q41="Y",VLOOKUP($P41,INDIRECT($Q$2),Z$5,0)*INDIRECT($P$1),VLOOKUP($P41,INDIRECT($Q$2),Z$5,0))</f>
        <v>193394.48618750001</v>
      </c>
      <c r="AA41" s="104" cm="1">
        <f t="array" aca="1" ref="AA41" ca="1">IF($Q41="Y",VLOOKUP($P41,INDIRECT($Q$2),AA$5,0)*INDIRECT($P$1),VLOOKUP($P41,INDIRECT($Q$2),AA$5,0))</f>
        <v>197260.86818749999</v>
      </c>
      <c r="AB41" s="162" t="str">
        <f t="shared" si="34"/>
        <v>C03300</v>
      </c>
      <c r="AC41" s="163" t="str">
        <f t="shared" si="35"/>
        <v>Deputy Director Chief Information Officer</v>
      </c>
      <c r="AD41" s="162">
        <f t="shared" si="36"/>
        <v>152</v>
      </c>
      <c r="AE41" s="164">
        <f t="shared" ca="1" si="37"/>
        <v>80.003</v>
      </c>
      <c r="AF41" s="164">
        <f t="shared" ca="1" si="38"/>
        <v>84.213999999999999</v>
      </c>
      <c r="AG41" s="164">
        <f t="shared" ca="1" si="39"/>
        <v>85.899000000000001</v>
      </c>
      <c r="AH41" s="164">
        <f t="shared" ca="1" si="40"/>
        <v>87.616</v>
      </c>
      <c r="AI41" s="164">
        <f t="shared" ca="1" si="41"/>
        <v>89.369</v>
      </c>
      <c r="AJ41" s="164">
        <f t="shared" ca="1" si="42"/>
        <v>91.156000000000006</v>
      </c>
      <c r="AK41" s="164">
        <f t="shared" ca="1" si="43"/>
        <v>92.978999999999999</v>
      </c>
      <c r="AL41" s="164">
        <f t="shared" ca="1" si="44"/>
        <v>94.837000000000003</v>
      </c>
    </row>
    <row r="42" spans="1:42">
      <c r="A42" s="85" t="s">
        <v>111</v>
      </c>
      <c r="B42" s="86">
        <v>12</v>
      </c>
      <c r="C42" s="86" t="s">
        <v>112</v>
      </c>
      <c r="D42" s="86">
        <v>550</v>
      </c>
      <c r="E42" s="86" t="s">
        <v>448</v>
      </c>
      <c r="F42" s="113" t="s">
        <v>113</v>
      </c>
      <c r="G42" s="134">
        <f t="shared" ca="1" si="23"/>
        <v>114509.5534375</v>
      </c>
      <c r="H42" s="134">
        <f t="shared" ca="1" si="24"/>
        <v>120539.41575</v>
      </c>
      <c r="I42" s="134">
        <f t="shared" ca="1" si="25"/>
        <v>122948.6756875</v>
      </c>
      <c r="J42" s="134">
        <f t="shared" ca="1" si="26"/>
        <v>125406.4719375</v>
      </c>
      <c r="K42" s="134">
        <f t="shared" ca="1" si="27"/>
        <v>127915.90256249999</v>
      </c>
      <c r="L42" s="134">
        <f t="shared" ca="1" si="28"/>
        <v>130473.8695</v>
      </c>
      <c r="M42" s="134">
        <f t="shared" ca="1" si="29"/>
        <v>133083.47081249999</v>
      </c>
      <c r="N42" s="134">
        <f t="shared" ca="1" si="30"/>
        <v>135744.7065</v>
      </c>
      <c r="O42" s="87"/>
      <c r="P42" s="100" t="str">
        <f t="shared" si="31"/>
        <v>C03023</v>
      </c>
      <c r="Q42" s="102" t="s">
        <v>509</v>
      </c>
      <c r="R42" s="103" t="str">
        <f t="shared" si="32"/>
        <v>Deputy Director Communications</v>
      </c>
      <c r="S42" s="102" t="str">
        <f t="shared" si="33"/>
        <v>03</v>
      </c>
      <c r="T42" s="104" cm="1">
        <f t="array" aca="1" ref="T42" ca="1">IF($Q42="Y",VLOOKUP($P42,INDIRECT($Q$2),T$5,0)*INDIRECT($P$1),VLOOKUP($P42,INDIRECT($Q$2),T$5,0))</f>
        <v>114509.5534375</v>
      </c>
      <c r="U42" s="104" cm="1">
        <f t="array" aca="1" ref="U42" ca="1">IF($Q42="Y",VLOOKUP($P42,INDIRECT($Q$2),U$5,0)*INDIRECT($P$1),VLOOKUP($P42,INDIRECT($Q$2),U$5,0))</f>
        <v>120539.41575</v>
      </c>
      <c r="V42" s="104" cm="1">
        <f t="array" aca="1" ref="V42" ca="1">IF($Q42="Y",VLOOKUP($P42,INDIRECT($Q$2),V$5,0)*INDIRECT($P$1),VLOOKUP($P42,INDIRECT($Q$2),V$5,0))</f>
        <v>122948.6756875</v>
      </c>
      <c r="W42" s="104" cm="1">
        <f t="array" aca="1" ref="W42" ca="1">IF($Q42="Y",VLOOKUP($P42,INDIRECT($Q$2),W$5,0)*INDIRECT($P$1),VLOOKUP($P42,INDIRECT($Q$2),W$5,0))</f>
        <v>125406.4719375</v>
      </c>
      <c r="X42" s="104" cm="1">
        <f t="array" aca="1" ref="X42" ca="1">IF($Q42="Y",VLOOKUP($P42,INDIRECT($Q$2),X$5,0)*INDIRECT($P$1),VLOOKUP($P42,INDIRECT($Q$2),X$5,0))</f>
        <v>127915.90256249999</v>
      </c>
      <c r="Y42" s="104" cm="1">
        <f t="array" aca="1" ref="Y42" ca="1">IF($Q42="Y",VLOOKUP($P42,INDIRECT($Q$2),Y$5,0)*INDIRECT($P$1),VLOOKUP($P42,INDIRECT($Q$2),Y$5,0))</f>
        <v>130473.8695</v>
      </c>
      <c r="Z42" s="104" cm="1">
        <f t="array" aca="1" ref="Z42" ca="1">IF($Q42="Y",VLOOKUP($P42,INDIRECT($Q$2),Z$5,0)*INDIRECT($P$1),VLOOKUP($P42,INDIRECT($Q$2),Z$5,0))</f>
        <v>133083.47081249999</v>
      </c>
      <c r="AA42" s="104" cm="1">
        <f t="array" aca="1" ref="AA42" ca="1">IF($Q42="Y",VLOOKUP($P42,INDIRECT($Q$2),AA$5,0)*INDIRECT($P$1),VLOOKUP($P42,INDIRECT($Q$2),AA$5,0))</f>
        <v>135744.7065</v>
      </c>
      <c r="AB42" s="162" t="str">
        <f t="shared" si="34"/>
        <v>C03023</v>
      </c>
      <c r="AC42" s="163" t="str">
        <f t="shared" si="35"/>
        <v>Deputy Director Communications</v>
      </c>
      <c r="AD42" s="162" t="str">
        <f t="shared" si="36"/>
        <v>03</v>
      </c>
      <c r="AE42" s="164">
        <f t="shared" ca="1" si="37"/>
        <v>55.052999999999997</v>
      </c>
      <c r="AF42" s="164">
        <f t="shared" ca="1" si="38"/>
        <v>57.951999999999998</v>
      </c>
      <c r="AG42" s="164">
        <f t="shared" ca="1" si="39"/>
        <v>59.11</v>
      </c>
      <c r="AH42" s="164">
        <f t="shared" ca="1" si="40"/>
        <v>60.291999999999994</v>
      </c>
      <c r="AI42" s="164">
        <f t="shared" ca="1" si="41"/>
        <v>61.498999999999995</v>
      </c>
      <c r="AJ42" s="164">
        <f t="shared" ca="1" si="42"/>
        <v>62.727999999999994</v>
      </c>
      <c r="AK42" s="164">
        <f t="shared" ca="1" si="43"/>
        <v>63.982999999999997</v>
      </c>
      <c r="AL42" s="164">
        <f t="shared" ca="1" si="44"/>
        <v>65.262</v>
      </c>
    </row>
    <row r="43" spans="1:42">
      <c r="A43" s="85" t="s">
        <v>114</v>
      </c>
      <c r="B43" s="86">
        <v>17</v>
      </c>
      <c r="C43" s="86" t="s">
        <v>115</v>
      </c>
      <c r="D43" s="86">
        <v>793</v>
      </c>
      <c r="E43" s="86" t="s">
        <v>448</v>
      </c>
      <c r="F43" s="113" t="s">
        <v>116</v>
      </c>
      <c r="G43" s="134">
        <f t="shared" ca="1" si="23"/>
        <v>166317.4199375</v>
      </c>
      <c r="H43" s="134">
        <f t="shared" ca="1" si="24"/>
        <v>175070.47918749999</v>
      </c>
      <c r="I43" s="134">
        <f t="shared" ca="1" si="25"/>
        <v>178573.35518749998</v>
      </c>
      <c r="J43" s="134">
        <f t="shared" ca="1" si="26"/>
        <v>182143.35587500001</v>
      </c>
      <c r="K43" s="134">
        <f t="shared" ca="1" si="27"/>
        <v>185786.677375</v>
      </c>
      <c r="L43" s="134">
        <f t="shared" ca="1" si="28"/>
        <v>189503.31968749998</v>
      </c>
      <c r="M43" s="134">
        <f t="shared" ca="1" si="29"/>
        <v>193292.25012499999</v>
      </c>
      <c r="N43" s="134">
        <f t="shared" ca="1" si="30"/>
        <v>197158.632125</v>
      </c>
      <c r="O43" s="87"/>
      <c r="P43" s="100" t="str">
        <f t="shared" si="31"/>
        <v>C52250</v>
      </c>
      <c r="Q43" s="102" t="s">
        <v>509</v>
      </c>
      <c r="R43" s="103" t="str">
        <f t="shared" si="32"/>
        <v>Deputy Director Community Planning and Economic Development</v>
      </c>
      <c r="S43" s="102" t="str">
        <f t="shared" si="33"/>
        <v>88</v>
      </c>
      <c r="T43" s="104" cm="1">
        <f t="array" aca="1" ref="T43" ca="1">IF($Q43="Y",VLOOKUP($P43,INDIRECT($Q$2),T$5,0)*INDIRECT($P$1),VLOOKUP($P43,INDIRECT($Q$2),T$5,0))</f>
        <v>166317.4199375</v>
      </c>
      <c r="U43" s="104" cm="1">
        <f t="array" aca="1" ref="U43" ca="1">IF($Q43="Y",VLOOKUP($P43,INDIRECT($Q$2),U$5,0)*INDIRECT($P$1),VLOOKUP($P43,INDIRECT($Q$2),U$5,0))</f>
        <v>175070.47918749999</v>
      </c>
      <c r="V43" s="104" cm="1">
        <f t="array" aca="1" ref="V43" ca="1">IF($Q43="Y",VLOOKUP($P43,INDIRECT($Q$2),V$5,0)*INDIRECT($P$1),VLOOKUP($P43,INDIRECT($Q$2),V$5,0))</f>
        <v>178573.35518749998</v>
      </c>
      <c r="W43" s="104" cm="1">
        <f t="array" aca="1" ref="W43" ca="1">IF($Q43="Y",VLOOKUP($P43,INDIRECT($Q$2),W$5,0)*INDIRECT($P$1),VLOOKUP($P43,INDIRECT($Q$2),W$5,0))</f>
        <v>182143.35587500001</v>
      </c>
      <c r="X43" s="104" cm="1">
        <f t="array" aca="1" ref="X43" ca="1">IF($Q43="Y",VLOOKUP($P43,INDIRECT($Q$2),X$5,0)*INDIRECT($P$1),VLOOKUP($P43,INDIRECT($Q$2),X$5,0))</f>
        <v>185786.677375</v>
      </c>
      <c r="Y43" s="104" cm="1">
        <f t="array" aca="1" ref="Y43" ca="1">IF($Q43="Y",VLOOKUP($P43,INDIRECT($Q$2),Y$5,0)*INDIRECT($P$1),VLOOKUP($P43,INDIRECT($Q$2),Y$5,0))</f>
        <v>189503.31968749998</v>
      </c>
      <c r="Z43" s="104" cm="1">
        <f t="array" aca="1" ref="Z43" ca="1">IF($Q43="Y",VLOOKUP($P43,INDIRECT($Q$2),Z$5,0)*INDIRECT($P$1),VLOOKUP($P43,INDIRECT($Q$2),Z$5,0))</f>
        <v>193292.25012499999</v>
      </c>
      <c r="AA43" s="104" cm="1">
        <f t="array" aca="1" ref="AA43" ca="1">IF($Q43="Y",VLOOKUP($P43,INDIRECT($Q$2),AA$5,0)*INDIRECT($P$1),VLOOKUP($P43,INDIRECT($Q$2),AA$5,0))</f>
        <v>197158.632125</v>
      </c>
      <c r="AB43" s="162" t="str">
        <f t="shared" si="34"/>
        <v>C52250</v>
      </c>
      <c r="AC43" s="163" t="str">
        <f t="shared" si="35"/>
        <v>Deputy Director Community Planning and Economic Development</v>
      </c>
      <c r="AD43" s="162" t="str">
        <f t="shared" si="36"/>
        <v>88</v>
      </c>
      <c r="AE43" s="164">
        <f t="shared" ca="1" si="37"/>
        <v>79.960999999999999</v>
      </c>
      <c r="AF43" s="164">
        <f t="shared" ca="1" si="38"/>
        <v>84.169000000000011</v>
      </c>
      <c r="AG43" s="164">
        <f t="shared" ca="1" si="39"/>
        <v>85.853000000000009</v>
      </c>
      <c r="AH43" s="164">
        <f t="shared" ca="1" si="40"/>
        <v>87.569000000000003</v>
      </c>
      <c r="AI43" s="164">
        <f t="shared" ca="1" si="41"/>
        <v>89.320999999999998</v>
      </c>
      <c r="AJ43" s="164">
        <f t="shared" ca="1" si="42"/>
        <v>91.108000000000004</v>
      </c>
      <c r="AK43" s="164">
        <f t="shared" ca="1" si="43"/>
        <v>92.929000000000002</v>
      </c>
      <c r="AL43" s="164">
        <f t="shared" ca="1" si="44"/>
        <v>94.788000000000011</v>
      </c>
    </row>
    <row r="44" spans="1:42">
      <c r="A44" s="85" t="s">
        <v>548</v>
      </c>
      <c r="B44" s="86">
        <v>10</v>
      </c>
      <c r="C44" s="86">
        <v>171</v>
      </c>
      <c r="D44" s="86">
        <v>468</v>
      </c>
      <c r="E44" s="86" t="s">
        <v>448</v>
      </c>
      <c r="F44" s="113" t="s">
        <v>549</v>
      </c>
      <c r="G44" s="134">
        <f t="shared" si="23"/>
        <v>97028</v>
      </c>
      <c r="H44" s="134">
        <f t="shared" si="24"/>
        <v>102135</v>
      </c>
      <c r="I44" s="134">
        <f t="shared" si="25"/>
        <v>104178</v>
      </c>
      <c r="J44" s="134">
        <f t="shared" si="26"/>
        <v>106261</v>
      </c>
      <c r="K44" s="134">
        <f t="shared" si="27"/>
        <v>108386</v>
      </c>
      <c r="L44" s="134">
        <f t="shared" si="28"/>
        <v>110554</v>
      </c>
      <c r="M44" s="134">
        <f t="shared" si="29"/>
        <v>112765</v>
      </c>
      <c r="N44" s="134">
        <f t="shared" si="30"/>
        <v>115021</v>
      </c>
      <c r="O44" s="87"/>
      <c r="P44" s="100" t="str">
        <f t="shared" si="31"/>
        <v>59450C</v>
      </c>
      <c r="Q44" s="102" t="s">
        <v>509</v>
      </c>
      <c r="R44" s="103" t="str">
        <f t="shared" si="32"/>
        <v>Deputy Director Elections &amp; Voting Services</v>
      </c>
      <c r="S44" s="102">
        <f t="shared" si="33"/>
        <v>171</v>
      </c>
      <c r="T44" s="104">
        <v>97028</v>
      </c>
      <c r="U44" s="104">
        <v>102135</v>
      </c>
      <c r="V44" s="104">
        <v>104178</v>
      </c>
      <c r="W44" s="104">
        <v>106261</v>
      </c>
      <c r="X44" s="104">
        <v>108386</v>
      </c>
      <c r="Y44" s="104">
        <v>110554</v>
      </c>
      <c r="Z44" s="104">
        <v>112765</v>
      </c>
      <c r="AA44" s="104">
        <v>115021</v>
      </c>
      <c r="AB44" s="162" t="str">
        <f t="shared" si="34"/>
        <v>59450C</v>
      </c>
      <c r="AC44" s="163" t="str">
        <f t="shared" si="35"/>
        <v>Deputy Director Elections &amp; Voting Services</v>
      </c>
      <c r="AD44" s="162">
        <f t="shared" si="36"/>
        <v>171</v>
      </c>
      <c r="AE44" s="164">
        <f t="shared" si="37"/>
        <v>46.649000000000001</v>
      </c>
      <c r="AF44" s="164">
        <f t="shared" si="38"/>
        <v>49.103999999999999</v>
      </c>
      <c r="AG44" s="164">
        <f t="shared" si="39"/>
        <v>50.085999999999999</v>
      </c>
      <c r="AH44" s="164">
        <f t="shared" si="40"/>
        <v>51.088000000000001</v>
      </c>
      <c r="AI44" s="164">
        <f t="shared" si="41"/>
        <v>52.108999999999995</v>
      </c>
      <c r="AJ44" s="164">
        <f t="shared" si="42"/>
        <v>53.150999999999996</v>
      </c>
      <c r="AK44" s="164">
        <f t="shared" si="43"/>
        <v>54.213999999999999</v>
      </c>
      <c r="AL44" s="164">
        <f t="shared" si="44"/>
        <v>55.298999999999999</v>
      </c>
    </row>
    <row r="45" spans="1:42">
      <c r="A45" s="85" t="s">
        <v>418</v>
      </c>
      <c r="B45" s="86">
        <v>11</v>
      </c>
      <c r="C45" s="86" t="s">
        <v>419</v>
      </c>
      <c r="D45" s="86">
        <v>533</v>
      </c>
      <c r="E45" s="86" t="s">
        <v>448</v>
      </c>
      <c r="F45" s="113" t="s">
        <v>421</v>
      </c>
      <c r="G45" s="134">
        <f t="shared" ca="1" si="23"/>
        <v>103068.408625</v>
      </c>
      <c r="H45" s="134">
        <f t="shared" ca="1" si="24"/>
        <v>108494.14874999999</v>
      </c>
      <c r="I45" s="134">
        <f t="shared" ca="1" si="25"/>
        <v>110663.8251875</v>
      </c>
      <c r="J45" s="134">
        <f t="shared" ca="1" si="26"/>
        <v>112876.87449999999</v>
      </c>
      <c r="K45" s="134">
        <f t="shared" ca="1" si="27"/>
        <v>115134.329375</v>
      </c>
      <c r="L45" s="134">
        <f t="shared" ca="1" si="28"/>
        <v>117438.25518749999</v>
      </c>
      <c r="M45" s="134">
        <f t="shared" ca="1" si="29"/>
        <v>119785.553875</v>
      </c>
      <c r="N45" s="134">
        <f t="shared" ca="1" si="30"/>
        <v>122182.42156249999</v>
      </c>
      <c r="O45" s="87"/>
      <c r="P45" s="100" t="str">
        <f t="shared" si="31"/>
        <v>C03017</v>
      </c>
      <c r="Q45" s="102" t="s">
        <v>509</v>
      </c>
      <c r="R45" s="103" t="str">
        <f t="shared" si="32"/>
        <v>Deputy Director Fire Inspection Services</v>
      </c>
      <c r="S45" s="102" t="str">
        <f t="shared" si="33"/>
        <v>08</v>
      </c>
      <c r="T45" s="104" cm="1">
        <f t="array" aca="1" ref="T45" ca="1">IF($Q45="Y",VLOOKUP($P45,INDIRECT($Q$2),T$5,0)*INDIRECT($P$1),VLOOKUP($P45,INDIRECT($Q$2),T$5,0))</f>
        <v>103068.408625</v>
      </c>
      <c r="U45" s="104" cm="1">
        <f t="array" aca="1" ref="U45" ca="1">IF($Q45="Y",VLOOKUP($P45,INDIRECT($Q$2),U$5,0)*INDIRECT($P$1),VLOOKUP($P45,INDIRECT($Q$2),U$5,0))</f>
        <v>108494.14874999999</v>
      </c>
      <c r="V45" s="104" cm="1">
        <f t="array" aca="1" ref="V45" ca="1">IF($Q45="Y",VLOOKUP($P45,INDIRECT($Q$2),V$5,0)*INDIRECT($P$1),VLOOKUP($P45,INDIRECT($Q$2),V$5,0))</f>
        <v>110663.8251875</v>
      </c>
      <c r="W45" s="104" cm="1">
        <f t="array" aca="1" ref="W45" ca="1">IF($Q45="Y",VLOOKUP($P45,INDIRECT($Q$2),W$5,0)*INDIRECT($P$1),VLOOKUP($P45,INDIRECT($Q$2),W$5,0))</f>
        <v>112876.87449999999</v>
      </c>
      <c r="X45" s="104" cm="1">
        <f t="array" aca="1" ref="X45" ca="1">IF($Q45="Y",VLOOKUP($P45,INDIRECT($Q$2),X$5,0)*INDIRECT($P$1),VLOOKUP($P45,INDIRECT($Q$2),X$5,0))</f>
        <v>115134.329375</v>
      </c>
      <c r="Y45" s="104" cm="1">
        <f t="array" aca="1" ref="Y45" ca="1">IF($Q45="Y",VLOOKUP($P45,INDIRECT($Q$2),Y$5,0)*INDIRECT($P$1),VLOOKUP($P45,INDIRECT($Q$2),Y$5,0))</f>
        <v>117438.25518749999</v>
      </c>
      <c r="Z45" s="104" cm="1">
        <f t="array" aca="1" ref="Z45" ca="1">IF($Q45="Y",VLOOKUP($P45,INDIRECT($Q$2),Z$5,0)*INDIRECT($P$1),VLOOKUP($P45,INDIRECT($Q$2),Z$5,0))</f>
        <v>119785.553875</v>
      </c>
      <c r="AA45" s="104" cm="1">
        <f t="array" aca="1" ref="AA45" ca="1">IF($Q45="Y",VLOOKUP($P45,INDIRECT($Q$2),AA$5,0)*INDIRECT($P$1),VLOOKUP($P45,INDIRECT($Q$2),AA$5,0))</f>
        <v>122182.42156249999</v>
      </c>
      <c r="AB45" s="162" t="str">
        <f t="shared" si="34"/>
        <v>C03017</v>
      </c>
      <c r="AC45" s="163" t="str">
        <f t="shared" si="35"/>
        <v>Deputy Director Fire Inspection Services</v>
      </c>
      <c r="AD45" s="162" t="str">
        <f t="shared" si="36"/>
        <v>08</v>
      </c>
      <c r="AE45" s="164">
        <f t="shared" ca="1" si="37"/>
        <v>49.552999999999997</v>
      </c>
      <c r="AF45" s="164">
        <f t="shared" ca="1" si="38"/>
        <v>52.160999999999994</v>
      </c>
      <c r="AG45" s="164">
        <f t="shared" ca="1" si="39"/>
        <v>53.204000000000001</v>
      </c>
      <c r="AH45" s="164">
        <f t="shared" ca="1" si="40"/>
        <v>54.268000000000001</v>
      </c>
      <c r="AI45" s="164">
        <f t="shared" ca="1" si="41"/>
        <v>55.353999999999999</v>
      </c>
      <c r="AJ45" s="164">
        <f t="shared" ca="1" si="42"/>
        <v>56.460999999999999</v>
      </c>
      <c r="AK45" s="164">
        <f t="shared" ca="1" si="43"/>
        <v>57.589999999999996</v>
      </c>
      <c r="AL45" s="164">
        <f t="shared" ca="1" si="44"/>
        <v>58.741999999999997</v>
      </c>
    </row>
    <row r="46" spans="1:42">
      <c r="A46" s="85" t="s">
        <v>117</v>
      </c>
      <c r="B46" s="86">
        <v>13</v>
      </c>
      <c r="C46" s="86" t="s">
        <v>109</v>
      </c>
      <c r="D46" s="86">
        <v>603</v>
      </c>
      <c r="E46" s="86" t="s">
        <v>448</v>
      </c>
      <c r="F46" s="85" t="s">
        <v>118</v>
      </c>
      <c r="G46" s="134">
        <f t="shared" ca="1" si="23"/>
        <v>140502.29781250001</v>
      </c>
      <c r="H46" s="134">
        <f t="shared" ca="1" si="24"/>
        <v>147898.4056875</v>
      </c>
      <c r="I46" s="134">
        <f t="shared" ca="1" si="25"/>
        <v>150857.055375</v>
      </c>
      <c r="J46" s="134">
        <f t="shared" ca="1" si="26"/>
        <v>153872.50287500001</v>
      </c>
      <c r="K46" s="134">
        <f t="shared" ca="1" si="27"/>
        <v>156950.94431250001</v>
      </c>
      <c r="L46" s="134">
        <f t="shared" ca="1" si="28"/>
        <v>160090.31431250001</v>
      </c>
      <c r="M46" s="134">
        <f t="shared" ca="1" si="29"/>
        <v>163292.67825</v>
      </c>
      <c r="N46" s="134">
        <f t="shared" ca="1" si="30"/>
        <v>166557.00343750001</v>
      </c>
      <c r="O46" s="87"/>
      <c r="P46" s="100" t="str">
        <f t="shared" si="31"/>
        <v>C03026</v>
      </c>
      <c r="Q46" s="102" t="s">
        <v>509</v>
      </c>
      <c r="R46" s="103" t="str">
        <f t="shared" si="32"/>
        <v>Deputy Director Information Technology</v>
      </c>
      <c r="S46" s="102" t="str">
        <f t="shared" si="33"/>
        <v>04</v>
      </c>
      <c r="T46" s="104" cm="1">
        <f t="array" aca="1" ref="T46" ca="1">IF($Q46="Y",VLOOKUP($P46,INDIRECT($Q$2),T$5,0)*INDIRECT($P$1),VLOOKUP($P46,INDIRECT($Q$2),T$5,0))</f>
        <v>140502.29781250001</v>
      </c>
      <c r="U46" s="104" cm="1">
        <f t="array" aca="1" ref="U46" ca="1">IF($Q46="Y",VLOOKUP($P46,INDIRECT($Q$2),U$5,0)*INDIRECT($P$1),VLOOKUP($P46,INDIRECT($Q$2),U$5,0))</f>
        <v>147898.4056875</v>
      </c>
      <c r="V46" s="104" cm="1">
        <f t="array" aca="1" ref="V46" ca="1">IF($Q46="Y",VLOOKUP($P46,INDIRECT($Q$2),V$5,0)*INDIRECT($P$1),VLOOKUP($P46,INDIRECT($Q$2),V$5,0))</f>
        <v>150857.055375</v>
      </c>
      <c r="W46" s="104" cm="1">
        <f t="array" aca="1" ref="W46" ca="1">IF($Q46="Y",VLOOKUP($P46,INDIRECT($Q$2),W$5,0)*INDIRECT($P$1),VLOOKUP($P46,INDIRECT($Q$2),W$5,0))</f>
        <v>153872.50287500001</v>
      </c>
      <c r="X46" s="104" cm="1">
        <f t="array" aca="1" ref="X46" ca="1">IF($Q46="Y",VLOOKUP($P46,INDIRECT($Q$2),X$5,0)*INDIRECT($P$1),VLOOKUP($P46,INDIRECT($Q$2),X$5,0))</f>
        <v>156950.94431250001</v>
      </c>
      <c r="Y46" s="104" cm="1">
        <f t="array" aca="1" ref="Y46" ca="1">IF($Q46="Y",VLOOKUP($P46,INDIRECT($Q$2),Y$5,0)*INDIRECT($P$1),VLOOKUP($P46,INDIRECT($Q$2),Y$5,0))</f>
        <v>160090.31431250001</v>
      </c>
      <c r="Z46" s="104" cm="1">
        <f t="array" aca="1" ref="Z46" ca="1">IF($Q46="Y",VLOOKUP($P46,INDIRECT($Q$2),Z$5,0)*INDIRECT($P$1),VLOOKUP($P46,INDIRECT($Q$2),Z$5,0))</f>
        <v>163292.67825</v>
      </c>
      <c r="AA46" s="104" cm="1">
        <f t="array" aca="1" ref="AA46" ca="1">IF($Q46="Y",VLOOKUP($P46,INDIRECT($Q$2),AA$5,0)*INDIRECT($P$1),VLOOKUP($P46,INDIRECT($Q$2),AA$5,0))</f>
        <v>166557.00343750001</v>
      </c>
      <c r="AB46" s="162" t="str">
        <f t="shared" si="34"/>
        <v>C03026</v>
      </c>
      <c r="AC46" s="163" t="str">
        <f t="shared" si="35"/>
        <v>Deputy Director Information Technology</v>
      </c>
      <c r="AD46" s="162" t="str">
        <f t="shared" si="36"/>
        <v>04</v>
      </c>
      <c r="AE46" s="164">
        <f t="shared" ca="1" si="37"/>
        <v>67.550000000000011</v>
      </c>
      <c r="AF46" s="164">
        <f t="shared" ca="1" si="38"/>
        <v>71.106000000000009</v>
      </c>
      <c r="AG46" s="164">
        <f t="shared" ca="1" si="39"/>
        <v>72.528000000000006</v>
      </c>
      <c r="AH46" s="164">
        <f t="shared" ca="1" si="40"/>
        <v>73.978000000000009</v>
      </c>
      <c r="AI46" s="164">
        <f t="shared" ca="1" si="41"/>
        <v>75.457999999999998</v>
      </c>
      <c r="AJ46" s="164">
        <f t="shared" ca="1" si="42"/>
        <v>76.966999999999999</v>
      </c>
      <c r="AK46" s="164">
        <f t="shared" ca="1" si="43"/>
        <v>78.507000000000005</v>
      </c>
      <c r="AL46" s="164">
        <f t="shared" ca="1" si="44"/>
        <v>80.076000000000008</v>
      </c>
    </row>
    <row r="47" spans="1:42" s="51" customFormat="1">
      <c r="A47" s="85" t="s">
        <v>119</v>
      </c>
      <c r="B47" s="86">
        <v>12</v>
      </c>
      <c r="C47" s="86" t="s">
        <v>120</v>
      </c>
      <c r="D47" s="86">
        <v>583</v>
      </c>
      <c r="E47" s="86" t="s">
        <v>448</v>
      </c>
      <c r="F47" s="113" t="s">
        <v>121</v>
      </c>
      <c r="G47" s="134">
        <f t="shared" ca="1" si="23"/>
        <v>121546.2860625</v>
      </c>
      <c r="H47" s="134">
        <f t="shared" ca="1" si="24"/>
        <v>127943.78512499999</v>
      </c>
      <c r="I47" s="134">
        <f t="shared" ca="1" si="25"/>
        <v>130501.7520625</v>
      </c>
      <c r="J47" s="134">
        <f t="shared" ca="1" si="26"/>
        <v>133110.3206875</v>
      </c>
      <c r="K47" s="134">
        <f t="shared" ca="1" si="27"/>
        <v>135775.687125</v>
      </c>
      <c r="L47" s="134">
        <f t="shared" ca="1" si="28"/>
        <v>138489.58987500001</v>
      </c>
      <c r="M47" s="134">
        <f t="shared" ca="1" si="29"/>
        <v>141259.25774999999</v>
      </c>
      <c r="N47" s="134">
        <f t="shared" ca="1" si="30"/>
        <v>144083.65806250001</v>
      </c>
      <c r="O47" s="87"/>
      <c r="P47" s="100" t="str">
        <f t="shared" si="31"/>
        <v>C03028</v>
      </c>
      <c r="Q47" s="102" t="s">
        <v>509</v>
      </c>
      <c r="R47" s="103" t="str">
        <f t="shared" si="32"/>
        <v>Deputy Director Inter Governmental Relations</v>
      </c>
      <c r="S47" s="102" t="str">
        <f t="shared" si="33"/>
        <v>43</v>
      </c>
      <c r="T47" s="104" cm="1">
        <f t="array" aca="1" ref="T47" ca="1">IF($Q47="Y",VLOOKUP($P47,INDIRECT($Q$2),T$5,0)*INDIRECT($P$1),VLOOKUP($P47,INDIRECT($Q$2),T$5,0))</f>
        <v>121546.2860625</v>
      </c>
      <c r="U47" s="104" cm="1">
        <f t="array" aca="1" ref="U47" ca="1">IF($Q47="Y",VLOOKUP($P47,INDIRECT($Q$2),U$5,0)*INDIRECT($P$1),VLOOKUP($P47,INDIRECT($Q$2),U$5,0))</f>
        <v>127943.78512499999</v>
      </c>
      <c r="V47" s="104" cm="1">
        <f t="array" aca="1" ref="V47" ca="1">IF($Q47="Y",VLOOKUP($P47,INDIRECT($Q$2),V$5,0)*INDIRECT($P$1),VLOOKUP($P47,INDIRECT($Q$2),V$5,0))</f>
        <v>130501.7520625</v>
      </c>
      <c r="W47" s="104" cm="1">
        <f t="array" aca="1" ref="W47" ca="1">IF($Q47="Y",VLOOKUP($P47,INDIRECT($Q$2),W$5,0)*INDIRECT($P$1),VLOOKUP($P47,INDIRECT($Q$2),W$5,0))</f>
        <v>133110.3206875</v>
      </c>
      <c r="X47" s="104" cm="1">
        <f t="array" aca="1" ref="X47" ca="1">IF($Q47="Y",VLOOKUP($P47,INDIRECT($Q$2),X$5,0)*INDIRECT($P$1),VLOOKUP($P47,INDIRECT($Q$2),X$5,0))</f>
        <v>135775.687125</v>
      </c>
      <c r="Y47" s="104" cm="1">
        <f t="array" aca="1" ref="Y47" ca="1">IF($Q47="Y",VLOOKUP($P47,INDIRECT($Q$2),Y$5,0)*INDIRECT($P$1),VLOOKUP($P47,INDIRECT($Q$2),Y$5,0))</f>
        <v>138489.58987500001</v>
      </c>
      <c r="Z47" s="104" cm="1">
        <f t="array" aca="1" ref="Z47" ca="1">IF($Q47="Y",VLOOKUP($P47,INDIRECT($Q$2),Z$5,0)*INDIRECT($P$1),VLOOKUP($P47,INDIRECT($Q$2),Z$5,0))</f>
        <v>141259.25774999999</v>
      </c>
      <c r="AA47" s="104" cm="1">
        <f t="array" aca="1" ref="AA47" ca="1">IF($Q47="Y",VLOOKUP($P47,INDIRECT($Q$2),AA$5,0)*INDIRECT($P$1),VLOOKUP($P47,INDIRECT($Q$2),AA$5,0))</f>
        <v>144083.65806250001</v>
      </c>
      <c r="AB47" s="162" t="str">
        <f t="shared" si="34"/>
        <v>C03028</v>
      </c>
      <c r="AC47" s="163" t="str">
        <f t="shared" si="35"/>
        <v>Deputy Director Inter Governmental Relations</v>
      </c>
      <c r="AD47" s="162" t="str">
        <f t="shared" si="36"/>
        <v>43</v>
      </c>
      <c r="AE47" s="164">
        <f t="shared" ca="1" si="37"/>
        <v>58.436</v>
      </c>
      <c r="AF47" s="164">
        <f t="shared" ca="1" si="38"/>
        <v>61.512</v>
      </c>
      <c r="AG47" s="164">
        <f t="shared" ca="1" si="39"/>
        <v>62.741999999999997</v>
      </c>
      <c r="AH47" s="164">
        <f t="shared" ca="1" si="40"/>
        <v>63.995999999999995</v>
      </c>
      <c r="AI47" s="164">
        <f t="shared" ca="1" si="41"/>
        <v>65.277000000000001</v>
      </c>
      <c r="AJ47" s="164">
        <f t="shared" ca="1" si="42"/>
        <v>66.582000000000008</v>
      </c>
      <c r="AK47" s="164">
        <f t="shared" ca="1" si="43"/>
        <v>67.914000000000001</v>
      </c>
      <c r="AL47" s="164">
        <f t="shared" ca="1" si="44"/>
        <v>69.271000000000001</v>
      </c>
      <c r="AM47" s="44"/>
      <c r="AN47" s="44"/>
      <c r="AO47" s="44"/>
      <c r="AP47" s="44"/>
    </row>
    <row r="48" spans="1:42">
      <c r="A48" s="85" t="s">
        <v>108</v>
      </c>
      <c r="B48" s="86">
        <v>13</v>
      </c>
      <c r="C48" s="86" t="s">
        <v>109</v>
      </c>
      <c r="D48" s="86">
        <v>590</v>
      </c>
      <c r="E48" s="86" t="s">
        <v>448</v>
      </c>
      <c r="F48" s="113" t="s">
        <v>581</v>
      </c>
      <c r="G48" s="134">
        <f t="shared" ca="1" si="23"/>
        <v>140502.29781250001</v>
      </c>
      <c r="H48" s="134">
        <f t="shared" ca="1" si="24"/>
        <v>147898.4056875</v>
      </c>
      <c r="I48" s="134">
        <f t="shared" ca="1" si="25"/>
        <v>150857.055375</v>
      </c>
      <c r="J48" s="134">
        <f t="shared" ca="1" si="26"/>
        <v>153872.50287500001</v>
      </c>
      <c r="K48" s="134">
        <f t="shared" ca="1" si="27"/>
        <v>156950.94431250001</v>
      </c>
      <c r="L48" s="134">
        <f t="shared" ca="1" si="28"/>
        <v>160090.31431250001</v>
      </c>
      <c r="M48" s="134">
        <f t="shared" ca="1" si="29"/>
        <v>163292.67825</v>
      </c>
      <c r="N48" s="134">
        <f t="shared" ca="1" si="30"/>
        <v>166557.00343750001</v>
      </c>
      <c r="O48" s="87"/>
      <c r="P48" s="100" t="str">
        <f t="shared" si="31"/>
        <v>C03024</v>
      </c>
      <c r="Q48" s="102" t="s">
        <v>509</v>
      </c>
      <c r="R48" s="103" t="str">
        <f t="shared" si="32"/>
        <v>Deputy Director IT Information Security</v>
      </c>
      <c r="S48" s="102" t="str">
        <f t="shared" si="33"/>
        <v>04</v>
      </c>
      <c r="T48" s="104" cm="1">
        <f t="array" aca="1" ref="T48" ca="1">IF($Q48="Y",VLOOKUP($P48,INDIRECT($Q$2),T$5,0)*INDIRECT($P$1),VLOOKUP($P48,INDIRECT($Q$2),T$5,0))</f>
        <v>140502.29781250001</v>
      </c>
      <c r="U48" s="104" cm="1">
        <f t="array" aca="1" ref="U48" ca="1">IF($Q48="Y",VLOOKUP($P48,INDIRECT($Q$2),U$5,0)*INDIRECT($P$1),VLOOKUP($P48,INDIRECT($Q$2),U$5,0))</f>
        <v>147898.4056875</v>
      </c>
      <c r="V48" s="104" cm="1">
        <f t="array" aca="1" ref="V48" ca="1">IF($Q48="Y",VLOOKUP($P48,INDIRECT($Q$2),V$5,0)*INDIRECT($P$1),VLOOKUP($P48,INDIRECT($Q$2),V$5,0))</f>
        <v>150857.055375</v>
      </c>
      <c r="W48" s="104" cm="1">
        <f t="array" aca="1" ref="W48" ca="1">IF($Q48="Y",VLOOKUP($P48,INDIRECT($Q$2),W$5,0)*INDIRECT($P$1),VLOOKUP($P48,INDIRECT($Q$2),W$5,0))</f>
        <v>153872.50287500001</v>
      </c>
      <c r="X48" s="104" cm="1">
        <f t="array" aca="1" ref="X48" ca="1">IF($Q48="Y",VLOOKUP($P48,INDIRECT($Q$2),X$5,0)*INDIRECT($P$1),VLOOKUP($P48,INDIRECT($Q$2),X$5,0))</f>
        <v>156950.94431250001</v>
      </c>
      <c r="Y48" s="104" cm="1">
        <f t="array" aca="1" ref="Y48" ca="1">IF($Q48="Y",VLOOKUP($P48,INDIRECT($Q$2),Y$5,0)*INDIRECT($P$1),VLOOKUP($P48,INDIRECT($Q$2),Y$5,0))</f>
        <v>160090.31431250001</v>
      </c>
      <c r="Z48" s="104" cm="1">
        <f t="array" aca="1" ref="Z48" ca="1">IF($Q48="Y",VLOOKUP($P48,INDIRECT($Q$2),Z$5,0)*INDIRECT($P$1),VLOOKUP($P48,INDIRECT($Q$2),Z$5,0))</f>
        <v>163292.67825</v>
      </c>
      <c r="AA48" s="104" cm="1">
        <f t="array" aca="1" ref="AA48" ca="1">IF($Q48="Y",VLOOKUP($P48,INDIRECT($Q$2),AA$5,0)*INDIRECT($P$1),VLOOKUP($P48,INDIRECT($Q$2),AA$5,0))</f>
        <v>166557.00343750001</v>
      </c>
      <c r="AB48" s="162" t="str">
        <f t="shared" si="34"/>
        <v>C03024</v>
      </c>
      <c r="AC48" s="163" t="str">
        <f t="shared" si="35"/>
        <v>Deputy Director IT Information Security</v>
      </c>
      <c r="AD48" s="162" t="str">
        <f t="shared" si="36"/>
        <v>04</v>
      </c>
      <c r="AE48" s="164">
        <f t="shared" ca="1" si="37"/>
        <v>67.550000000000011</v>
      </c>
      <c r="AF48" s="164">
        <f t="shared" ca="1" si="38"/>
        <v>71.106000000000009</v>
      </c>
      <c r="AG48" s="164">
        <f t="shared" ca="1" si="39"/>
        <v>72.528000000000006</v>
      </c>
      <c r="AH48" s="164">
        <f t="shared" ca="1" si="40"/>
        <v>73.978000000000009</v>
      </c>
      <c r="AI48" s="164">
        <f t="shared" ca="1" si="41"/>
        <v>75.457999999999998</v>
      </c>
      <c r="AJ48" s="164">
        <f t="shared" ca="1" si="42"/>
        <v>76.966999999999999</v>
      </c>
      <c r="AK48" s="164">
        <f t="shared" ca="1" si="43"/>
        <v>78.507000000000005</v>
      </c>
      <c r="AL48" s="164">
        <f t="shared" ca="1" si="44"/>
        <v>80.076000000000008</v>
      </c>
    </row>
    <row r="49" spans="1:38">
      <c r="A49" s="85" t="s">
        <v>122</v>
      </c>
      <c r="B49" s="86">
        <v>12</v>
      </c>
      <c r="C49" s="86" t="s">
        <v>123</v>
      </c>
      <c r="D49" s="86">
        <v>543</v>
      </c>
      <c r="E49" s="86" t="s">
        <v>448</v>
      </c>
      <c r="F49" s="113" t="s">
        <v>124</v>
      </c>
      <c r="G49" s="134">
        <f t="shared" ca="1" si="23"/>
        <v>113016.2873125</v>
      </c>
      <c r="H49" s="134">
        <f t="shared" ca="1" si="24"/>
        <v>118966.63268749999</v>
      </c>
      <c r="I49" s="134">
        <f t="shared" ca="1" si="25"/>
        <v>121343.87931249999</v>
      </c>
      <c r="J49" s="134">
        <f t="shared" ca="1" si="26"/>
        <v>123771.727625</v>
      </c>
      <c r="K49" s="134">
        <f t="shared" ca="1" si="27"/>
        <v>126249.14493749999</v>
      </c>
      <c r="L49" s="134">
        <f t="shared" ca="1" si="28"/>
        <v>128772.00049999999</v>
      </c>
      <c r="M49" s="134">
        <f t="shared" ca="1" si="29"/>
        <v>131348.55581250001</v>
      </c>
      <c r="N49" s="134">
        <f t="shared" ca="1" si="30"/>
        <v>133975.71281249999</v>
      </c>
      <c r="O49" s="87"/>
      <c r="P49" s="100" t="str">
        <f t="shared" si="31"/>
        <v>C03036</v>
      </c>
      <c r="Q49" s="102" t="s">
        <v>509</v>
      </c>
      <c r="R49" s="103" t="str">
        <f t="shared" si="32"/>
        <v>Deputy Director Neighborhood and Community Relations</v>
      </c>
      <c r="S49" s="102" t="str">
        <f t="shared" si="33"/>
        <v>80</v>
      </c>
      <c r="T49" s="104" cm="1">
        <f t="array" aca="1" ref="T49" ca="1">IF($Q49="Y",VLOOKUP($P49,INDIRECT($Q$2),T$5,0)*INDIRECT($P$1),VLOOKUP($P49,INDIRECT($Q$2),T$5,0))</f>
        <v>113016.2873125</v>
      </c>
      <c r="U49" s="104" cm="1">
        <f t="array" aca="1" ref="U49" ca="1">IF($Q49="Y",VLOOKUP($P49,INDIRECT($Q$2),U$5,0)*INDIRECT($P$1),VLOOKUP($P49,INDIRECT($Q$2),U$5,0))</f>
        <v>118966.63268749999</v>
      </c>
      <c r="V49" s="104" cm="1">
        <f t="array" aca="1" ref="V49" ca="1">IF($Q49="Y",VLOOKUP($P49,INDIRECT($Q$2),V$5,0)*INDIRECT($P$1),VLOOKUP($P49,INDIRECT($Q$2),V$5,0))</f>
        <v>121343.87931249999</v>
      </c>
      <c r="W49" s="104" cm="1">
        <f t="array" aca="1" ref="W49" ca="1">IF($Q49="Y",VLOOKUP($P49,INDIRECT($Q$2),W$5,0)*INDIRECT($P$1),VLOOKUP($P49,INDIRECT($Q$2),W$5,0))</f>
        <v>123771.727625</v>
      </c>
      <c r="X49" s="104" cm="1">
        <f t="array" aca="1" ref="X49" ca="1">IF($Q49="Y",VLOOKUP($P49,INDIRECT($Q$2),X$5,0)*INDIRECT($P$1),VLOOKUP($P49,INDIRECT($Q$2),X$5,0))</f>
        <v>126249.14493749999</v>
      </c>
      <c r="Y49" s="104" cm="1">
        <f t="array" aca="1" ref="Y49" ca="1">IF($Q49="Y",VLOOKUP($P49,INDIRECT($Q$2),Y$5,0)*INDIRECT($P$1),VLOOKUP($P49,INDIRECT($Q$2),Y$5,0))</f>
        <v>128772.00049999999</v>
      </c>
      <c r="Z49" s="104" cm="1">
        <f t="array" aca="1" ref="Z49" ca="1">IF($Q49="Y",VLOOKUP($P49,INDIRECT($Q$2),Z$5,0)*INDIRECT($P$1),VLOOKUP($P49,INDIRECT($Q$2),Z$5,0))</f>
        <v>131348.55581250001</v>
      </c>
      <c r="AA49" s="104" cm="1">
        <f t="array" aca="1" ref="AA49" ca="1">IF($Q49="Y",VLOOKUP($P49,INDIRECT($Q$2),AA$5,0)*INDIRECT($P$1),VLOOKUP($P49,INDIRECT($Q$2),AA$5,0))</f>
        <v>133975.71281249999</v>
      </c>
      <c r="AB49" s="162" t="str">
        <f t="shared" si="34"/>
        <v>C03036</v>
      </c>
      <c r="AC49" s="163" t="str">
        <f t="shared" si="35"/>
        <v>Deputy Director Neighborhood and Community Relations</v>
      </c>
      <c r="AD49" s="162" t="str">
        <f t="shared" si="36"/>
        <v>80</v>
      </c>
      <c r="AE49" s="164">
        <f t="shared" ca="1" si="37"/>
        <v>54.335000000000001</v>
      </c>
      <c r="AF49" s="164">
        <f t="shared" ca="1" si="38"/>
        <v>57.195999999999998</v>
      </c>
      <c r="AG49" s="164">
        <f t="shared" ca="1" si="39"/>
        <v>58.338999999999999</v>
      </c>
      <c r="AH49" s="164">
        <f t="shared" ca="1" si="40"/>
        <v>59.506</v>
      </c>
      <c r="AI49" s="164">
        <f t="shared" ca="1" si="41"/>
        <v>60.696999999999996</v>
      </c>
      <c r="AJ49" s="164">
        <f t="shared" ca="1" si="42"/>
        <v>61.91</v>
      </c>
      <c r="AK49" s="164">
        <f t="shared" ca="1" si="43"/>
        <v>63.149000000000001</v>
      </c>
      <c r="AL49" s="164">
        <f t="shared" ca="1" si="44"/>
        <v>64.412000000000006</v>
      </c>
    </row>
    <row r="50" spans="1:38">
      <c r="A50" s="85" t="s">
        <v>616</v>
      </c>
      <c r="B50" s="86">
        <v>12</v>
      </c>
      <c r="C50" s="86">
        <v>153</v>
      </c>
      <c r="D50" s="86">
        <v>545</v>
      </c>
      <c r="E50" s="86" t="s">
        <v>448</v>
      </c>
      <c r="F50" s="113" t="s">
        <v>615</v>
      </c>
      <c r="G50" s="134">
        <f t="shared" ref="G50:N50" si="45">T50</f>
        <v>113444</v>
      </c>
      <c r="H50" s="134">
        <f t="shared" si="45"/>
        <v>119415</v>
      </c>
      <c r="I50" s="134">
        <f t="shared" si="45"/>
        <v>121804</v>
      </c>
      <c r="J50" s="134">
        <f t="shared" si="45"/>
        <v>124240</v>
      </c>
      <c r="K50" s="134">
        <f t="shared" si="45"/>
        <v>126724</v>
      </c>
      <c r="L50" s="134">
        <f t="shared" si="45"/>
        <v>129260</v>
      </c>
      <c r="M50" s="134">
        <f t="shared" si="45"/>
        <v>131843</v>
      </c>
      <c r="N50" s="134">
        <f t="shared" si="45"/>
        <v>134482</v>
      </c>
      <c r="O50" s="87"/>
      <c r="P50" s="100" t="str">
        <f t="shared" si="31"/>
        <v>59466C</v>
      </c>
      <c r="Q50" s="102"/>
      <c r="R50" s="103" t="str">
        <f t="shared" si="32"/>
        <v>Deputy Director Performance Management &amp; Innovation</v>
      </c>
      <c r="S50" s="102">
        <f t="shared" si="33"/>
        <v>153</v>
      </c>
      <c r="T50" s="104">
        <v>113444</v>
      </c>
      <c r="U50" s="104">
        <v>119415</v>
      </c>
      <c r="V50" s="104">
        <v>121804</v>
      </c>
      <c r="W50" s="104">
        <v>124240</v>
      </c>
      <c r="X50" s="104">
        <v>126724</v>
      </c>
      <c r="Y50" s="104">
        <v>129260</v>
      </c>
      <c r="Z50" s="104">
        <v>131843</v>
      </c>
      <c r="AA50" s="104">
        <v>134482</v>
      </c>
      <c r="AB50" s="162" t="str">
        <f t="shared" si="34"/>
        <v>59466C</v>
      </c>
      <c r="AC50" s="163" t="str">
        <f t="shared" si="35"/>
        <v>Deputy Director Performance Management &amp; Innovation</v>
      </c>
      <c r="AD50" s="162">
        <f>C50</f>
        <v>153</v>
      </c>
      <c r="AE50" s="164">
        <f t="shared" ref="AE50:AL50" si="46">ROUNDUP(T50/2080,3)</f>
        <v>54.540999999999997</v>
      </c>
      <c r="AF50" s="164">
        <f t="shared" si="46"/>
        <v>57.411999999999999</v>
      </c>
      <c r="AG50" s="164">
        <f t="shared" si="46"/>
        <v>58.559999999999995</v>
      </c>
      <c r="AH50" s="164">
        <f t="shared" si="46"/>
        <v>59.730999999999995</v>
      </c>
      <c r="AI50" s="164">
        <f t="shared" si="46"/>
        <v>60.924999999999997</v>
      </c>
      <c r="AJ50" s="164">
        <f t="shared" si="46"/>
        <v>62.144999999999996</v>
      </c>
      <c r="AK50" s="164">
        <f t="shared" si="46"/>
        <v>63.387</v>
      </c>
      <c r="AL50" s="164">
        <f t="shared" si="46"/>
        <v>64.655000000000001</v>
      </c>
    </row>
    <row r="51" spans="1:38">
      <c r="A51" s="85" t="s">
        <v>125</v>
      </c>
      <c r="B51" s="86">
        <v>18</v>
      </c>
      <c r="C51" s="86" t="s">
        <v>126</v>
      </c>
      <c r="D51" s="86">
        <v>820</v>
      </c>
      <c r="E51" s="86" t="s">
        <v>448</v>
      </c>
      <c r="F51" s="85" t="s">
        <v>127</v>
      </c>
      <c r="G51" s="134">
        <f t="shared" ca="1" si="23"/>
        <v>172073.62006250001</v>
      </c>
      <c r="H51" s="134">
        <f t="shared" ca="1" si="24"/>
        <v>181130.2894375</v>
      </c>
      <c r="I51" s="134">
        <f t="shared" ca="1" si="25"/>
        <v>184751.92449999999</v>
      </c>
      <c r="J51" s="134">
        <f t="shared" ca="1" si="26"/>
        <v>188447.91306250001</v>
      </c>
      <c r="K51" s="134">
        <f t="shared" ca="1" si="27"/>
        <v>192217.22243749999</v>
      </c>
      <c r="L51" s="134">
        <f t="shared" ca="1" si="28"/>
        <v>196060.8853125</v>
      </c>
      <c r="M51" s="134">
        <f t="shared" ca="1" si="29"/>
        <v>199980.96706249999</v>
      </c>
      <c r="N51" s="134">
        <f t="shared" ca="1" si="30"/>
        <v>203981.59843749998</v>
      </c>
      <c r="O51" s="87"/>
      <c r="P51" s="100" t="str">
        <f t="shared" si="31"/>
        <v>C03040</v>
      </c>
      <c r="Q51" s="102" t="s">
        <v>509</v>
      </c>
      <c r="R51" s="103" t="str">
        <f t="shared" si="32"/>
        <v>Deputy Director Public Works</v>
      </c>
      <c r="S51" s="102" t="str">
        <f t="shared" si="33"/>
        <v>74</v>
      </c>
      <c r="T51" s="104" cm="1">
        <f t="array" aca="1" ref="T51" ca="1">IF($Q51="Y",VLOOKUP($P51,INDIRECT($Q$2),T$5,0)*INDIRECT($P$1),VLOOKUP($P51,INDIRECT($Q$2),T$5,0))</f>
        <v>172073.62006250001</v>
      </c>
      <c r="U51" s="104" cm="1">
        <f t="array" aca="1" ref="U51" ca="1">IF($Q51="Y",VLOOKUP($P51,INDIRECT($Q$2),U$5,0)*INDIRECT($P$1),VLOOKUP($P51,INDIRECT($Q$2),U$5,0))</f>
        <v>181130.2894375</v>
      </c>
      <c r="V51" s="104" cm="1">
        <f t="array" aca="1" ref="V51" ca="1">IF($Q51="Y",VLOOKUP($P51,INDIRECT($Q$2),V$5,0)*INDIRECT($P$1),VLOOKUP($P51,INDIRECT($Q$2),V$5,0))</f>
        <v>184751.92449999999</v>
      </c>
      <c r="W51" s="104" cm="1">
        <f t="array" aca="1" ref="W51" ca="1">IF($Q51="Y",VLOOKUP($P51,INDIRECT($Q$2),W$5,0)*INDIRECT($P$1),VLOOKUP($P51,INDIRECT($Q$2),W$5,0))</f>
        <v>188447.91306250001</v>
      </c>
      <c r="X51" s="104" cm="1">
        <f t="array" aca="1" ref="X51" ca="1">IF($Q51="Y",VLOOKUP($P51,INDIRECT($Q$2),X$5,0)*INDIRECT($P$1),VLOOKUP($P51,INDIRECT($Q$2),X$5,0))</f>
        <v>192217.22243749999</v>
      </c>
      <c r="Y51" s="104" cm="1">
        <f t="array" aca="1" ref="Y51" ca="1">IF($Q51="Y",VLOOKUP($P51,INDIRECT($Q$2),Y$5,0)*INDIRECT($P$1),VLOOKUP($P51,INDIRECT($Q$2),Y$5,0))</f>
        <v>196060.8853125</v>
      </c>
      <c r="Z51" s="104" cm="1">
        <f t="array" aca="1" ref="Z51" ca="1">IF($Q51="Y",VLOOKUP($P51,INDIRECT($Q$2),Z$5,0)*INDIRECT($P$1),VLOOKUP($P51,INDIRECT($Q$2),Z$5,0))</f>
        <v>199980.96706249999</v>
      </c>
      <c r="AA51" s="104" cm="1">
        <f t="array" aca="1" ref="AA51" ca="1">IF($Q51="Y",VLOOKUP($P51,INDIRECT($Q$2),AA$5,0)*INDIRECT($P$1),VLOOKUP($P51,INDIRECT($Q$2),AA$5,0))</f>
        <v>203981.59843749998</v>
      </c>
      <c r="AB51" s="162" t="str">
        <f t="shared" si="34"/>
        <v>C03040</v>
      </c>
      <c r="AC51" s="163" t="str">
        <f t="shared" si="35"/>
        <v>Deputy Director Public Works</v>
      </c>
      <c r="AD51" s="162" t="str">
        <f t="shared" si="36"/>
        <v>74</v>
      </c>
      <c r="AE51" s="164">
        <f t="shared" ca="1" si="37"/>
        <v>82.728000000000009</v>
      </c>
      <c r="AF51" s="164">
        <f t="shared" ca="1" si="38"/>
        <v>87.082000000000008</v>
      </c>
      <c r="AG51" s="164">
        <f t="shared" ca="1" si="39"/>
        <v>88.823999999999998</v>
      </c>
      <c r="AH51" s="164">
        <f t="shared" ca="1" si="40"/>
        <v>90.600000000000009</v>
      </c>
      <c r="AI51" s="164">
        <f t="shared" ca="1" si="41"/>
        <v>92.413000000000011</v>
      </c>
      <c r="AJ51" s="164">
        <f t="shared" ca="1" si="42"/>
        <v>94.26100000000001</v>
      </c>
      <c r="AK51" s="164">
        <f t="shared" ca="1" si="43"/>
        <v>96.14500000000001</v>
      </c>
      <c r="AL51" s="164">
        <f t="shared" ca="1" si="44"/>
        <v>98.069000000000003</v>
      </c>
    </row>
    <row r="52" spans="1:38">
      <c r="A52" s="85" t="s">
        <v>128</v>
      </c>
      <c r="B52" s="86">
        <v>16</v>
      </c>
      <c r="C52" s="86" t="s">
        <v>129</v>
      </c>
      <c r="D52" s="86">
        <v>723</v>
      </c>
      <c r="E52" s="86" t="s">
        <v>448</v>
      </c>
      <c r="F52" s="85" t="s">
        <v>595</v>
      </c>
      <c r="G52" s="134">
        <f t="shared" ca="1" si="23"/>
        <v>151393.02018749999</v>
      </c>
      <c r="H52" s="134">
        <f t="shared" ca="1" si="24"/>
        <v>159361.23693749998</v>
      </c>
      <c r="I52" s="134">
        <f t="shared" ca="1" si="25"/>
        <v>162548.11056249999</v>
      </c>
      <c r="J52" s="134">
        <f t="shared" ca="1" si="26"/>
        <v>165800.0435</v>
      </c>
      <c r="K52" s="134">
        <f t="shared" ca="1" si="27"/>
        <v>169114.970375</v>
      </c>
      <c r="L52" s="134">
        <f t="shared" ca="1" si="28"/>
        <v>172497.02193749999</v>
      </c>
      <c r="M52" s="134">
        <f t="shared" ca="1" si="29"/>
        <v>175949.29624999998</v>
      </c>
      <c r="N52" s="134">
        <f t="shared" ca="1" si="30"/>
        <v>179466.62987499998</v>
      </c>
      <c r="O52" s="87"/>
      <c r="P52" s="100" t="str">
        <f t="shared" si="31"/>
        <v>59219C</v>
      </c>
      <c r="Q52" s="102" t="s">
        <v>509</v>
      </c>
      <c r="R52" s="103" t="str">
        <f t="shared" si="32"/>
        <v>Deputy Director Public Works Business Administration</v>
      </c>
      <c r="S52" s="102" t="str">
        <f t="shared" si="33"/>
        <v>142</v>
      </c>
      <c r="T52" s="104" cm="1">
        <f t="array" aca="1" ref="T52" ca="1">IF($Q52="Y",VLOOKUP($P52,INDIRECT($Q$2),T$5,0)*INDIRECT($P$1),VLOOKUP($P52,INDIRECT($Q$2),T$5,0))</f>
        <v>151393.02018749999</v>
      </c>
      <c r="U52" s="104" cm="1">
        <f t="array" aca="1" ref="U52" ca="1">IF($Q52="Y",VLOOKUP($P52,INDIRECT($Q$2),U$5,0)*INDIRECT($P$1),VLOOKUP($P52,INDIRECT($Q$2),U$5,0))</f>
        <v>159361.23693749998</v>
      </c>
      <c r="V52" s="104" cm="1">
        <f t="array" aca="1" ref="V52" ca="1">IF($Q52="Y",VLOOKUP($P52,INDIRECT($Q$2),V$5,0)*INDIRECT($P$1),VLOOKUP($P52,INDIRECT($Q$2),V$5,0))</f>
        <v>162548.11056249999</v>
      </c>
      <c r="W52" s="104" cm="1">
        <f t="array" aca="1" ref="W52" ca="1">IF($Q52="Y",VLOOKUP($P52,INDIRECT($Q$2),W$5,0)*INDIRECT($P$1),VLOOKUP($P52,INDIRECT($Q$2),W$5,0))</f>
        <v>165800.0435</v>
      </c>
      <c r="X52" s="104" cm="1">
        <f t="array" aca="1" ref="X52" ca="1">IF($Q52="Y",VLOOKUP($P52,INDIRECT($Q$2),X$5,0)*INDIRECT($P$1),VLOOKUP($P52,INDIRECT($Q$2),X$5,0))</f>
        <v>169114.970375</v>
      </c>
      <c r="Y52" s="104" cm="1">
        <f t="array" aca="1" ref="Y52" ca="1">IF($Q52="Y",VLOOKUP($P52,INDIRECT($Q$2),Y$5,0)*INDIRECT($P$1),VLOOKUP($P52,INDIRECT($Q$2),Y$5,0))</f>
        <v>172497.02193749999</v>
      </c>
      <c r="Z52" s="104" cm="1">
        <f t="array" aca="1" ref="Z52" ca="1">IF($Q52="Y",VLOOKUP($P52,INDIRECT($Q$2),Z$5,0)*INDIRECT($P$1),VLOOKUP($P52,INDIRECT($Q$2),Z$5,0))</f>
        <v>175949.29624999998</v>
      </c>
      <c r="AA52" s="104" cm="1">
        <f t="array" aca="1" ref="AA52" ca="1">IF($Q52="Y",VLOOKUP($P52,INDIRECT($Q$2),AA$5,0)*INDIRECT($P$1),VLOOKUP($P52,INDIRECT($Q$2),AA$5,0))</f>
        <v>179466.62987499998</v>
      </c>
      <c r="AB52" s="162" t="str">
        <f t="shared" si="34"/>
        <v>59219C</v>
      </c>
      <c r="AC52" s="163" t="str">
        <f t="shared" si="35"/>
        <v>Deputy Director Public Works Business Administration</v>
      </c>
      <c r="AD52" s="162" t="str">
        <f t="shared" si="36"/>
        <v>142</v>
      </c>
      <c r="AE52" s="164">
        <f t="shared" ca="1" si="37"/>
        <v>72.786000000000001</v>
      </c>
      <c r="AF52" s="164">
        <f t="shared" ca="1" si="38"/>
        <v>76.616</v>
      </c>
      <c r="AG52" s="164">
        <f t="shared" ca="1" si="39"/>
        <v>78.149000000000001</v>
      </c>
      <c r="AH52" s="164">
        <f t="shared" ca="1" si="40"/>
        <v>79.712000000000003</v>
      </c>
      <c r="AI52" s="164">
        <f t="shared" ca="1" si="41"/>
        <v>81.306000000000012</v>
      </c>
      <c r="AJ52" s="164">
        <f t="shared" ca="1" si="42"/>
        <v>82.932000000000002</v>
      </c>
      <c r="AK52" s="164">
        <f t="shared" ca="1" si="43"/>
        <v>84.591999999999999</v>
      </c>
      <c r="AL52" s="164">
        <f t="shared" ca="1" si="44"/>
        <v>86.283000000000001</v>
      </c>
    </row>
    <row r="53" spans="1:38">
      <c r="A53" s="85" t="s">
        <v>105</v>
      </c>
      <c r="B53" s="86">
        <v>13</v>
      </c>
      <c r="C53" s="86" t="s">
        <v>106</v>
      </c>
      <c r="D53" s="86">
        <v>590</v>
      </c>
      <c r="E53" s="86" t="s">
        <v>448</v>
      </c>
      <c r="F53" s="113" t="s">
        <v>585</v>
      </c>
      <c r="G53" s="134">
        <f t="shared" ca="1" si="23"/>
        <v>123037.48681249999</v>
      </c>
      <c r="H53" s="134">
        <f t="shared" ca="1" si="24"/>
        <v>129513.47012499999</v>
      </c>
      <c r="I53" s="134">
        <f t="shared" ca="1" si="25"/>
        <v>132103.45037499999</v>
      </c>
      <c r="J53" s="134">
        <f t="shared" ca="1" si="26"/>
        <v>134746.09768750001</v>
      </c>
      <c r="K53" s="134">
        <f t="shared" ca="1" si="27"/>
        <v>137440.37937499999</v>
      </c>
      <c r="L53" s="134">
        <f t="shared" ca="1" si="28"/>
        <v>140190.42618750001</v>
      </c>
      <c r="M53" s="134">
        <f t="shared" ca="1" si="29"/>
        <v>142993.1400625</v>
      </c>
      <c r="N53" s="134">
        <f t="shared" ca="1" si="30"/>
        <v>145854.717125</v>
      </c>
      <c r="O53" s="87"/>
      <c r="P53" s="100" t="str">
        <f t="shared" si="31"/>
        <v>C03016</v>
      </c>
      <c r="Q53" s="102" t="s">
        <v>509</v>
      </c>
      <c r="R53" s="103" t="str">
        <f t="shared" si="32"/>
        <v>Deputy Health Commissioner</v>
      </c>
      <c r="S53" s="102" t="str">
        <f t="shared" si="33"/>
        <v>12</v>
      </c>
      <c r="T53" s="104" cm="1">
        <f t="array" aca="1" ref="T53" ca="1">IF($Q53="Y",VLOOKUP($P53,INDIRECT($Q$2),T$5,0)*INDIRECT($P$1),VLOOKUP($P53,INDIRECT($Q$2),T$5,0))</f>
        <v>123037.48681249999</v>
      </c>
      <c r="U53" s="104" cm="1">
        <f t="array" aca="1" ref="U53" ca="1">IF($Q53="Y",VLOOKUP($P53,INDIRECT($Q$2),U$5,0)*INDIRECT($P$1),VLOOKUP($P53,INDIRECT($Q$2),U$5,0))</f>
        <v>129513.47012499999</v>
      </c>
      <c r="V53" s="104" cm="1">
        <f t="array" aca="1" ref="V53" ca="1">IF($Q53="Y",VLOOKUP($P53,INDIRECT($Q$2),V$5,0)*INDIRECT($P$1),VLOOKUP($P53,INDIRECT($Q$2),V$5,0))</f>
        <v>132103.45037499999</v>
      </c>
      <c r="W53" s="104" cm="1">
        <f t="array" aca="1" ref="W53" ca="1">IF($Q53="Y",VLOOKUP($P53,INDIRECT($Q$2),W$5,0)*INDIRECT($P$1),VLOOKUP($P53,INDIRECT($Q$2),W$5,0))</f>
        <v>134746.09768750001</v>
      </c>
      <c r="X53" s="104" cm="1">
        <f t="array" aca="1" ref="X53" ca="1">IF($Q53="Y",VLOOKUP($P53,INDIRECT($Q$2),X$5,0)*INDIRECT($P$1),VLOOKUP($P53,INDIRECT($Q$2),X$5,0))</f>
        <v>137440.37937499999</v>
      </c>
      <c r="Y53" s="104" cm="1">
        <f t="array" aca="1" ref="Y53" ca="1">IF($Q53="Y",VLOOKUP($P53,INDIRECT($Q$2),Y$5,0)*INDIRECT($P$1),VLOOKUP($P53,INDIRECT($Q$2),Y$5,0))</f>
        <v>140190.42618750001</v>
      </c>
      <c r="Z53" s="104" cm="1">
        <f t="array" aca="1" ref="Z53" ca="1">IF($Q53="Y",VLOOKUP($P53,INDIRECT($Q$2),Z$5,0)*INDIRECT($P$1),VLOOKUP($P53,INDIRECT($Q$2),Z$5,0))</f>
        <v>142993.1400625</v>
      </c>
      <c r="AA53" s="104" cm="1">
        <f t="array" aca="1" ref="AA53" ca="1">IF($Q53="Y",VLOOKUP($P53,INDIRECT($Q$2),AA$5,0)*INDIRECT($P$1),VLOOKUP($P53,INDIRECT($Q$2),AA$5,0))</f>
        <v>145854.717125</v>
      </c>
      <c r="AB53" s="162" t="str">
        <f t="shared" si="34"/>
        <v>C03016</v>
      </c>
      <c r="AC53" s="163" t="str">
        <f t="shared" si="35"/>
        <v>Deputy Health Commissioner</v>
      </c>
      <c r="AD53" s="162" t="str">
        <f t="shared" si="36"/>
        <v>12</v>
      </c>
      <c r="AE53" s="164">
        <f t="shared" ca="1" si="37"/>
        <v>59.152999999999999</v>
      </c>
      <c r="AF53" s="164">
        <f t="shared" ca="1" si="38"/>
        <v>62.266999999999996</v>
      </c>
      <c r="AG53" s="164">
        <f t="shared" ca="1" si="39"/>
        <v>63.512</v>
      </c>
      <c r="AH53" s="164">
        <f t="shared" ca="1" si="40"/>
        <v>64.782000000000011</v>
      </c>
      <c r="AI53" s="164">
        <f t="shared" ca="1" si="41"/>
        <v>66.078000000000003</v>
      </c>
      <c r="AJ53" s="164">
        <f t="shared" ca="1" si="42"/>
        <v>67.400000000000006</v>
      </c>
      <c r="AK53" s="164">
        <f t="shared" ca="1" si="43"/>
        <v>68.747</v>
      </c>
      <c r="AL53" s="164">
        <f t="shared" ca="1" si="44"/>
        <v>70.123000000000005</v>
      </c>
    </row>
    <row r="54" spans="1:38">
      <c r="A54" s="85" t="s">
        <v>103</v>
      </c>
      <c r="B54" s="86">
        <v>17</v>
      </c>
      <c r="C54" s="86" t="s">
        <v>91</v>
      </c>
      <c r="D54" s="86">
        <v>770</v>
      </c>
      <c r="E54" s="86" t="s">
        <v>448</v>
      </c>
      <c r="F54" s="113" t="s">
        <v>586</v>
      </c>
      <c r="G54" s="134">
        <f t="shared" ca="1" si="23"/>
        <v>161413.18700000001</v>
      </c>
      <c r="H54" s="134">
        <f t="shared" ca="1" si="24"/>
        <v>169910.13975</v>
      </c>
      <c r="I54" s="134">
        <f t="shared" ca="1" si="25"/>
        <v>173307.681625</v>
      </c>
      <c r="J54" s="134">
        <f t="shared" ca="1" si="26"/>
        <v>176774.41356250001</v>
      </c>
      <c r="K54" s="134">
        <f t="shared" ca="1" si="27"/>
        <v>180308.27018749999</v>
      </c>
      <c r="L54" s="134">
        <f t="shared" ca="1" si="28"/>
        <v>183915.447625</v>
      </c>
      <c r="M54" s="134">
        <f t="shared" ca="1" si="29"/>
        <v>187591.81512499999</v>
      </c>
      <c r="N54" s="134">
        <f t="shared" ca="1" si="30"/>
        <v>191344.60149999999</v>
      </c>
      <c r="O54" s="87"/>
      <c r="P54" s="100" t="str">
        <f t="shared" si="31"/>
        <v>C03015</v>
      </c>
      <c r="Q54" s="102" t="s">
        <v>509</v>
      </c>
      <c r="R54" s="103" t="str">
        <f t="shared" si="32"/>
        <v>Deputy Operations Officer</v>
      </c>
      <c r="S54" s="102" t="str">
        <f t="shared" si="33"/>
        <v>67</v>
      </c>
      <c r="T54" s="104" cm="1">
        <f t="array" aca="1" ref="T54" ca="1">IF($Q54="Y",VLOOKUP($P54,INDIRECT($Q$2),T$5,0)*INDIRECT($P$1),VLOOKUP($P54,INDIRECT($Q$2),T$5,0))</f>
        <v>161413.18700000001</v>
      </c>
      <c r="U54" s="104" cm="1">
        <f t="array" aca="1" ref="U54" ca="1">IF($Q54="Y",VLOOKUP($P54,INDIRECT($Q$2),U$5,0)*INDIRECT($P$1),VLOOKUP($P54,INDIRECT($Q$2),U$5,0))</f>
        <v>169910.13975</v>
      </c>
      <c r="V54" s="104" cm="1">
        <f t="array" aca="1" ref="V54" ca="1">IF($Q54="Y",VLOOKUP($P54,INDIRECT($Q$2),V$5,0)*INDIRECT($P$1),VLOOKUP($P54,INDIRECT($Q$2),V$5,0))</f>
        <v>173307.681625</v>
      </c>
      <c r="W54" s="104" cm="1">
        <f t="array" aca="1" ref="W54" ca="1">IF($Q54="Y",VLOOKUP($P54,INDIRECT($Q$2),W$5,0)*INDIRECT($P$1),VLOOKUP($P54,INDIRECT($Q$2),W$5,0))</f>
        <v>176774.41356250001</v>
      </c>
      <c r="X54" s="104" cm="1">
        <f t="array" aca="1" ref="X54" ca="1">IF($Q54="Y",VLOOKUP($P54,INDIRECT($Q$2),X$5,0)*INDIRECT($P$1),VLOOKUP($P54,INDIRECT($Q$2),X$5,0))</f>
        <v>180308.27018749999</v>
      </c>
      <c r="Y54" s="104" cm="1">
        <f t="array" aca="1" ref="Y54" ca="1">IF($Q54="Y",VLOOKUP($P54,INDIRECT($Q$2),Y$5,0)*INDIRECT($P$1),VLOOKUP($P54,INDIRECT($Q$2),Y$5,0))</f>
        <v>183915.447625</v>
      </c>
      <c r="Z54" s="104" cm="1">
        <f t="array" aca="1" ref="Z54" ca="1">IF($Q54="Y",VLOOKUP($P54,INDIRECT($Q$2),Z$5,0)*INDIRECT($P$1),VLOOKUP($P54,INDIRECT($Q$2),Z$5,0))</f>
        <v>187591.81512499999</v>
      </c>
      <c r="AA54" s="104" cm="1">
        <f t="array" aca="1" ref="AA54" ca="1">IF($Q54="Y",VLOOKUP($P54,INDIRECT($Q$2),AA$5,0)*INDIRECT($P$1),VLOOKUP($P54,INDIRECT($Q$2),AA$5,0))</f>
        <v>191344.60149999999</v>
      </c>
      <c r="AB54" s="162" t="str">
        <f t="shared" si="34"/>
        <v>C03015</v>
      </c>
      <c r="AC54" s="163" t="str">
        <f t="shared" si="35"/>
        <v>Deputy Operations Officer</v>
      </c>
      <c r="AD54" s="162" t="str">
        <f t="shared" si="36"/>
        <v>67</v>
      </c>
      <c r="AE54" s="164">
        <f t="shared" ca="1" si="37"/>
        <v>77.603000000000009</v>
      </c>
      <c r="AF54" s="164">
        <f t="shared" ca="1" si="38"/>
        <v>81.688000000000002</v>
      </c>
      <c r="AG54" s="164">
        <f t="shared" ca="1" si="39"/>
        <v>83.322000000000003</v>
      </c>
      <c r="AH54" s="164">
        <f t="shared" ca="1" si="40"/>
        <v>84.988</v>
      </c>
      <c r="AI54" s="164">
        <f t="shared" ca="1" si="41"/>
        <v>86.687000000000012</v>
      </c>
      <c r="AJ54" s="164">
        <f t="shared" ca="1" si="42"/>
        <v>88.421000000000006</v>
      </c>
      <c r="AK54" s="164">
        <f t="shared" ca="1" si="43"/>
        <v>90.189000000000007</v>
      </c>
      <c r="AL54" s="164">
        <f t="shared" ca="1" si="44"/>
        <v>91.993000000000009</v>
      </c>
    </row>
    <row r="55" spans="1:38">
      <c r="A55" s="85" t="s">
        <v>609</v>
      </c>
      <c r="B55" s="86">
        <v>16</v>
      </c>
      <c r="C55" s="86">
        <v>63</v>
      </c>
      <c r="D55" s="86">
        <v>733</v>
      </c>
      <c r="E55" s="86" t="s">
        <v>448</v>
      </c>
      <c r="F55" s="113" t="s">
        <v>610</v>
      </c>
      <c r="G55" s="134">
        <f t="shared" ref="G55:N55" si="47">T55</f>
        <v>153524</v>
      </c>
      <c r="H55" s="134">
        <f t="shared" si="47"/>
        <v>161605</v>
      </c>
      <c r="I55" s="134">
        <f t="shared" si="47"/>
        <v>164839</v>
      </c>
      <c r="J55" s="134">
        <f t="shared" si="47"/>
        <v>168134</v>
      </c>
      <c r="K55" s="134">
        <f t="shared" si="47"/>
        <v>171497</v>
      </c>
      <c r="L55" s="134">
        <f t="shared" si="47"/>
        <v>174925</v>
      </c>
      <c r="M55" s="134">
        <f t="shared" si="47"/>
        <v>178425</v>
      </c>
      <c r="N55" s="134">
        <f t="shared" si="47"/>
        <v>181995</v>
      </c>
      <c r="O55" s="87"/>
      <c r="P55" s="100" t="str">
        <f t="shared" si="31"/>
        <v>53054C</v>
      </c>
      <c r="Q55" s="102"/>
      <c r="R55" s="103" t="str">
        <f t="shared" si="32"/>
        <v>Deputy Police Chief</v>
      </c>
      <c r="S55" s="102">
        <f t="shared" si="33"/>
        <v>63</v>
      </c>
      <c r="T55" s="104">
        <v>153524</v>
      </c>
      <c r="U55" s="104">
        <v>161605</v>
      </c>
      <c r="V55" s="104">
        <v>164839</v>
      </c>
      <c r="W55" s="104">
        <v>168134</v>
      </c>
      <c r="X55" s="104">
        <v>171497</v>
      </c>
      <c r="Y55" s="104">
        <v>174925</v>
      </c>
      <c r="Z55" s="104">
        <v>178425</v>
      </c>
      <c r="AA55" s="104">
        <v>181995</v>
      </c>
      <c r="AB55" s="162" t="str">
        <f t="shared" si="34"/>
        <v>53054C</v>
      </c>
      <c r="AC55" s="163" t="str">
        <f t="shared" si="35"/>
        <v>Deputy Police Chief</v>
      </c>
      <c r="AD55" s="162">
        <f>C55</f>
        <v>63</v>
      </c>
      <c r="AE55" s="164">
        <f t="shared" ref="AE55:AL55" si="48">ROUNDUP(T55/2080,3)</f>
        <v>73.81</v>
      </c>
      <c r="AF55" s="164">
        <f t="shared" si="48"/>
        <v>77.695000000000007</v>
      </c>
      <c r="AG55" s="164">
        <f t="shared" si="48"/>
        <v>79.25</v>
      </c>
      <c r="AH55" s="164">
        <f t="shared" si="48"/>
        <v>80.834000000000003</v>
      </c>
      <c r="AI55" s="164">
        <f t="shared" si="48"/>
        <v>82.451000000000008</v>
      </c>
      <c r="AJ55" s="164">
        <f t="shared" si="48"/>
        <v>84.099000000000004</v>
      </c>
      <c r="AK55" s="164">
        <f t="shared" si="48"/>
        <v>85.782000000000011</v>
      </c>
      <c r="AL55" s="164">
        <f t="shared" si="48"/>
        <v>87.498000000000005</v>
      </c>
    </row>
    <row r="56" spans="1:38">
      <c r="A56" s="85" t="s">
        <v>131</v>
      </c>
      <c r="B56" s="86">
        <v>12</v>
      </c>
      <c r="C56" s="86" t="s">
        <v>132</v>
      </c>
      <c r="D56" s="86">
        <v>550</v>
      </c>
      <c r="E56" s="86" t="s">
        <v>448</v>
      </c>
      <c r="F56" s="113" t="s">
        <v>133</v>
      </c>
      <c r="G56" s="134">
        <f t="shared" ca="1" si="23"/>
        <v>114509.5534375</v>
      </c>
      <c r="H56" s="134">
        <f t="shared" ca="1" si="24"/>
        <v>120539.41575</v>
      </c>
      <c r="I56" s="134">
        <f t="shared" ca="1" si="25"/>
        <v>122948.6756875</v>
      </c>
      <c r="J56" s="134">
        <f t="shared" ca="1" si="26"/>
        <v>125406.4719375</v>
      </c>
      <c r="K56" s="134">
        <f t="shared" ca="1" si="27"/>
        <v>127915.90256249999</v>
      </c>
      <c r="L56" s="134">
        <f t="shared" ca="1" si="28"/>
        <v>130473.8695</v>
      </c>
      <c r="M56" s="134">
        <f t="shared" ca="1" si="29"/>
        <v>133083.47081249999</v>
      </c>
      <c r="N56" s="134">
        <f t="shared" ca="1" si="30"/>
        <v>135744.7065</v>
      </c>
      <c r="O56" s="87"/>
      <c r="P56" s="100" t="str">
        <f t="shared" si="31"/>
        <v>C03129</v>
      </c>
      <c r="Q56" s="102" t="s">
        <v>509</v>
      </c>
      <c r="R56" s="103" t="str">
        <f t="shared" si="32"/>
        <v>Director Accounting and Financial Reporting</v>
      </c>
      <c r="S56" s="102" t="str">
        <f t="shared" si="33"/>
        <v>134</v>
      </c>
      <c r="T56" s="104" cm="1">
        <f t="array" aca="1" ref="T56" ca="1">IF($Q56="Y",VLOOKUP($P56,INDIRECT($Q$2),T$5,0)*INDIRECT($P$1),VLOOKUP($P56,INDIRECT($Q$2),T$5,0))</f>
        <v>114509.5534375</v>
      </c>
      <c r="U56" s="104" cm="1">
        <f t="array" aca="1" ref="U56" ca="1">IF($Q56="Y",VLOOKUP($P56,INDIRECT($Q$2),U$5,0)*INDIRECT($P$1),VLOOKUP($P56,INDIRECT($Q$2),U$5,0))</f>
        <v>120539.41575</v>
      </c>
      <c r="V56" s="104" cm="1">
        <f t="array" aca="1" ref="V56" ca="1">IF($Q56="Y",VLOOKUP($P56,INDIRECT($Q$2),V$5,0)*INDIRECT($P$1),VLOOKUP($P56,INDIRECT($Q$2),V$5,0))</f>
        <v>122948.6756875</v>
      </c>
      <c r="W56" s="104" cm="1">
        <f t="array" aca="1" ref="W56" ca="1">IF($Q56="Y",VLOOKUP($P56,INDIRECT($Q$2),W$5,0)*INDIRECT($P$1),VLOOKUP($P56,INDIRECT($Q$2),W$5,0))</f>
        <v>125406.4719375</v>
      </c>
      <c r="X56" s="104" cm="1">
        <f t="array" aca="1" ref="X56" ca="1">IF($Q56="Y",VLOOKUP($P56,INDIRECT($Q$2),X$5,0)*INDIRECT($P$1),VLOOKUP($P56,INDIRECT($Q$2),X$5,0))</f>
        <v>127915.90256249999</v>
      </c>
      <c r="Y56" s="104" cm="1">
        <f t="array" aca="1" ref="Y56" ca="1">IF($Q56="Y",VLOOKUP($P56,INDIRECT($Q$2),Y$5,0)*INDIRECT($P$1),VLOOKUP($P56,INDIRECT($Q$2),Y$5,0))</f>
        <v>130473.8695</v>
      </c>
      <c r="Z56" s="104" cm="1">
        <f t="array" aca="1" ref="Z56" ca="1">IF($Q56="Y",VLOOKUP($P56,INDIRECT($Q$2),Z$5,0)*INDIRECT($P$1),VLOOKUP($P56,INDIRECT($Q$2),Z$5,0))</f>
        <v>133083.47081249999</v>
      </c>
      <c r="AA56" s="104" cm="1">
        <f t="array" aca="1" ref="AA56" ca="1">IF($Q56="Y",VLOOKUP($P56,INDIRECT($Q$2),AA$5,0)*INDIRECT($P$1),VLOOKUP($P56,INDIRECT($Q$2),AA$5,0))</f>
        <v>135744.7065</v>
      </c>
      <c r="AB56" s="162" t="str">
        <f t="shared" si="34"/>
        <v>C03129</v>
      </c>
      <c r="AC56" s="163" t="str">
        <f t="shared" si="35"/>
        <v>Director Accounting and Financial Reporting</v>
      </c>
      <c r="AD56" s="162" t="str">
        <f t="shared" si="36"/>
        <v>134</v>
      </c>
      <c r="AE56" s="164">
        <f t="shared" ca="1" si="37"/>
        <v>55.052999999999997</v>
      </c>
      <c r="AF56" s="164">
        <f t="shared" ca="1" si="38"/>
        <v>57.951999999999998</v>
      </c>
      <c r="AG56" s="164">
        <f t="shared" ca="1" si="39"/>
        <v>59.11</v>
      </c>
      <c r="AH56" s="164">
        <f t="shared" ca="1" si="40"/>
        <v>60.291999999999994</v>
      </c>
      <c r="AI56" s="164">
        <f t="shared" ca="1" si="41"/>
        <v>61.498999999999995</v>
      </c>
      <c r="AJ56" s="164">
        <f t="shared" ca="1" si="42"/>
        <v>62.727999999999994</v>
      </c>
      <c r="AK56" s="164">
        <f t="shared" ca="1" si="43"/>
        <v>63.982999999999997</v>
      </c>
      <c r="AL56" s="164">
        <f t="shared" ca="1" si="44"/>
        <v>65.262</v>
      </c>
    </row>
    <row r="57" spans="1:38">
      <c r="A57" s="85" t="s">
        <v>134</v>
      </c>
      <c r="B57" s="86">
        <v>13</v>
      </c>
      <c r="C57" s="86" t="s">
        <v>135</v>
      </c>
      <c r="D57" s="86">
        <v>595</v>
      </c>
      <c r="E57" s="86" t="s">
        <v>448</v>
      </c>
      <c r="F57" s="85" t="s">
        <v>587</v>
      </c>
      <c r="G57" s="134">
        <f t="shared" ca="1" si="23"/>
        <v>124104.253</v>
      </c>
      <c r="H57" s="134">
        <f t="shared" ca="1" si="24"/>
        <v>130637.03412499999</v>
      </c>
      <c r="I57" s="134">
        <f t="shared" ca="1" si="25"/>
        <v>133247.668125</v>
      </c>
      <c r="J57" s="134">
        <f t="shared" ca="1" si="26"/>
        <v>135914.06724999999</v>
      </c>
      <c r="K57" s="134">
        <f t="shared" ca="1" si="27"/>
        <v>138633.13343749999</v>
      </c>
      <c r="L57" s="134">
        <f t="shared" ca="1" si="28"/>
        <v>141403.834</v>
      </c>
      <c r="M57" s="134">
        <f t="shared" ca="1" si="29"/>
        <v>144233.39775</v>
      </c>
      <c r="N57" s="134">
        <f t="shared" ca="1" si="30"/>
        <v>147118.72662500001</v>
      </c>
      <c r="O57" s="87"/>
      <c r="P57" s="100" t="str">
        <f t="shared" si="31"/>
        <v>C03046</v>
      </c>
      <c r="Q57" s="102" t="s">
        <v>509</v>
      </c>
      <c r="R57" s="103" t="str">
        <f t="shared" si="32"/>
        <v>Director Admininistration - Convention Center</v>
      </c>
      <c r="S57" s="102" t="str">
        <f t="shared" si="33"/>
        <v>130</v>
      </c>
      <c r="T57" s="104" cm="1">
        <f t="array" aca="1" ref="T57" ca="1">IF($Q57="Y",VLOOKUP($P57,INDIRECT($Q$2),T$5,0)*INDIRECT($P$1),VLOOKUP($P57,INDIRECT($Q$2),T$5,0))</f>
        <v>124104.253</v>
      </c>
      <c r="U57" s="104" cm="1">
        <f t="array" aca="1" ref="U57" ca="1">IF($Q57="Y",VLOOKUP($P57,INDIRECT($Q$2),U$5,0)*INDIRECT($P$1),VLOOKUP($P57,INDIRECT($Q$2),U$5,0))</f>
        <v>130637.03412499999</v>
      </c>
      <c r="V57" s="104" cm="1">
        <f t="array" aca="1" ref="V57" ca="1">IF($Q57="Y",VLOOKUP($P57,INDIRECT($Q$2),V$5,0)*INDIRECT($P$1),VLOOKUP($P57,INDIRECT($Q$2),V$5,0))</f>
        <v>133247.668125</v>
      </c>
      <c r="W57" s="104" cm="1">
        <f t="array" aca="1" ref="W57" ca="1">IF($Q57="Y",VLOOKUP($P57,INDIRECT($Q$2),W$5,0)*INDIRECT($P$1),VLOOKUP($P57,INDIRECT($Q$2),W$5,0))</f>
        <v>135914.06724999999</v>
      </c>
      <c r="X57" s="104" cm="1">
        <f t="array" aca="1" ref="X57" ca="1">IF($Q57="Y",VLOOKUP($P57,INDIRECT($Q$2),X$5,0)*INDIRECT($P$1),VLOOKUP($P57,INDIRECT($Q$2),X$5,0))</f>
        <v>138633.13343749999</v>
      </c>
      <c r="Y57" s="104" cm="1">
        <f t="array" aca="1" ref="Y57" ca="1">IF($Q57="Y",VLOOKUP($P57,INDIRECT($Q$2),Y$5,0)*INDIRECT($P$1),VLOOKUP($P57,INDIRECT($Q$2),Y$5,0))</f>
        <v>141403.834</v>
      </c>
      <c r="Z57" s="104" cm="1">
        <f t="array" aca="1" ref="Z57" ca="1">IF($Q57="Y",VLOOKUP($P57,INDIRECT($Q$2),Z$5,0)*INDIRECT($P$1),VLOOKUP($P57,INDIRECT($Q$2),Z$5,0))</f>
        <v>144233.39775</v>
      </c>
      <c r="AA57" s="104" cm="1">
        <f t="array" aca="1" ref="AA57" ca="1">IF($Q57="Y",VLOOKUP($P57,INDIRECT($Q$2),AA$5,0)*INDIRECT($P$1),VLOOKUP($P57,INDIRECT($Q$2),AA$5,0))</f>
        <v>147118.72662500001</v>
      </c>
      <c r="AB57" s="162" t="str">
        <f t="shared" si="34"/>
        <v>C03046</v>
      </c>
      <c r="AC57" s="163" t="str">
        <f t="shared" si="35"/>
        <v>Director Admininistration - Convention Center</v>
      </c>
      <c r="AD57" s="162" t="str">
        <f t="shared" si="36"/>
        <v>130</v>
      </c>
      <c r="AE57" s="164">
        <f t="shared" ca="1" si="37"/>
        <v>59.665999999999997</v>
      </c>
      <c r="AF57" s="164">
        <f t="shared" ca="1" si="38"/>
        <v>62.806999999999995</v>
      </c>
      <c r="AG57" s="164">
        <f t="shared" ca="1" si="39"/>
        <v>64.062000000000012</v>
      </c>
      <c r="AH57" s="164">
        <f t="shared" ca="1" si="40"/>
        <v>65.344000000000008</v>
      </c>
      <c r="AI57" s="164">
        <f t="shared" ca="1" si="41"/>
        <v>66.65100000000001</v>
      </c>
      <c r="AJ57" s="164">
        <f t="shared" ca="1" si="42"/>
        <v>67.983000000000004</v>
      </c>
      <c r="AK57" s="164">
        <f t="shared" ca="1" si="43"/>
        <v>69.343000000000004</v>
      </c>
      <c r="AL57" s="164">
        <f t="shared" ca="1" si="44"/>
        <v>70.731000000000009</v>
      </c>
    </row>
    <row r="58" spans="1:38">
      <c r="A58" s="85" t="s">
        <v>137</v>
      </c>
      <c r="B58" s="86">
        <v>11</v>
      </c>
      <c r="C58" s="86" t="s">
        <v>138</v>
      </c>
      <c r="D58" s="86">
        <v>518</v>
      </c>
      <c r="E58" s="86" t="s">
        <v>448</v>
      </c>
      <c r="F58" s="113" t="s">
        <v>139</v>
      </c>
      <c r="G58" s="134">
        <f t="shared" ca="1" si="23"/>
        <v>107686.58712499999</v>
      </c>
      <c r="H58" s="134">
        <f t="shared" ca="1" si="24"/>
        <v>113356.04149999999</v>
      </c>
      <c r="I58" s="134">
        <f t="shared" ca="1" si="25"/>
        <v>115622.7905625</v>
      </c>
      <c r="J58" s="134">
        <f t="shared" ca="1" si="26"/>
        <v>117937.04325</v>
      </c>
      <c r="K58" s="134">
        <f t="shared" ca="1" si="27"/>
        <v>120293.636125</v>
      </c>
      <c r="L58" s="134">
        <f t="shared" ca="1" si="28"/>
        <v>122698.76531249999</v>
      </c>
      <c r="M58" s="134">
        <f t="shared" ca="1" si="29"/>
        <v>125154.4961875</v>
      </c>
      <c r="N58" s="134">
        <f t="shared" ca="1" si="30"/>
        <v>127657.73068749999</v>
      </c>
      <c r="O58" s="87"/>
      <c r="P58" s="100" t="str">
        <f t="shared" si="31"/>
        <v>C03018</v>
      </c>
      <c r="Q58" s="102" t="s">
        <v>509</v>
      </c>
      <c r="R58" s="103" t="str">
        <f t="shared" si="32"/>
        <v>Director Administrative &amp; Community Engagement</v>
      </c>
      <c r="S58" s="102" t="str">
        <f t="shared" si="33"/>
        <v>115</v>
      </c>
      <c r="T58" s="104" cm="1">
        <f t="array" aca="1" ref="T58" ca="1">IF($Q58="Y",VLOOKUP($P58,INDIRECT($Q$2),T$5,0)*INDIRECT($P$1),VLOOKUP($P58,INDIRECT($Q$2),T$5,0))</f>
        <v>107686.58712499999</v>
      </c>
      <c r="U58" s="104" cm="1">
        <f t="array" aca="1" ref="U58" ca="1">IF($Q58="Y",VLOOKUP($P58,INDIRECT($Q$2),U$5,0)*INDIRECT($P$1),VLOOKUP($P58,INDIRECT($Q$2),U$5,0))</f>
        <v>113356.04149999999</v>
      </c>
      <c r="V58" s="104" cm="1">
        <f t="array" aca="1" ref="V58" ca="1">IF($Q58="Y",VLOOKUP($P58,INDIRECT($Q$2),V$5,0)*INDIRECT($P$1),VLOOKUP($P58,INDIRECT($Q$2),V$5,0))</f>
        <v>115622.7905625</v>
      </c>
      <c r="W58" s="104" cm="1">
        <f t="array" aca="1" ref="W58" ca="1">IF($Q58="Y",VLOOKUP($P58,INDIRECT($Q$2),W$5,0)*INDIRECT($P$1),VLOOKUP($P58,INDIRECT($Q$2),W$5,0))</f>
        <v>117937.04325</v>
      </c>
      <c r="X58" s="104" cm="1">
        <f t="array" aca="1" ref="X58" ca="1">IF($Q58="Y",VLOOKUP($P58,INDIRECT($Q$2),X$5,0)*INDIRECT($P$1),VLOOKUP($P58,INDIRECT($Q$2),X$5,0))</f>
        <v>120293.636125</v>
      </c>
      <c r="Y58" s="104" cm="1">
        <f t="array" aca="1" ref="Y58" ca="1">IF($Q58="Y",VLOOKUP($P58,INDIRECT($Q$2),Y$5,0)*INDIRECT($P$1),VLOOKUP($P58,INDIRECT($Q$2),Y$5,0))</f>
        <v>122698.76531249999</v>
      </c>
      <c r="Z58" s="104" cm="1">
        <f t="array" aca="1" ref="Z58" ca="1">IF($Q58="Y",VLOOKUP($P58,INDIRECT($Q$2),Z$5,0)*INDIRECT($P$1),VLOOKUP($P58,INDIRECT($Q$2),Z$5,0))</f>
        <v>125154.4961875</v>
      </c>
      <c r="AA58" s="104" cm="1">
        <f t="array" aca="1" ref="AA58" ca="1">IF($Q58="Y",VLOOKUP($P58,INDIRECT($Q$2),AA$5,0)*INDIRECT($P$1),VLOOKUP($P58,INDIRECT($Q$2),AA$5,0))</f>
        <v>127657.73068749999</v>
      </c>
      <c r="AB58" s="162" t="str">
        <f t="shared" si="34"/>
        <v>C03018</v>
      </c>
      <c r="AC58" s="163" t="str">
        <f t="shared" si="35"/>
        <v>Director Administrative &amp; Community Engagement</v>
      </c>
      <c r="AD58" s="162" t="str">
        <f t="shared" si="36"/>
        <v>115</v>
      </c>
      <c r="AE58" s="164">
        <f t="shared" ca="1" si="37"/>
        <v>51.772999999999996</v>
      </c>
      <c r="AF58" s="164">
        <f t="shared" ca="1" si="38"/>
        <v>54.498999999999995</v>
      </c>
      <c r="AG58" s="164">
        <f t="shared" ca="1" si="39"/>
        <v>55.588000000000001</v>
      </c>
      <c r="AH58" s="164">
        <f t="shared" ca="1" si="40"/>
        <v>56.701000000000001</v>
      </c>
      <c r="AI58" s="164">
        <f t="shared" ca="1" si="41"/>
        <v>57.833999999999996</v>
      </c>
      <c r="AJ58" s="164">
        <f t="shared" ca="1" si="42"/>
        <v>58.989999999999995</v>
      </c>
      <c r="AK58" s="164">
        <f t="shared" ca="1" si="43"/>
        <v>60.170999999999999</v>
      </c>
      <c r="AL58" s="164">
        <f t="shared" ca="1" si="44"/>
        <v>61.373999999999995</v>
      </c>
    </row>
    <row r="59" spans="1:38">
      <c r="A59" s="85" t="s">
        <v>488</v>
      </c>
      <c r="B59" s="86">
        <v>13</v>
      </c>
      <c r="C59" s="94" t="s">
        <v>489</v>
      </c>
      <c r="D59" s="86">
        <v>590</v>
      </c>
      <c r="E59" s="86" t="s">
        <v>448</v>
      </c>
      <c r="F59" s="113" t="s">
        <v>588</v>
      </c>
      <c r="G59" s="134">
        <f t="shared" ca="1" si="23"/>
        <v>123037.48681249999</v>
      </c>
      <c r="H59" s="134">
        <f t="shared" ca="1" si="24"/>
        <v>129513.47012499999</v>
      </c>
      <c r="I59" s="134">
        <f t="shared" ca="1" si="25"/>
        <v>132103.45037499999</v>
      </c>
      <c r="J59" s="134">
        <f t="shared" ca="1" si="26"/>
        <v>134746.09768750001</v>
      </c>
      <c r="K59" s="134">
        <f t="shared" ca="1" si="27"/>
        <v>137440.37937499999</v>
      </c>
      <c r="L59" s="134">
        <f t="shared" ca="1" si="28"/>
        <v>140190.42618750001</v>
      </c>
      <c r="M59" s="134">
        <f t="shared" ca="1" si="29"/>
        <v>142993.1400625</v>
      </c>
      <c r="N59" s="134">
        <f t="shared" ca="1" si="30"/>
        <v>145854.717125</v>
      </c>
      <c r="O59" s="87"/>
      <c r="P59" s="100" t="str">
        <f t="shared" si="31"/>
        <v>59426C</v>
      </c>
      <c r="Q59" s="102" t="s">
        <v>509</v>
      </c>
      <c r="R59" s="103" t="str">
        <f t="shared" si="32"/>
        <v>Director Arts &amp; Cultural Affairs</v>
      </c>
      <c r="S59" s="102" t="str">
        <f t="shared" si="33"/>
        <v>157</v>
      </c>
      <c r="T59" s="104" cm="1">
        <f t="array" aca="1" ref="T59" ca="1">IF($Q59="Y",VLOOKUP($P59,INDIRECT($Q$2),T$5,0)*INDIRECT($P$1),VLOOKUP($P59,INDIRECT($Q$2),T$5,0))</f>
        <v>123037.48681249999</v>
      </c>
      <c r="U59" s="104" cm="1">
        <f t="array" aca="1" ref="U59" ca="1">IF($Q59="Y",VLOOKUP($P59,INDIRECT($Q$2),U$5,0)*INDIRECT($P$1),VLOOKUP($P59,INDIRECT($Q$2),U$5,0))</f>
        <v>129513.47012499999</v>
      </c>
      <c r="V59" s="104" cm="1">
        <f t="array" aca="1" ref="V59" ca="1">IF($Q59="Y",VLOOKUP($P59,INDIRECT($Q$2),V$5,0)*INDIRECT($P$1),VLOOKUP($P59,INDIRECT($Q$2),V$5,0))</f>
        <v>132103.45037499999</v>
      </c>
      <c r="W59" s="104" cm="1">
        <f t="array" aca="1" ref="W59" ca="1">IF($Q59="Y",VLOOKUP($P59,INDIRECT($Q$2),W$5,0)*INDIRECT($P$1),VLOOKUP($P59,INDIRECT($Q$2),W$5,0))</f>
        <v>134746.09768750001</v>
      </c>
      <c r="X59" s="104" cm="1">
        <f t="array" aca="1" ref="X59" ca="1">IF($Q59="Y",VLOOKUP($P59,INDIRECT($Q$2),X$5,0)*INDIRECT($P$1),VLOOKUP($P59,INDIRECT($Q$2),X$5,0))</f>
        <v>137440.37937499999</v>
      </c>
      <c r="Y59" s="104" cm="1">
        <f t="array" aca="1" ref="Y59" ca="1">IF($Q59="Y",VLOOKUP($P59,INDIRECT($Q$2),Y$5,0)*INDIRECT($P$1),VLOOKUP($P59,INDIRECT($Q$2),Y$5,0))</f>
        <v>140190.42618750001</v>
      </c>
      <c r="Z59" s="104" cm="1">
        <f t="array" aca="1" ref="Z59" ca="1">IF($Q59="Y",VLOOKUP($P59,INDIRECT($Q$2),Z$5,0)*INDIRECT($P$1),VLOOKUP($P59,INDIRECT($Q$2),Z$5,0))</f>
        <v>142993.1400625</v>
      </c>
      <c r="AA59" s="104" cm="1">
        <f t="array" aca="1" ref="AA59" ca="1">IF($Q59="Y",VLOOKUP($P59,INDIRECT($Q$2),AA$5,0)*INDIRECT($P$1),VLOOKUP($P59,INDIRECT($Q$2),AA$5,0))</f>
        <v>145854.717125</v>
      </c>
      <c r="AB59" s="162" t="str">
        <f t="shared" si="34"/>
        <v>59426C</v>
      </c>
      <c r="AC59" s="163" t="str">
        <f t="shared" si="35"/>
        <v>Director Arts &amp; Cultural Affairs</v>
      </c>
      <c r="AD59" s="162" t="str">
        <f t="shared" si="36"/>
        <v>157</v>
      </c>
      <c r="AE59" s="164">
        <f t="shared" ca="1" si="37"/>
        <v>59.152999999999999</v>
      </c>
      <c r="AF59" s="164">
        <f t="shared" ca="1" si="38"/>
        <v>62.266999999999996</v>
      </c>
      <c r="AG59" s="164">
        <f t="shared" ca="1" si="39"/>
        <v>63.512</v>
      </c>
      <c r="AH59" s="164">
        <f t="shared" ca="1" si="40"/>
        <v>64.782000000000011</v>
      </c>
      <c r="AI59" s="164">
        <f t="shared" ca="1" si="41"/>
        <v>66.078000000000003</v>
      </c>
      <c r="AJ59" s="164">
        <f t="shared" ca="1" si="42"/>
        <v>67.400000000000006</v>
      </c>
      <c r="AK59" s="164">
        <f t="shared" ca="1" si="43"/>
        <v>68.747</v>
      </c>
      <c r="AL59" s="164">
        <f t="shared" ca="1" si="44"/>
        <v>70.123000000000005</v>
      </c>
    </row>
    <row r="60" spans="1:38">
      <c r="A60" s="85" t="s">
        <v>142</v>
      </c>
      <c r="B60" s="86">
        <v>14</v>
      </c>
      <c r="C60" s="86" t="s">
        <v>143</v>
      </c>
      <c r="D60" s="86">
        <v>650</v>
      </c>
      <c r="E60" s="86" t="s">
        <v>448</v>
      </c>
      <c r="F60" s="85" t="s">
        <v>144</v>
      </c>
      <c r="G60" s="134">
        <f t="shared" ca="1" si="23"/>
        <v>135829.386875</v>
      </c>
      <c r="H60" s="134">
        <f t="shared" ca="1" si="24"/>
        <v>142978.68243749999</v>
      </c>
      <c r="I60" s="134">
        <f t="shared" ca="1" si="25"/>
        <v>145838.19412500001</v>
      </c>
      <c r="J60" s="134">
        <f t="shared" ca="1" si="26"/>
        <v>148753.47093750001</v>
      </c>
      <c r="K60" s="134">
        <f t="shared" ca="1" si="27"/>
        <v>151730.709</v>
      </c>
      <c r="L60" s="134">
        <f t="shared" ca="1" si="28"/>
        <v>154765.77756250001</v>
      </c>
      <c r="M60" s="134">
        <f t="shared" ca="1" si="29"/>
        <v>157861.7746875</v>
      </c>
      <c r="N60" s="134">
        <f t="shared" ca="1" si="30"/>
        <v>161017.66768749998</v>
      </c>
      <c r="O60" s="87"/>
      <c r="P60" s="100" t="str">
        <f t="shared" si="31"/>
        <v>C03170</v>
      </c>
      <c r="Q60" s="102" t="s">
        <v>509</v>
      </c>
      <c r="R60" s="103" t="str">
        <f t="shared" si="32"/>
        <v>Director Assessments</v>
      </c>
      <c r="S60" s="102" t="str">
        <f t="shared" si="33"/>
        <v>55</v>
      </c>
      <c r="T60" s="104" cm="1">
        <f t="array" aca="1" ref="T60" ca="1">IF($Q60="Y",VLOOKUP($P60,INDIRECT($Q$2),T$5,0)*INDIRECT($P$1),VLOOKUP($P60,INDIRECT($Q$2),T$5,0))</f>
        <v>135829.386875</v>
      </c>
      <c r="U60" s="104" cm="1">
        <f t="array" aca="1" ref="U60" ca="1">IF($Q60="Y",VLOOKUP($P60,INDIRECT($Q$2),U$5,0)*INDIRECT($P$1),VLOOKUP($P60,INDIRECT($Q$2),U$5,0))</f>
        <v>142978.68243749999</v>
      </c>
      <c r="V60" s="104" cm="1">
        <f t="array" aca="1" ref="V60" ca="1">IF($Q60="Y",VLOOKUP($P60,INDIRECT($Q$2),V$5,0)*INDIRECT($P$1),VLOOKUP($P60,INDIRECT($Q$2),V$5,0))</f>
        <v>145838.19412500001</v>
      </c>
      <c r="W60" s="104" cm="1">
        <f t="array" aca="1" ref="W60" ca="1">IF($Q60="Y",VLOOKUP($P60,INDIRECT($Q$2),W$5,0)*INDIRECT($P$1),VLOOKUP($P60,INDIRECT($Q$2),W$5,0))</f>
        <v>148753.47093750001</v>
      </c>
      <c r="X60" s="104" cm="1">
        <f t="array" aca="1" ref="X60" ca="1">IF($Q60="Y",VLOOKUP($P60,INDIRECT($Q$2),X$5,0)*INDIRECT($P$1),VLOOKUP($P60,INDIRECT($Q$2),X$5,0))</f>
        <v>151730.709</v>
      </c>
      <c r="Y60" s="104" cm="1">
        <f t="array" aca="1" ref="Y60" ca="1">IF($Q60="Y",VLOOKUP($P60,INDIRECT($Q$2),Y$5,0)*INDIRECT($P$1),VLOOKUP($P60,INDIRECT($Q$2),Y$5,0))</f>
        <v>154765.77756250001</v>
      </c>
      <c r="Z60" s="104" cm="1">
        <f t="array" aca="1" ref="Z60" ca="1">IF($Q60="Y",VLOOKUP($P60,INDIRECT($Q$2),Z$5,0)*INDIRECT($P$1),VLOOKUP($P60,INDIRECT($Q$2),Z$5,0))</f>
        <v>157861.7746875</v>
      </c>
      <c r="AA60" s="104" cm="1">
        <f t="array" aca="1" ref="AA60" ca="1">IF($Q60="Y",VLOOKUP($P60,INDIRECT($Q$2),AA$5,0)*INDIRECT($P$1),VLOOKUP($P60,INDIRECT($Q$2),AA$5,0))</f>
        <v>161017.66768749998</v>
      </c>
      <c r="AB60" s="162" t="str">
        <f t="shared" si="34"/>
        <v>C03170</v>
      </c>
      <c r="AC60" s="163" t="str">
        <f t="shared" si="35"/>
        <v>Director Assessments</v>
      </c>
      <c r="AD60" s="162" t="str">
        <f t="shared" si="36"/>
        <v>55</v>
      </c>
      <c r="AE60" s="164">
        <f t="shared" ca="1" si="37"/>
        <v>65.303000000000011</v>
      </c>
      <c r="AF60" s="164">
        <f t="shared" ca="1" si="38"/>
        <v>68.740000000000009</v>
      </c>
      <c r="AG60" s="164">
        <f t="shared" ca="1" si="39"/>
        <v>70.115000000000009</v>
      </c>
      <c r="AH60" s="164">
        <f t="shared" ca="1" si="40"/>
        <v>71.51700000000001</v>
      </c>
      <c r="AI60" s="164">
        <f t="shared" ca="1" si="41"/>
        <v>72.948000000000008</v>
      </c>
      <c r="AJ60" s="164">
        <f t="shared" ca="1" si="42"/>
        <v>74.407000000000011</v>
      </c>
      <c r="AK60" s="164">
        <f t="shared" ca="1" si="43"/>
        <v>75.896000000000001</v>
      </c>
      <c r="AL60" s="164">
        <f t="shared" ca="1" si="44"/>
        <v>77.413000000000011</v>
      </c>
    </row>
    <row r="61" spans="1:38">
      <c r="A61" s="85" t="s">
        <v>148</v>
      </c>
      <c r="B61" s="86">
        <v>13</v>
      </c>
      <c r="C61" s="86" t="s">
        <v>149</v>
      </c>
      <c r="D61" s="86">
        <v>588</v>
      </c>
      <c r="E61" s="86" t="s">
        <v>448</v>
      </c>
      <c r="F61" s="85" t="s">
        <v>150</v>
      </c>
      <c r="G61" s="134">
        <f t="shared" ca="1" si="23"/>
        <v>122612.01956249999</v>
      </c>
      <c r="H61" s="134">
        <f t="shared" ca="1" si="24"/>
        <v>129065.28375</v>
      </c>
      <c r="I61" s="134">
        <f t="shared" ca="1" si="25"/>
        <v>131645.9698125</v>
      </c>
      <c r="J61" s="134">
        <f t="shared" ca="1" si="26"/>
        <v>134278.29024999999</v>
      </c>
      <c r="K61" s="134">
        <f t="shared" ca="1" si="27"/>
        <v>136964.31043750001</v>
      </c>
      <c r="L61" s="134">
        <f t="shared" ca="1" si="28"/>
        <v>139704.030375</v>
      </c>
      <c r="M61" s="134">
        <f t="shared" ca="1" si="29"/>
        <v>142497.45006249999</v>
      </c>
      <c r="N61" s="134">
        <f t="shared" ca="1" si="30"/>
        <v>145348.70024999999</v>
      </c>
      <c r="O61" s="87"/>
      <c r="P61" s="100" t="str">
        <f t="shared" si="31"/>
        <v>C03180</v>
      </c>
      <c r="Q61" s="102" t="s">
        <v>509</v>
      </c>
      <c r="R61" s="103" t="str">
        <f t="shared" si="32"/>
        <v>Director Budget</v>
      </c>
      <c r="S61" s="102" t="str">
        <f t="shared" si="33"/>
        <v>108</v>
      </c>
      <c r="T61" s="104" cm="1">
        <f t="array" aca="1" ref="T61" ca="1">IF($Q61="Y",VLOOKUP($P61,INDIRECT($Q$2),T$5,0)*INDIRECT($P$1),VLOOKUP($P61,INDIRECT($Q$2),T$5,0))</f>
        <v>122612.01956249999</v>
      </c>
      <c r="U61" s="104" cm="1">
        <f t="array" aca="1" ref="U61" ca="1">IF($Q61="Y",VLOOKUP($P61,INDIRECT($Q$2),U$5,0)*INDIRECT($P$1),VLOOKUP($P61,INDIRECT($Q$2),U$5,0))</f>
        <v>129065.28375</v>
      </c>
      <c r="V61" s="104" cm="1">
        <f t="array" aca="1" ref="V61" ca="1">IF($Q61="Y",VLOOKUP($P61,INDIRECT($Q$2),V$5,0)*INDIRECT($P$1),VLOOKUP($P61,INDIRECT($Q$2),V$5,0))</f>
        <v>131645.9698125</v>
      </c>
      <c r="W61" s="104" cm="1">
        <f t="array" aca="1" ref="W61" ca="1">IF($Q61="Y",VLOOKUP($P61,INDIRECT($Q$2),W$5,0)*INDIRECT($P$1),VLOOKUP($P61,INDIRECT($Q$2),W$5,0))</f>
        <v>134278.29024999999</v>
      </c>
      <c r="X61" s="104" cm="1">
        <f t="array" aca="1" ref="X61" ca="1">IF($Q61="Y",VLOOKUP($P61,INDIRECT($Q$2),X$5,0)*INDIRECT($P$1),VLOOKUP($P61,INDIRECT($Q$2),X$5,0))</f>
        <v>136964.31043750001</v>
      </c>
      <c r="Y61" s="104" cm="1">
        <f t="array" aca="1" ref="Y61" ca="1">IF($Q61="Y",VLOOKUP($P61,INDIRECT($Q$2),Y$5,0)*INDIRECT($P$1),VLOOKUP($P61,INDIRECT($Q$2),Y$5,0))</f>
        <v>139704.030375</v>
      </c>
      <c r="Z61" s="104" cm="1">
        <f t="array" aca="1" ref="Z61" ca="1">IF($Q61="Y",VLOOKUP($P61,INDIRECT($Q$2),Z$5,0)*INDIRECT($P$1),VLOOKUP($P61,INDIRECT($Q$2),Z$5,0))</f>
        <v>142497.45006249999</v>
      </c>
      <c r="AA61" s="104" cm="1">
        <f t="array" aca="1" ref="AA61" ca="1">IF($Q61="Y",VLOOKUP($P61,INDIRECT($Q$2),AA$5,0)*INDIRECT($P$1),VLOOKUP($P61,INDIRECT($Q$2),AA$5,0))</f>
        <v>145348.70024999999</v>
      </c>
      <c r="AB61" s="162" t="str">
        <f t="shared" si="34"/>
        <v>C03180</v>
      </c>
      <c r="AC61" s="163" t="str">
        <f t="shared" si="35"/>
        <v>Director Budget</v>
      </c>
      <c r="AD61" s="162" t="str">
        <f t="shared" si="36"/>
        <v>108</v>
      </c>
      <c r="AE61" s="164">
        <f t="shared" ca="1" si="37"/>
        <v>58.948999999999998</v>
      </c>
      <c r="AF61" s="164">
        <f t="shared" ca="1" si="38"/>
        <v>62.050999999999995</v>
      </c>
      <c r="AG61" s="164">
        <f t="shared" ca="1" si="39"/>
        <v>63.291999999999994</v>
      </c>
      <c r="AH61" s="164">
        <f t="shared" ca="1" si="40"/>
        <v>64.557000000000002</v>
      </c>
      <c r="AI61" s="164">
        <f t="shared" ca="1" si="41"/>
        <v>65.849000000000004</v>
      </c>
      <c r="AJ61" s="164">
        <f t="shared" ca="1" si="42"/>
        <v>67.166000000000011</v>
      </c>
      <c r="AK61" s="164">
        <f t="shared" ca="1" si="43"/>
        <v>68.509</v>
      </c>
      <c r="AL61" s="164">
        <f t="shared" ca="1" si="44"/>
        <v>69.88000000000001</v>
      </c>
    </row>
    <row r="62" spans="1:38">
      <c r="A62" s="85" t="s">
        <v>151</v>
      </c>
      <c r="B62" s="86">
        <v>15</v>
      </c>
      <c r="C62" s="86" t="s">
        <v>152</v>
      </c>
      <c r="D62" s="86">
        <v>678</v>
      </c>
      <c r="E62" s="86" t="s">
        <v>448</v>
      </c>
      <c r="F62" s="85" t="s">
        <v>589</v>
      </c>
      <c r="G62" s="134">
        <f t="shared" ca="1" si="23"/>
        <v>141800.386</v>
      </c>
      <c r="H62" s="134">
        <f t="shared" ca="1" si="24"/>
        <v>149261.55318749999</v>
      </c>
      <c r="I62" s="134">
        <f t="shared" ca="1" si="25"/>
        <v>152249.11812500001</v>
      </c>
      <c r="J62" s="134">
        <f t="shared" ca="1" si="26"/>
        <v>155294.51356250001</v>
      </c>
      <c r="K62" s="134">
        <f t="shared" ca="1" si="27"/>
        <v>158398.7721875</v>
      </c>
      <c r="L62" s="134">
        <f t="shared" ca="1" si="28"/>
        <v>161567.05743749999</v>
      </c>
      <c r="M62" s="134">
        <f t="shared" ca="1" si="29"/>
        <v>164797.30393749999</v>
      </c>
      <c r="N62" s="134">
        <f t="shared" ca="1" si="30"/>
        <v>168092.60975</v>
      </c>
      <c r="O62" s="87"/>
      <c r="P62" s="100" t="str">
        <f t="shared" si="31"/>
        <v>C03051</v>
      </c>
      <c r="Q62" s="102" t="s">
        <v>509</v>
      </c>
      <c r="R62" s="103" t="str">
        <f t="shared" si="32"/>
        <v>Director Business Admininstration Public Works</v>
      </c>
      <c r="S62" s="102" t="str">
        <f t="shared" si="33"/>
        <v>99</v>
      </c>
      <c r="T62" s="104" cm="1">
        <f t="array" aca="1" ref="T62" ca="1">IF($Q62="Y",VLOOKUP($P62,INDIRECT($Q$2),T$5,0)*INDIRECT($P$1),VLOOKUP($P62,INDIRECT($Q$2),T$5,0))</f>
        <v>141800.386</v>
      </c>
      <c r="U62" s="104" cm="1">
        <f t="array" aca="1" ref="U62" ca="1">IF($Q62="Y",VLOOKUP($P62,INDIRECT($Q$2),U$5,0)*INDIRECT($P$1),VLOOKUP($P62,INDIRECT($Q$2),U$5,0))</f>
        <v>149261.55318749999</v>
      </c>
      <c r="V62" s="104" cm="1">
        <f t="array" aca="1" ref="V62" ca="1">IF($Q62="Y",VLOOKUP($P62,INDIRECT($Q$2),V$5,0)*INDIRECT($P$1),VLOOKUP($P62,INDIRECT($Q$2),V$5,0))</f>
        <v>152249.11812500001</v>
      </c>
      <c r="W62" s="104" cm="1">
        <f t="array" aca="1" ref="W62" ca="1">IF($Q62="Y",VLOOKUP($P62,INDIRECT($Q$2),W$5,0)*INDIRECT($P$1),VLOOKUP($P62,INDIRECT($Q$2),W$5,0))</f>
        <v>155294.51356250001</v>
      </c>
      <c r="X62" s="104" cm="1">
        <f t="array" aca="1" ref="X62" ca="1">IF($Q62="Y",VLOOKUP($P62,INDIRECT($Q$2),X$5,0)*INDIRECT($P$1),VLOOKUP($P62,INDIRECT($Q$2),X$5,0))</f>
        <v>158398.7721875</v>
      </c>
      <c r="Y62" s="104" cm="1">
        <f t="array" aca="1" ref="Y62" ca="1">IF($Q62="Y",VLOOKUP($P62,INDIRECT($Q$2),Y$5,0)*INDIRECT($P$1),VLOOKUP($P62,INDIRECT($Q$2),Y$5,0))</f>
        <v>161567.05743749999</v>
      </c>
      <c r="Z62" s="104" cm="1">
        <f t="array" aca="1" ref="Z62" ca="1">IF($Q62="Y",VLOOKUP($P62,INDIRECT($Q$2),Z$5,0)*INDIRECT($P$1),VLOOKUP($P62,INDIRECT($Q$2),Z$5,0))</f>
        <v>164797.30393749999</v>
      </c>
      <c r="AA62" s="104" cm="1">
        <f t="array" aca="1" ref="AA62" ca="1">IF($Q62="Y",VLOOKUP($P62,INDIRECT($Q$2),AA$5,0)*INDIRECT($P$1),VLOOKUP($P62,INDIRECT($Q$2),AA$5,0))</f>
        <v>168092.60975</v>
      </c>
      <c r="AB62" s="162" t="str">
        <f t="shared" si="34"/>
        <v>C03051</v>
      </c>
      <c r="AC62" s="163" t="str">
        <f t="shared" si="35"/>
        <v>Director Business Admininstration Public Works</v>
      </c>
      <c r="AD62" s="162" t="str">
        <f t="shared" si="36"/>
        <v>99</v>
      </c>
      <c r="AE62" s="164">
        <f t="shared" ca="1" si="37"/>
        <v>68.174000000000007</v>
      </c>
      <c r="AF62" s="164">
        <f t="shared" ca="1" si="38"/>
        <v>71.76100000000001</v>
      </c>
      <c r="AG62" s="164">
        <f t="shared" ca="1" si="39"/>
        <v>73.197000000000003</v>
      </c>
      <c r="AH62" s="164">
        <f t="shared" ca="1" si="40"/>
        <v>74.661000000000001</v>
      </c>
      <c r="AI62" s="164">
        <f t="shared" ca="1" si="41"/>
        <v>76.154000000000011</v>
      </c>
      <c r="AJ62" s="164">
        <f t="shared" ca="1" si="42"/>
        <v>77.677000000000007</v>
      </c>
      <c r="AK62" s="164">
        <f t="shared" ca="1" si="43"/>
        <v>79.23</v>
      </c>
      <c r="AL62" s="164">
        <f t="shared" ca="1" si="44"/>
        <v>80.814000000000007</v>
      </c>
    </row>
    <row r="63" spans="1:38">
      <c r="A63" s="85" t="s">
        <v>154</v>
      </c>
      <c r="B63" s="86">
        <v>12</v>
      </c>
      <c r="C63" s="86" t="s">
        <v>155</v>
      </c>
      <c r="D63" s="86">
        <v>570</v>
      </c>
      <c r="E63" s="86" t="s">
        <v>448</v>
      </c>
      <c r="F63" s="113" t="s">
        <v>156</v>
      </c>
      <c r="G63" s="134">
        <f t="shared" ca="1" si="23"/>
        <v>118773.520125</v>
      </c>
      <c r="H63" s="134">
        <f t="shared" ca="1" si="24"/>
        <v>125026.4429375</v>
      </c>
      <c r="I63" s="134">
        <f t="shared" ca="1" si="25"/>
        <v>127524.514</v>
      </c>
      <c r="J63" s="134">
        <f t="shared" ca="1" si="26"/>
        <v>130076.2848125</v>
      </c>
      <c r="K63" s="134">
        <f t="shared" ca="1" si="27"/>
        <v>132678.6573125</v>
      </c>
      <c r="L63" s="134">
        <f t="shared" ca="1" si="28"/>
        <v>135329.56612499998</v>
      </c>
      <c r="M63" s="134">
        <f t="shared" ca="1" si="29"/>
        <v>138037.27275</v>
      </c>
      <c r="N63" s="134">
        <f t="shared" ca="1" si="30"/>
        <v>140799.7118125</v>
      </c>
      <c r="O63" s="87"/>
      <c r="P63" s="100" t="str">
        <f t="shared" si="31"/>
        <v>C03185</v>
      </c>
      <c r="Q63" s="102" t="s">
        <v>509</v>
      </c>
      <c r="R63" s="103" t="str">
        <f t="shared" si="32"/>
        <v>Director Capital &amp; Debt Management</v>
      </c>
      <c r="S63" s="102" t="str">
        <f t="shared" si="33"/>
        <v>39</v>
      </c>
      <c r="T63" s="104" cm="1">
        <f t="array" aca="1" ref="T63" ca="1">IF($Q63="Y",VLOOKUP($P63,INDIRECT($Q$2),T$5,0)*INDIRECT($P$1),VLOOKUP($P63,INDIRECT($Q$2),T$5,0))</f>
        <v>118773.520125</v>
      </c>
      <c r="U63" s="104" cm="1">
        <f t="array" aca="1" ref="U63" ca="1">IF($Q63="Y",VLOOKUP($P63,INDIRECT($Q$2),U$5,0)*INDIRECT($P$1),VLOOKUP($P63,INDIRECT($Q$2),U$5,0))</f>
        <v>125026.4429375</v>
      </c>
      <c r="V63" s="104" cm="1">
        <f t="array" aca="1" ref="V63" ca="1">IF($Q63="Y",VLOOKUP($P63,INDIRECT($Q$2),V$5,0)*INDIRECT($P$1),VLOOKUP($P63,INDIRECT($Q$2),V$5,0))</f>
        <v>127524.514</v>
      </c>
      <c r="W63" s="104" cm="1">
        <f t="array" aca="1" ref="W63" ca="1">IF($Q63="Y",VLOOKUP($P63,INDIRECT($Q$2),W$5,0)*INDIRECT($P$1),VLOOKUP($P63,INDIRECT($Q$2),W$5,0))</f>
        <v>130076.2848125</v>
      </c>
      <c r="X63" s="104" cm="1">
        <f t="array" aca="1" ref="X63" ca="1">IF($Q63="Y",VLOOKUP($P63,INDIRECT($Q$2),X$5,0)*INDIRECT($P$1),VLOOKUP($P63,INDIRECT($Q$2),X$5,0))</f>
        <v>132678.6573125</v>
      </c>
      <c r="Y63" s="104" cm="1">
        <f t="array" aca="1" ref="Y63" ca="1">IF($Q63="Y",VLOOKUP($P63,INDIRECT($Q$2),Y$5,0)*INDIRECT($P$1),VLOOKUP($P63,INDIRECT($Q$2),Y$5,0))</f>
        <v>135329.56612499998</v>
      </c>
      <c r="Z63" s="104" cm="1">
        <f t="array" aca="1" ref="Z63" ca="1">IF($Q63="Y",VLOOKUP($P63,INDIRECT($Q$2),Z$5,0)*INDIRECT($P$1),VLOOKUP($P63,INDIRECT($Q$2),Z$5,0))</f>
        <v>138037.27275</v>
      </c>
      <c r="AA63" s="104" cm="1">
        <f t="array" aca="1" ref="AA63" ca="1">IF($Q63="Y",VLOOKUP($P63,INDIRECT($Q$2),AA$5,0)*INDIRECT($P$1),VLOOKUP($P63,INDIRECT($Q$2),AA$5,0))</f>
        <v>140799.7118125</v>
      </c>
      <c r="AB63" s="162" t="str">
        <f t="shared" si="34"/>
        <v>C03185</v>
      </c>
      <c r="AC63" s="163" t="str">
        <f t="shared" si="35"/>
        <v>Director Capital &amp; Debt Management</v>
      </c>
      <c r="AD63" s="162" t="str">
        <f t="shared" si="36"/>
        <v>39</v>
      </c>
      <c r="AE63" s="164">
        <f t="shared" ca="1" si="37"/>
        <v>57.102999999999994</v>
      </c>
      <c r="AF63" s="164">
        <f t="shared" ca="1" si="38"/>
        <v>60.108999999999995</v>
      </c>
      <c r="AG63" s="164">
        <f t="shared" ca="1" si="39"/>
        <v>61.309999999999995</v>
      </c>
      <c r="AH63" s="164">
        <f t="shared" ca="1" si="40"/>
        <v>62.536999999999999</v>
      </c>
      <c r="AI63" s="164">
        <f t="shared" ca="1" si="41"/>
        <v>63.787999999999997</v>
      </c>
      <c r="AJ63" s="164">
        <f t="shared" ca="1" si="42"/>
        <v>65.063000000000002</v>
      </c>
      <c r="AK63" s="164">
        <f t="shared" ca="1" si="43"/>
        <v>66.365000000000009</v>
      </c>
      <c r="AL63" s="164">
        <f t="shared" ca="1" si="44"/>
        <v>67.692999999999998</v>
      </c>
    </row>
    <row r="64" spans="1:38">
      <c r="A64" s="85" t="s">
        <v>157</v>
      </c>
      <c r="B64" s="86">
        <v>15</v>
      </c>
      <c r="C64" s="86" t="s">
        <v>158</v>
      </c>
      <c r="D64" s="86">
        <v>703</v>
      </c>
      <c r="E64" s="86" t="s">
        <v>448</v>
      </c>
      <c r="F64" s="85" t="s">
        <v>159</v>
      </c>
      <c r="G64" s="134">
        <f t="shared" ca="1" si="23"/>
        <v>147129.05350000001</v>
      </c>
      <c r="H64" s="134">
        <f t="shared" ca="1" si="24"/>
        <v>154873.17706250001</v>
      </c>
      <c r="I64" s="134">
        <f t="shared" ca="1" si="25"/>
        <v>157972.27225000001</v>
      </c>
      <c r="J64" s="134">
        <f t="shared" ca="1" si="26"/>
        <v>161130.230625</v>
      </c>
      <c r="K64" s="134">
        <f t="shared" ca="1" si="27"/>
        <v>164354.28099999999</v>
      </c>
      <c r="L64" s="134">
        <f t="shared" ca="1" si="28"/>
        <v>167640.292625</v>
      </c>
      <c r="M64" s="134">
        <f t="shared" ca="1" si="29"/>
        <v>170992.39624999999</v>
      </c>
      <c r="N64" s="134">
        <f t="shared" ca="1" si="30"/>
        <v>174410.59187499998</v>
      </c>
      <c r="O64" s="87"/>
      <c r="P64" s="100" t="str">
        <f t="shared" si="31"/>
        <v>C03200</v>
      </c>
      <c r="Q64" s="102" t="s">
        <v>509</v>
      </c>
      <c r="R64" s="103" t="str">
        <f t="shared" si="32"/>
        <v>Director Civil Rights</v>
      </c>
      <c r="S64" s="102" t="str">
        <f t="shared" si="33"/>
        <v>104</v>
      </c>
      <c r="T64" s="104" cm="1">
        <f t="array" aca="1" ref="T64" ca="1">IF($Q64="Y",VLOOKUP($P64,INDIRECT($Q$2),T$5,0)*INDIRECT($P$1),VLOOKUP($P64,INDIRECT($Q$2),T$5,0))</f>
        <v>147129.05350000001</v>
      </c>
      <c r="U64" s="104" cm="1">
        <f t="array" aca="1" ref="U64" ca="1">IF($Q64="Y",VLOOKUP($P64,INDIRECT($Q$2),U$5,0)*INDIRECT($P$1),VLOOKUP($P64,INDIRECT($Q$2),U$5,0))</f>
        <v>154873.17706250001</v>
      </c>
      <c r="V64" s="104" cm="1">
        <f t="array" aca="1" ref="V64" ca="1">IF($Q64="Y",VLOOKUP($P64,INDIRECT($Q$2),V$5,0)*INDIRECT($P$1),VLOOKUP($P64,INDIRECT($Q$2),V$5,0))</f>
        <v>157972.27225000001</v>
      </c>
      <c r="W64" s="104" cm="1">
        <f t="array" aca="1" ref="W64" ca="1">IF($Q64="Y",VLOOKUP($P64,INDIRECT($Q$2),W$5,0)*INDIRECT($P$1),VLOOKUP($P64,INDIRECT($Q$2),W$5,0))</f>
        <v>161130.230625</v>
      </c>
      <c r="X64" s="104" cm="1">
        <f t="array" aca="1" ref="X64" ca="1">IF($Q64="Y",VLOOKUP($P64,INDIRECT($Q$2),X$5,0)*INDIRECT($P$1),VLOOKUP($P64,INDIRECT($Q$2),X$5,0))</f>
        <v>164354.28099999999</v>
      </c>
      <c r="Y64" s="104" cm="1">
        <f t="array" aca="1" ref="Y64" ca="1">IF($Q64="Y",VLOOKUP($P64,INDIRECT($Q$2),Y$5,0)*INDIRECT($P$1),VLOOKUP($P64,INDIRECT($Q$2),Y$5,0))</f>
        <v>167640.292625</v>
      </c>
      <c r="Z64" s="104" cm="1">
        <f t="array" aca="1" ref="Z64" ca="1">IF($Q64="Y",VLOOKUP($P64,INDIRECT($Q$2),Z$5,0)*INDIRECT($P$1),VLOOKUP($P64,INDIRECT($Q$2),Z$5,0))</f>
        <v>170992.39624999999</v>
      </c>
      <c r="AA64" s="104" cm="1">
        <f t="array" aca="1" ref="AA64" ca="1">IF($Q64="Y",VLOOKUP($P64,INDIRECT($Q$2),AA$5,0)*INDIRECT($P$1),VLOOKUP($P64,INDIRECT($Q$2),AA$5,0))</f>
        <v>174410.59187499998</v>
      </c>
      <c r="AB64" s="162" t="str">
        <f t="shared" si="34"/>
        <v>C03200</v>
      </c>
      <c r="AC64" s="163" t="str">
        <f t="shared" si="35"/>
        <v>Director Civil Rights</v>
      </c>
      <c r="AD64" s="162" t="str">
        <f t="shared" si="36"/>
        <v>104</v>
      </c>
      <c r="AE64" s="164">
        <f t="shared" ca="1" si="37"/>
        <v>70.736000000000004</v>
      </c>
      <c r="AF64" s="164">
        <f t="shared" ca="1" si="38"/>
        <v>74.459000000000003</v>
      </c>
      <c r="AG64" s="164">
        <f t="shared" ca="1" si="39"/>
        <v>75.948999999999998</v>
      </c>
      <c r="AH64" s="164">
        <f t="shared" ca="1" si="40"/>
        <v>77.466999999999999</v>
      </c>
      <c r="AI64" s="164">
        <f t="shared" ca="1" si="41"/>
        <v>79.01700000000001</v>
      </c>
      <c r="AJ64" s="164">
        <f t="shared" ca="1" si="42"/>
        <v>80.597000000000008</v>
      </c>
      <c r="AK64" s="164">
        <f t="shared" ca="1" si="43"/>
        <v>82.207999999999998</v>
      </c>
      <c r="AL64" s="164">
        <f t="shared" ca="1" si="44"/>
        <v>83.852000000000004</v>
      </c>
    </row>
    <row r="65" spans="1:42">
      <c r="A65" s="85" t="s">
        <v>48</v>
      </c>
      <c r="B65" s="86">
        <v>10</v>
      </c>
      <c r="C65" s="86" t="s">
        <v>49</v>
      </c>
      <c r="D65" s="86">
        <v>483</v>
      </c>
      <c r="E65" s="86" t="s">
        <v>448</v>
      </c>
      <c r="F65" s="113" t="s">
        <v>399</v>
      </c>
      <c r="G65" s="134">
        <f t="shared" ca="1" si="23"/>
        <v>100226.45262500001</v>
      </c>
      <c r="H65" s="134">
        <f t="shared" ca="1" si="24"/>
        <v>105502.4530625</v>
      </c>
      <c r="I65" s="134">
        <f t="shared" ca="1" si="25"/>
        <v>107609.1355625</v>
      </c>
      <c r="J65" s="134">
        <f t="shared" ca="1" si="26"/>
        <v>109762.289</v>
      </c>
      <c r="K65" s="134">
        <f t="shared" ca="1" si="27"/>
        <v>111956.7499375</v>
      </c>
      <c r="L65" s="134">
        <f t="shared" ca="1" si="28"/>
        <v>114197.6818125</v>
      </c>
      <c r="M65" s="134">
        <f t="shared" ca="1" si="29"/>
        <v>116480.95387499999</v>
      </c>
      <c r="N65" s="134">
        <f t="shared" ca="1" si="30"/>
        <v>118810.69687499999</v>
      </c>
      <c r="O65" s="87"/>
      <c r="P65" s="100" t="str">
        <f t="shared" si="31"/>
        <v>C00713</v>
      </c>
      <c r="Q65" s="102" t="s">
        <v>509</v>
      </c>
      <c r="R65" s="103" t="str">
        <f t="shared" si="32"/>
        <v>Director Civil Rights Equity</v>
      </c>
      <c r="S65" s="102" t="str">
        <f t="shared" si="33"/>
        <v>135</v>
      </c>
      <c r="T65" s="104" cm="1">
        <f t="array" aca="1" ref="T65" ca="1">IF($Q65="Y",VLOOKUP($P65,INDIRECT($Q$2),T$5,0)*INDIRECT($P$1),VLOOKUP($P65,INDIRECT($Q$2),T$5,0))</f>
        <v>100226.45262500001</v>
      </c>
      <c r="U65" s="104" cm="1">
        <f t="array" aca="1" ref="U65" ca="1">IF($Q65="Y",VLOOKUP($P65,INDIRECT($Q$2),U$5,0)*INDIRECT($P$1),VLOOKUP($P65,INDIRECT($Q$2),U$5,0))</f>
        <v>105502.4530625</v>
      </c>
      <c r="V65" s="104" cm="1">
        <f t="array" aca="1" ref="V65" ca="1">IF($Q65="Y",VLOOKUP($P65,INDIRECT($Q$2),V$5,0)*INDIRECT($P$1),VLOOKUP($P65,INDIRECT($Q$2),V$5,0))</f>
        <v>107609.1355625</v>
      </c>
      <c r="W65" s="104" cm="1">
        <f t="array" aca="1" ref="W65" ca="1">IF($Q65="Y",VLOOKUP($P65,INDIRECT($Q$2),W$5,0)*INDIRECT($P$1),VLOOKUP($P65,INDIRECT($Q$2),W$5,0))</f>
        <v>109762.289</v>
      </c>
      <c r="X65" s="104" cm="1">
        <f t="array" aca="1" ref="X65" ca="1">IF($Q65="Y",VLOOKUP($P65,INDIRECT($Q$2),X$5,0)*INDIRECT($P$1),VLOOKUP($P65,INDIRECT($Q$2),X$5,0))</f>
        <v>111956.7499375</v>
      </c>
      <c r="Y65" s="104" cm="1">
        <f t="array" aca="1" ref="Y65" ca="1">IF($Q65="Y",VLOOKUP($P65,INDIRECT($Q$2),Y$5,0)*INDIRECT($P$1),VLOOKUP($P65,INDIRECT($Q$2),Y$5,0))</f>
        <v>114197.6818125</v>
      </c>
      <c r="Z65" s="104" cm="1">
        <f t="array" aca="1" ref="Z65" ca="1">IF($Q65="Y",VLOOKUP($P65,INDIRECT($Q$2),Z$5,0)*INDIRECT($P$1),VLOOKUP($P65,INDIRECT($Q$2),Z$5,0))</f>
        <v>116480.95387499999</v>
      </c>
      <c r="AA65" s="104" cm="1">
        <f t="array" aca="1" ref="AA65" ca="1">IF($Q65="Y",VLOOKUP($P65,INDIRECT($Q$2),AA$5,0)*INDIRECT($P$1),VLOOKUP($P65,INDIRECT($Q$2),AA$5,0))</f>
        <v>118810.69687499999</v>
      </c>
      <c r="AB65" s="162" t="str">
        <f t="shared" si="34"/>
        <v>C00713</v>
      </c>
      <c r="AC65" s="163" t="str">
        <f t="shared" si="35"/>
        <v>Director Civil Rights Equity</v>
      </c>
      <c r="AD65" s="162" t="str">
        <f t="shared" si="36"/>
        <v>135</v>
      </c>
      <c r="AE65" s="164">
        <f t="shared" ca="1" si="37"/>
        <v>48.186</v>
      </c>
      <c r="AF65" s="164">
        <f t="shared" ca="1" si="38"/>
        <v>50.722999999999999</v>
      </c>
      <c r="AG65" s="164">
        <f t="shared" ca="1" si="39"/>
        <v>51.735999999999997</v>
      </c>
      <c r="AH65" s="164">
        <f t="shared" ca="1" si="40"/>
        <v>52.771000000000001</v>
      </c>
      <c r="AI65" s="164">
        <f t="shared" ca="1" si="41"/>
        <v>53.826000000000001</v>
      </c>
      <c r="AJ65" s="164">
        <f t="shared" ca="1" si="42"/>
        <v>54.902999999999999</v>
      </c>
      <c r="AK65" s="164">
        <f t="shared" ca="1" si="43"/>
        <v>56.000999999999998</v>
      </c>
      <c r="AL65" s="164">
        <f t="shared" ca="1" si="44"/>
        <v>57.120999999999995</v>
      </c>
    </row>
    <row r="66" spans="1:42">
      <c r="A66" s="85" t="s">
        <v>160</v>
      </c>
      <c r="B66" s="86">
        <v>11</v>
      </c>
      <c r="C66" s="86" t="s">
        <v>161</v>
      </c>
      <c r="D66" s="86">
        <v>538</v>
      </c>
      <c r="E66" s="86" t="s">
        <v>448</v>
      </c>
      <c r="F66" s="113" t="s">
        <v>590</v>
      </c>
      <c r="G66" s="134">
        <f t="shared" ca="1" si="23"/>
        <v>111952.61918749999</v>
      </c>
      <c r="H66" s="134">
        <f t="shared" ca="1" si="24"/>
        <v>117845.1340625</v>
      </c>
      <c r="I66" s="134">
        <f t="shared" ca="1" si="25"/>
        <v>120199.6615625</v>
      </c>
      <c r="J66" s="134">
        <f t="shared" ca="1" si="26"/>
        <v>122605.8234375</v>
      </c>
      <c r="K66" s="134">
        <f t="shared" ca="1" si="27"/>
        <v>125058.45625</v>
      </c>
      <c r="L66" s="134">
        <f t="shared" ca="1" si="28"/>
        <v>127557.56</v>
      </c>
      <c r="M66" s="134">
        <f t="shared" ca="1" si="29"/>
        <v>130109.3308125</v>
      </c>
      <c r="N66" s="134">
        <f t="shared" ca="1" si="30"/>
        <v>132712.736</v>
      </c>
      <c r="O66" s="87"/>
      <c r="P66" s="100" t="str">
        <f t="shared" si="31"/>
        <v>C03194</v>
      </c>
      <c r="Q66" s="102" t="s">
        <v>509</v>
      </c>
      <c r="R66" s="103" t="str">
        <f t="shared" si="32"/>
        <v xml:space="preserve">Director Complaint Investigation - Civil Rights </v>
      </c>
      <c r="S66" s="102" t="str">
        <f t="shared" si="33"/>
        <v>24</v>
      </c>
      <c r="T66" s="104" cm="1">
        <f t="array" aca="1" ref="T66" ca="1">IF($Q66="Y",VLOOKUP($P66,INDIRECT($Q$2),T$5,0)*INDIRECT($P$1),VLOOKUP($P66,INDIRECT($Q$2),T$5,0))</f>
        <v>111952.61918749999</v>
      </c>
      <c r="U66" s="104" cm="1">
        <f t="array" aca="1" ref="U66" ca="1">IF($Q66="Y",VLOOKUP($P66,INDIRECT($Q$2),U$5,0)*INDIRECT($P$1),VLOOKUP($P66,INDIRECT($Q$2),U$5,0))</f>
        <v>117845.1340625</v>
      </c>
      <c r="V66" s="104" cm="1">
        <f t="array" aca="1" ref="V66" ca="1">IF($Q66="Y",VLOOKUP($P66,INDIRECT($Q$2),V$5,0)*INDIRECT($P$1),VLOOKUP($P66,INDIRECT($Q$2),V$5,0))</f>
        <v>120199.6615625</v>
      </c>
      <c r="W66" s="104" cm="1">
        <f t="array" aca="1" ref="W66" ca="1">IF($Q66="Y",VLOOKUP($P66,INDIRECT($Q$2),W$5,0)*INDIRECT($P$1),VLOOKUP($P66,INDIRECT($Q$2),W$5,0))</f>
        <v>122605.8234375</v>
      </c>
      <c r="X66" s="104" cm="1">
        <f t="array" aca="1" ref="X66" ca="1">IF($Q66="Y",VLOOKUP($P66,INDIRECT($Q$2),X$5,0)*INDIRECT($P$1),VLOOKUP($P66,INDIRECT($Q$2),X$5,0))</f>
        <v>125058.45625</v>
      </c>
      <c r="Y66" s="104" cm="1">
        <f t="array" aca="1" ref="Y66" ca="1">IF($Q66="Y",VLOOKUP($P66,INDIRECT($Q$2),Y$5,0)*INDIRECT($P$1),VLOOKUP($P66,INDIRECT($Q$2),Y$5,0))</f>
        <v>127557.56</v>
      </c>
      <c r="Z66" s="104" cm="1">
        <f t="array" aca="1" ref="Z66" ca="1">IF($Q66="Y",VLOOKUP($P66,INDIRECT($Q$2),Z$5,0)*INDIRECT($P$1),VLOOKUP($P66,INDIRECT($Q$2),Z$5,0))</f>
        <v>130109.3308125</v>
      </c>
      <c r="AA66" s="104" cm="1">
        <f t="array" aca="1" ref="AA66" ca="1">IF($Q66="Y",VLOOKUP($P66,INDIRECT($Q$2),AA$5,0)*INDIRECT($P$1),VLOOKUP($P66,INDIRECT($Q$2),AA$5,0))</f>
        <v>132712.736</v>
      </c>
      <c r="AB66" s="162" t="str">
        <f t="shared" si="34"/>
        <v>C03194</v>
      </c>
      <c r="AC66" s="163" t="str">
        <f t="shared" si="35"/>
        <v xml:space="preserve">Director Complaint Investigation - Civil Rights </v>
      </c>
      <c r="AD66" s="162" t="str">
        <f t="shared" si="36"/>
        <v>24</v>
      </c>
      <c r="AE66" s="164">
        <f t="shared" ca="1" si="37"/>
        <v>53.823999999999998</v>
      </c>
      <c r="AF66" s="164">
        <f t="shared" ca="1" si="38"/>
        <v>56.656999999999996</v>
      </c>
      <c r="AG66" s="164">
        <f t="shared" ca="1" si="39"/>
        <v>57.788999999999994</v>
      </c>
      <c r="AH66" s="164">
        <f t="shared" ca="1" si="40"/>
        <v>58.945999999999998</v>
      </c>
      <c r="AI66" s="164">
        <f t="shared" ca="1" si="41"/>
        <v>60.125</v>
      </c>
      <c r="AJ66" s="164">
        <f t="shared" ca="1" si="42"/>
        <v>61.326000000000001</v>
      </c>
      <c r="AK66" s="164">
        <f t="shared" ca="1" si="43"/>
        <v>62.552999999999997</v>
      </c>
      <c r="AL66" s="164">
        <f t="shared" ca="1" si="44"/>
        <v>63.805</v>
      </c>
    </row>
    <row r="67" spans="1:42">
      <c r="A67" s="85" t="s">
        <v>163</v>
      </c>
      <c r="B67" s="86">
        <v>11</v>
      </c>
      <c r="C67" s="86" t="s">
        <v>164</v>
      </c>
      <c r="D67" s="86">
        <v>510</v>
      </c>
      <c r="E67" s="86" t="s">
        <v>448</v>
      </c>
      <c r="F67" s="85" t="s">
        <v>165</v>
      </c>
      <c r="G67" s="134">
        <f t="shared" ca="1" si="23"/>
        <v>105982.65274999999</v>
      </c>
      <c r="H67" s="134">
        <f t="shared" ca="1" si="24"/>
        <v>111560.19793749999</v>
      </c>
      <c r="I67" s="134">
        <f t="shared" ca="1" si="25"/>
        <v>113790.8029375</v>
      </c>
      <c r="J67" s="134">
        <f t="shared" ca="1" si="26"/>
        <v>116066.84618749999</v>
      </c>
      <c r="K67" s="134">
        <f t="shared" ca="1" si="27"/>
        <v>118390.39306249999</v>
      </c>
      <c r="L67" s="134">
        <f t="shared" ca="1" si="28"/>
        <v>120756.280125</v>
      </c>
      <c r="M67" s="134">
        <f t="shared" ca="1" si="29"/>
        <v>123170.7035</v>
      </c>
      <c r="N67" s="134">
        <f t="shared" ca="1" si="30"/>
        <v>125634.695875</v>
      </c>
      <c r="O67" s="87"/>
      <c r="P67" s="100" t="str">
        <f t="shared" si="31"/>
        <v>C03572</v>
      </c>
      <c r="Q67" s="102" t="s">
        <v>509</v>
      </c>
      <c r="R67" s="103" t="str">
        <f t="shared" si="32"/>
        <v>Director Contract Compliance</v>
      </c>
      <c r="S67" s="102" t="str">
        <f t="shared" si="33"/>
        <v>38</v>
      </c>
      <c r="T67" s="104" cm="1">
        <f t="array" aca="1" ref="T67" ca="1">IF($Q67="Y",VLOOKUP($P67,INDIRECT($Q$2),T$5,0)*INDIRECT($P$1),VLOOKUP($P67,INDIRECT($Q$2),T$5,0))</f>
        <v>105982.65274999999</v>
      </c>
      <c r="U67" s="104" cm="1">
        <f t="array" aca="1" ref="U67" ca="1">IF($Q67="Y",VLOOKUP($P67,INDIRECT($Q$2),U$5,0)*INDIRECT($P$1),VLOOKUP($P67,INDIRECT($Q$2),U$5,0))</f>
        <v>111560.19793749999</v>
      </c>
      <c r="V67" s="104" cm="1">
        <f t="array" aca="1" ref="V67" ca="1">IF($Q67="Y",VLOOKUP($P67,INDIRECT($Q$2),V$5,0)*INDIRECT($P$1),VLOOKUP($P67,INDIRECT($Q$2),V$5,0))</f>
        <v>113790.8029375</v>
      </c>
      <c r="W67" s="104" cm="1">
        <f t="array" aca="1" ref="W67" ca="1">IF($Q67="Y",VLOOKUP($P67,INDIRECT($Q$2),W$5,0)*INDIRECT($P$1),VLOOKUP($P67,INDIRECT($Q$2),W$5,0))</f>
        <v>116066.84618749999</v>
      </c>
      <c r="X67" s="104" cm="1">
        <f t="array" aca="1" ref="X67" ca="1">IF($Q67="Y",VLOOKUP($P67,INDIRECT($Q$2),X$5,0)*INDIRECT($P$1),VLOOKUP($P67,INDIRECT($Q$2),X$5,0))</f>
        <v>118390.39306249999</v>
      </c>
      <c r="Y67" s="104" cm="1">
        <f t="array" aca="1" ref="Y67" ca="1">IF($Q67="Y",VLOOKUP($P67,INDIRECT($Q$2),Y$5,0)*INDIRECT($P$1),VLOOKUP($P67,INDIRECT($Q$2),Y$5,0))</f>
        <v>120756.280125</v>
      </c>
      <c r="Z67" s="104" cm="1">
        <f t="array" aca="1" ref="Z67" ca="1">IF($Q67="Y",VLOOKUP($P67,INDIRECT($Q$2),Z$5,0)*INDIRECT($P$1),VLOOKUP($P67,INDIRECT($Q$2),Z$5,0))</f>
        <v>123170.7035</v>
      </c>
      <c r="AA67" s="104" cm="1">
        <f t="array" aca="1" ref="AA67" ca="1">IF($Q67="Y",VLOOKUP($P67,INDIRECT($Q$2),AA$5,0)*INDIRECT($P$1),VLOOKUP($P67,INDIRECT($Q$2),AA$5,0))</f>
        <v>125634.695875</v>
      </c>
      <c r="AB67" s="162" t="str">
        <f t="shared" si="34"/>
        <v>C03572</v>
      </c>
      <c r="AC67" s="163" t="str">
        <f t="shared" si="35"/>
        <v>Director Contract Compliance</v>
      </c>
      <c r="AD67" s="162" t="str">
        <f t="shared" si="36"/>
        <v>38</v>
      </c>
      <c r="AE67" s="164">
        <f t="shared" ca="1" si="37"/>
        <v>50.954000000000001</v>
      </c>
      <c r="AF67" s="164">
        <f t="shared" ca="1" si="38"/>
        <v>53.634999999999998</v>
      </c>
      <c r="AG67" s="164">
        <f t="shared" ca="1" si="39"/>
        <v>54.707999999999998</v>
      </c>
      <c r="AH67" s="164">
        <f t="shared" ca="1" si="40"/>
        <v>55.802</v>
      </c>
      <c r="AI67" s="164">
        <f t="shared" ca="1" si="41"/>
        <v>56.918999999999997</v>
      </c>
      <c r="AJ67" s="164">
        <f t="shared" ca="1" si="42"/>
        <v>58.055999999999997</v>
      </c>
      <c r="AK67" s="164">
        <f t="shared" ca="1" si="43"/>
        <v>59.216999999999999</v>
      </c>
      <c r="AL67" s="164">
        <f t="shared" ca="1" si="44"/>
        <v>60.402000000000001</v>
      </c>
    </row>
    <row r="68" spans="1:42">
      <c r="A68" s="85" t="s">
        <v>613</v>
      </c>
      <c r="B68" s="86">
        <v>12</v>
      </c>
      <c r="C68" s="86">
        <v>39</v>
      </c>
      <c r="D68" s="86">
        <v>570</v>
      </c>
      <c r="E68" s="86" t="s">
        <v>448</v>
      </c>
      <c r="F68" s="85" t="s">
        <v>612</v>
      </c>
      <c r="G68" s="134">
        <f t="shared" ref="G68:N68" si="49">T68</f>
        <v>118773.520125</v>
      </c>
      <c r="H68" s="134">
        <f t="shared" si="49"/>
        <v>125026.4429375</v>
      </c>
      <c r="I68" s="134">
        <f t="shared" si="49"/>
        <v>127524.514</v>
      </c>
      <c r="J68" s="134">
        <f t="shared" si="49"/>
        <v>130076.2848125</v>
      </c>
      <c r="K68" s="134">
        <f t="shared" si="49"/>
        <v>132678.6573125</v>
      </c>
      <c r="L68" s="134">
        <f t="shared" si="49"/>
        <v>135329.56612499998</v>
      </c>
      <c r="M68" s="134">
        <f t="shared" si="49"/>
        <v>138037.27275</v>
      </c>
      <c r="N68" s="134">
        <f t="shared" si="49"/>
        <v>140799.7118125</v>
      </c>
      <c r="O68" s="87"/>
      <c r="P68" s="100" t="str">
        <f t="shared" si="31"/>
        <v>53058C</v>
      </c>
      <c r="Q68" s="102" t="s">
        <v>509</v>
      </c>
      <c r="R68" s="103" t="str">
        <f t="shared" si="32"/>
        <v>Director Community Safety Design &amp; Implementation</v>
      </c>
      <c r="S68" s="102">
        <f t="shared" si="33"/>
        <v>39</v>
      </c>
      <c r="T68" s="104">
        <v>118773.520125</v>
      </c>
      <c r="U68" s="104">
        <v>125026.4429375</v>
      </c>
      <c r="V68" s="104">
        <v>127524.514</v>
      </c>
      <c r="W68" s="104">
        <v>130076.2848125</v>
      </c>
      <c r="X68" s="104">
        <v>132678.6573125</v>
      </c>
      <c r="Y68" s="104">
        <v>135329.56612499998</v>
      </c>
      <c r="Z68" s="104">
        <v>138037.27275</v>
      </c>
      <c r="AA68" s="104">
        <v>140799.7118125</v>
      </c>
      <c r="AB68" s="162" t="str">
        <f t="shared" si="34"/>
        <v>53058C</v>
      </c>
      <c r="AC68" s="163" t="str">
        <f t="shared" si="35"/>
        <v>Director Community Safety Design &amp; Implementation</v>
      </c>
      <c r="AD68" s="162">
        <f>C68</f>
        <v>39</v>
      </c>
      <c r="AE68" s="164">
        <f t="shared" ref="AE68:AL68" si="50">ROUNDUP(T68/2080,3)</f>
        <v>57.102999999999994</v>
      </c>
      <c r="AF68" s="164">
        <f t="shared" si="50"/>
        <v>60.108999999999995</v>
      </c>
      <c r="AG68" s="164">
        <f t="shared" si="50"/>
        <v>61.309999999999995</v>
      </c>
      <c r="AH68" s="164">
        <f t="shared" si="50"/>
        <v>62.536999999999999</v>
      </c>
      <c r="AI68" s="164">
        <f t="shared" si="50"/>
        <v>63.787999999999997</v>
      </c>
      <c r="AJ68" s="164">
        <f t="shared" si="50"/>
        <v>65.063000000000002</v>
      </c>
      <c r="AK68" s="164">
        <f t="shared" si="50"/>
        <v>66.365000000000009</v>
      </c>
      <c r="AL68" s="164">
        <f t="shared" si="50"/>
        <v>67.692999999999998</v>
      </c>
    </row>
    <row r="69" spans="1:42">
      <c r="A69" s="85" t="s">
        <v>166</v>
      </c>
      <c r="B69" s="86">
        <v>15</v>
      </c>
      <c r="C69" s="86" t="s">
        <v>167</v>
      </c>
      <c r="D69" s="86">
        <v>688</v>
      </c>
      <c r="E69" s="86" t="s">
        <v>448</v>
      </c>
      <c r="F69" s="113" t="s">
        <v>168</v>
      </c>
      <c r="G69" s="134">
        <f t="shared" ca="1" si="23"/>
        <v>143932.88568750001</v>
      </c>
      <c r="H69" s="134">
        <f t="shared" ca="1" si="24"/>
        <v>151508.68118749998</v>
      </c>
      <c r="I69" s="134">
        <f t="shared" ca="1" si="25"/>
        <v>154537.553625</v>
      </c>
      <c r="J69" s="134">
        <f t="shared" ca="1" si="26"/>
        <v>157630.45268749999</v>
      </c>
      <c r="K69" s="134">
        <f t="shared" ca="1" si="27"/>
        <v>160783.24762499999</v>
      </c>
      <c r="L69" s="134">
        <f t="shared" ca="1" si="28"/>
        <v>163996.97112500001</v>
      </c>
      <c r="M69" s="134">
        <f t="shared" ca="1" si="29"/>
        <v>167277.81931250001</v>
      </c>
      <c r="N69" s="134">
        <f t="shared" ca="1" si="30"/>
        <v>170622.69412500001</v>
      </c>
      <c r="O69" s="87"/>
      <c r="P69" s="100" t="str">
        <f t="shared" si="31"/>
        <v>C03196</v>
      </c>
      <c r="Q69" s="102" t="s">
        <v>509</v>
      </c>
      <c r="R69" s="103" t="str">
        <f t="shared" si="32"/>
        <v>Director CPED Operations &amp; Innovation</v>
      </c>
      <c r="S69" s="102" t="str">
        <f t="shared" si="33"/>
        <v>147</v>
      </c>
      <c r="T69" s="104" cm="1">
        <f t="array" aca="1" ref="T69" ca="1">IF($Q69="Y",VLOOKUP($P69,INDIRECT($Q$2),T$5,0)*INDIRECT($P$1),VLOOKUP($P69,INDIRECT($Q$2),T$5,0))</f>
        <v>143932.88568750001</v>
      </c>
      <c r="U69" s="104" cm="1">
        <f t="array" aca="1" ref="U69" ca="1">IF($Q69="Y",VLOOKUP($P69,INDIRECT($Q$2),U$5,0)*INDIRECT($P$1),VLOOKUP($P69,INDIRECT($Q$2),U$5,0))</f>
        <v>151508.68118749998</v>
      </c>
      <c r="V69" s="104" cm="1">
        <f t="array" aca="1" ref="V69" ca="1">IF($Q69="Y",VLOOKUP($P69,INDIRECT($Q$2),V$5,0)*INDIRECT($P$1),VLOOKUP($P69,INDIRECT($Q$2),V$5,0))</f>
        <v>154537.553625</v>
      </c>
      <c r="W69" s="104" cm="1">
        <f t="array" aca="1" ref="W69" ca="1">IF($Q69="Y",VLOOKUP($P69,INDIRECT($Q$2),W$5,0)*INDIRECT($P$1),VLOOKUP($P69,INDIRECT($Q$2),W$5,0))</f>
        <v>157630.45268749999</v>
      </c>
      <c r="X69" s="104" cm="1">
        <f t="array" aca="1" ref="X69" ca="1">IF($Q69="Y",VLOOKUP($P69,INDIRECT($Q$2),X$5,0)*INDIRECT($P$1),VLOOKUP($P69,INDIRECT($Q$2),X$5,0))</f>
        <v>160783.24762499999</v>
      </c>
      <c r="Y69" s="104" cm="1">
        <f t="array" aca="1" ref="Y69" ca="1">IF($Q69="Y",VLOOKUP($P69,INDIRECT($Q$2),Y$5,0)*INDIRECT($P$1),VLOOKUP($P69,INDIRECT($Q$2),Y$5,0))</f>
        <v>163996.97112500001</v>
      </c>
      <c r="Z69" s="104" cm="1">
        <f t="array" aca="1" ref="Z69" ca="1">IF($Q69="Y",VLOOKUP($P69,INDIRECT($Q$2),Z$5,0)*INDIRECT($P$1),VLOOKUP($P69,INDIRECT($Q$2),Z$5,0))</f>
        <v>167277.81931250001</v>
      </c>
      <c r="AA69" s="104" cm="1">
        <f t="array" aca="1" ref="AA69" ca="1">IF($Q69="Y",VLOOKUP($P69,INDIRECT($Q$2),AA$5,0)*INDIRECT($P$1),VLOOKUP($P69,INDIRECT($Q$2),AA$5,0))</f>
        <v>170622.69412500001</v>
      </c>
      <c r="AB69" s="162" t="str">
        <f t="shared" si="34"/>
        <v>C03196</v>
      </c>
      <c r="AC69" s="163" t="str">
        <f t="shared" si="35"/>
        <v>Director CPED Operations &amp; Innovation</v>
      </c>
      <c r="AD69" s="162" t="str">
        <f t="shared" si="36"/>
        <v>147</v>
      </c>
      <c r="AE69" s="164">
        <f t="shared" ca="1" si="37"/>
        <v>69.198999999999998</v>
      </c>
      <c r="AF69" s="164">
        <f t="shared" ca="1" si="38"/>
        <v>72.841000000000008</v>
      </c>
      <c r="AG69" s="164">
        <f t="shared" ca="1" si="39"/>
        <v>74.297000000000011</v>
      </c>
      <c r="AH69" s="164">
        <f t="shared" ca="1" si="40"/>
        <v>75.784000000000006</v>
      </c>
      <c r="AI69" s="164">
        <f t="shared" ca="1" si="41"/>
        <v>77.300000000000011</v>
      </c>
      <c r="AJ69" s="164">
        <f t="shared" ca="1" si="42"/>
        <v>78.844999999999999</v>
      </c>
      <c r="AK69" s="164">
        <f t="shared" ca="1" si="43"/>
        <v>80.423000000000002</v>
      </c>
      <c r="AL69" s="164">
        <f t="shared" ca="1" si="44"/>
        <v>82.031000000000006</v>
      </c>
      <c r="AM69" s="51"/>
      <c r="AN69" s="51"/>
      <c r="AO69" s="51"/>
      <c r="AP69" s="51"/>
    </row>
    <row r="70" spans="1:42">
      <c r="A70" s="85" t="s">
        <v>169</v>
      </c>
      <c r="B70" s="86">
        <v>13</v>
      </c>
      <c r="C70" s="86" t="s">
        <v>170</v>
      </c>
      <c r="D70" s="86">
        <v>603</v>
      </c>
      <c r="E70" s="86" t="s">
        <v>448</v>
      </c>
      <c r="F70" s="85" t="s">
        <v>171</v>
      </c>
      <c r="G70" s="134">
        <f t="shared" ca="1" si="23"/>
        <v>125808.18737499999</v>
      </c>
      <c r="H70" s="134">
        <f t="shared" ca="1" si="24"/>
        <v>132431.845</v>
      </c>
      <c r="I70" s="134">
        <f t="shared" ca="1" si="25"/>
        <v>135078.6230625</v>
      </c>
      <c r="J70" s="134">
        <f t="shared" ca="1" si="26"/>
        <v>137781.16625000001</v>
      </c>
      <c r="K70" s="134">
        <f t="shared" ca="1" si="27"/>
        <v>140536.37649999998</v>
      </c>
      <c r="L70" s="134">
        <f t="shared" ca="1" si="28"/>
        <v>143346.31918749999</v>
      </c>
      <c r="M70" s="134">
        <f t="shared" ca="1" si="29"/>
        <v>146213.0596875</v>
      </c>
      <c r="N70" s="134">
        <f t="shared" ca="1" si="30"/>
        <v>149137.6306875</v>
      </c>
      <c r="O70" s="87"/>
      <c r="P70" s="100" t="str">
        <f t="shared" si="31"/>
        <v>C03217</v>
      </c>
      <c r="Q70" s="102" t="s">
        <v>509</v>
      </c>
      <c r="R70" s="103" t="str">
        <f t="shared" si="32"/>
        <v>Director Development Finance</v>
      </c>
      <c r="S70" s="102" t="str">
        <f t="shared" si="33"/>
        <v>112</v>
      </c>
      <c r="T70" s="104" cm="1">
        <f t="array" aca="1" ref="T70" ca="1">IF($Q70="Y",VLOOKUP($P70,INDIRECT($Q$2),T$5,0)*INDIRECT($P$1),VLOOKUP($P70,INDIRECT($Q$2),T$5,0))</f>
        <v>125808.18737499999</v>
      </c>
      <c r="U70" s="104" cm="1">
        <f t="array" aca="1" ref="U70" ca="1">IF($Q70="Y",VLOOKUP($P70,INDIRECT($Q$2),U$5,0)*INDIRECT($P$1),VLOOKUP($P70,INDIRECT($Q$2),U$5,0))</f>
        <v>132431.845</v>
      </c>
      <c r="V70" s="104" cm="1">
        <f t="array" aca="1" ref="V70" ca="1">IF($Q70="Y",VLOOKUP($P70,INDIRECT($Q$2),V$5,0)*INDIRECT($P$1),VLOOKUP($P70,INDIRECT($Q$2),V$5,0))</f>
        <v>135078.6230625</v>
      </c>
      <c r="W70" s="104" cm="1">
        <f t="array" aca="1" ref="W70" ca="1">IF($Q70="Y",VLOOKUP($P70,INDIRECT($Q$2),W$5,0)*INDIRECT($P$1),VLOOKUP($P70,INDIRECT($Q$2),W$5,0))</f>
        <v>137781.16625000001</v>
      </c>
      <c r="X70" s="104" cm="1">
        <f t="array" aca="1" ref="X70" ca="1">IF($Q70="Y",VLOOKUP($P70,INDIRECT($Q$2),X$5,0)*INDIRECT($P$1),VLOOKUP($P70,INDIRECT($Q$2),X$5,0))</f>
        <v>140536.37649999998</v>
      </c>
      <c r="Y70" s="104" cm="1">
        <f t="array" aca="1" ref="Y70" ca="1">IF($Q70="Y",VLOOKUP($P70,INDIRECT($Q$2),Y$5,0)*INDIRECT($P$1),VLOOKUP($P70,INDIRECT($Q$2),Y$5,0))</f>
        <v>143346.31918749999</v>
      </c>
      <c r="Z70" s="104" cm="1">
        <f t="array" aca="1" ref="Z70" ca="1">IF($Q70="Y",VLOOKUP($P70,INDIRECT($Q$2),Z$5,0)*INDIRECT($P$1),VLOOKUP($P70,INDIRECT($Q$2),Z$5,0))</f>
        <v>146213.0596875</v>
      </c>
      <c r="AA70" s="104" cm="1">
        <f t="array" aca="1" ref="AA70" ca="1">IF($Q70="Y",VLOOKUP($P70,INDIRECT($Q$2),AA$5,0)*INDIRECT($P$1),VLOOKUP($P70,INDIRECT($Q$2),AA$5,0))</f>
        <v>149137.6306875</v>
      </c>
      <c r="AB70" s="162" t="str">
        <f t="shared" si="34"/>
        <v>C03217</v>
      </c>
      <c r="AC70" s="163" t="str">
        <f t="shared" si="35"/>
        <v>Director Development Finance</v>
      </c>
      <c r="AD70" s="162" t="str">
        <f t="shared" si="36"/>
        <v>112</v>
      </c>
      <c r="AE70" s="164">
        <f t="shared" ca="1" si="37"/>
        <v>60.484999999999999</v>
      </c>
      <c r="AF70" s="164">
        <f t="shared" ca="1" si="38"/>
        <v>63.669999999999995</v>
      </c>
      <c r="AG70" s="164">
        <f t="shared" ca="1" si="39"/>
        <v>64.942000000000007</v>
      </c>
      <c r="AH70" s="164">
        <f t="shared" ca="1" si="40"/>
        <v>66.241</v>
      </c>
      <c r="AI70" s="164">
        <f t="shared" ca="1" si="41"/>
        <v>67.566000000000003</v>
      </c>
      <c r="AJ70" s="164">
        <f t="shared" ca="1" si="42"/>
        <v>68.917000000000002</v>
      </c>
      <c r="AK70" s="164">
        <f t="shared" ca="1" si="43"/>
        <v>70.295000000000002</v>
      </c>
      <c r="AL70" s="164">
        <f t="shared" ca="1" si="44"/>
        <v>71.701000000000008</v>
      </c>
      <c r="AM70" s="51"/>
      <c r="AN70" s="51"/>
      <c r="AO70" s="51"/>
      <c r="AP70" s="51"/>
    </row>
    <row r="71" spans="1:42">
      <c r="A71" s="85" t="s">
        <v>172</v>
      </c>
      <c r="B71" s="86">
        <v>16</v>
      </c>
      <c r="C71" s="86" t="s">
        <v>173</v>
      </c>
      <c r="D71" s="86">
        <v>745</v>
      </c>
      <c r="E71" s="86" t="s">
        <v>448</v>
      </c>
      <c r="F71" s="113" t="s">
        <v>174</v>
      </c>
      <c r="G71" s="134">
        <f t="shared" ca="1" si="23"/>
        <v>156083.48681249999</v>
      </c>
      <c r="H71" s="134">
        <f t="shared" ca="1" si="24"/>
        <v>164298.51587499998</v>
      </c>
      <c r="I71" s="134">
        <f t="shared" ca="1" si="25"/>
        <v>167585.5601875</v>
      </c>
      <c r="J71" s="134">
        <f t="shared" ca="1" si="26"/>
        <v>170937.66381249999</v>
      </c>
      <c r="K71" s="134">
        <f t="shared" ca="1" si="27"/>
        <v>174353.7940625</v>
      </c>
      <c r="L71" s="134">
        <f t="shared" ca="1" si="28"/>
        <v>177841.17975000001</v>
      </c>
      <c r="M71" s="134">
        <f t="shared" ca="1" si="29"/>
        <v>181399.820875</v>
      </c>
      <c r="N71" s="134">
        <f t="shared" ca="1" si="30"/>
        <v>185026.61937500001</v>
      </c>
      <c r="O71" s="87"/>
      <c r="P71" s="100" t="str">
        <f t="shared" si="31"/>
        <v>C03216</v>
      </c>
      <c r="Q71" s="102" t="s">
        <v>509</v>
      </c>
      <c r="R71" s="103" t="str">
        <f t="shared" si="32"/>
        <v>Director Development Services</v>
      </c>
      <c r="S71" s="102" t="str">
        <f t="shared" si="33"/>
        <v>103</v>
      </c>
      <c r="T71" s="104" cm="1">
        <f t="array" aca="1" ref="T71" ca="1">IF($Q71="Y",VLOOKUP($P71,INDIRECT($Q$2),T$5,0)*INDIRECT($P$1),VLOOKUP($P71,INDIRECT($Q$2),T$5,0))</f>
        <v>156083.48681249999</v>
      </c>
      <c r="U71" s="104" cm="1">
        <f t="array" aca="1" ref="U71" ca="1">IF($Q71="Y",VLOOKUP($P71,INDIRECT($Q$2),U$5,0)*INDIRECT($P$1),VLOOKUP($P71,INDIRECT($Q$2),U$5,0))</f>
        <v>164298.51587499998</v>
      </c>
      <c r="V71" s="104" cm="1">
        <f t="array" aca="1" ref="V71" ca="1">IF($Q71="Y",VLOOKUP($P71,INDIRECT($Q$2),V$5,0)*INDIRECT($P$1),VLOOKUP($P71,INDIRECT($Q$2),V$5,0))</f>
        <v>167585.5601875</v>
      </c>
      <c r="W71" s="104" cm="1">
        <f t="array" aca="1" ref="W71" ca="1">IF($Q71="Y",VLOOKUP($P71,INDIRECT($Q$2),W$5,0)*INDIRECT($P$1),VLOOKUP($P71,INDIRECT($Q$2),W$5,0))</f>
        <v>170937.66381249999</v>
      </c>
      <c r="X71" s="104" cm="1">
        <f t="array" aca="1" ref="X71" ca="1">IF($Q71="Y",VLOOKUP($P71,INDIRECT($Q$2),X$5,0)*INDIRECT($P$1),VLOOKUP($P71,INDIRECT($Q$2),X$5,0))</f>
        <v>174353.7940625</v>
      </c>
      <c r="Y71" s="104" cm="1">
        <f t="array" aca="1" ref="Y71" ca="1">IF($Q71="Y",VLOOKUP($P71,INDIRECT($Q$2),Y$5,0)*INDIRECT($P$1),VLOOKUP($P71,INDIRECT($Q$2),Y$5,0))</f>
        <v>177841.17975000001</v>
      </c>
      <c r="Z71" s="104" cm="1">
        <f t="array" aca="1" ref="Z71" ca="1">IF($Q71="Y",VLOOKUP($P71,INDIRECT($Q$2),Z$5,0)*INDIRECT($P$1),VLOOKUP($P71,INDIRECT($Q$2),Z$5,0))</f>
        <v>181399.820875</v>
      </c>
      <c r="AA71" s="104" cm="1">
        <f t="array" aca="1" ref="AA71" ca="1">IF($Q71="Y",VLOOKUP($P71,INDIRECT($Q$2),AA$5,0)*INDIRECT($P$1),VLOOKUP($P71,INDIRECT($Q$2),AA$5,0))</f>
        <v>185026.61937500001</v>
      </c>
      <c r="AB71" s="162" t="str">
        <f t="shared" si="34"/>
        <v>C03216</v>
      </c>
      <c r="AC71" s="163" t="str">
        <f t="shared" si="35"/>
        <v>Director Development Services</v>
      </c>
      <c r="AD71" s="162" t="str">
        <f t="shared" si="36"/>
        <v>103</v>
      </c>
      <c r="AE71" s="164">
        <f t="shared" ca="1" si="37"/>
        <v>75.041000000000011</v>
      </c>
      <c r="AF71" s="164">
        <f t="shared" ca="1" si="38"/>
        <v>78.990000000000009</v>
      </c>
      <c r="AG71" s="164">
        <f t="shared" ca="1" si="39"/>
        <v>80.570000000000007</v>
      </c>
      <c r="AH71" s="164">
        <f t="shared" ca="1" si="40"/>
        <v>82.182000000000002</v>
      </c>
      <c r="AI71" s="164">
        <f t="shared" ca="1" si="41"/>
        <v>83.823999999999998</v>
      </c>
      <c r="AJ71" s="164">
        <f t="shared" ca="1" si="42"/>
        <v>85.501000000000005</v>
      </c>
      <c r="AK71" s="164">
        <f t="shared" ca="1" si="43"/>
        <v>87.212000000000003</v>
      </c>
      <c r="AL71" s="164">
        <f t="shared" ca="1" si="44"/>
        <v>88.956000000000003</v>
      </c>
      <c r="AM71" s="51"/>
      <c r="AN71" s="51"/>
      <c r="AO71" s="51"/>
      <c r="AP71" s="51"/>
    </row>
    <row r="72" spans="1:42">
      <c r="A72" s="85" t="s">
        <v>175</v>
      </c>
      <c r="B72" s="86">
        <v>16</v>
      </c>
      <c r="C72" s="86" t="s">
        <v>176</v>
      </c>
      <c r="D72" s="86">
        <v>753</v>
      </c>
      <c r="E72" s="86" t="s">
        <v>448</v>
      </c>
      <c r="F72" s="113" t="s">
        <v>177</v>
      </c>
      <c r="G72" s="134">
        <f t="shared" ca="1" si="23"/>
        <v>157788.45387500001</v>
      </c>
      <c r="H72" s="134">
        <f t="shared" ca="1" si="24"/>
        <v>166095.39212499998</v>
      </c>
      <c r="I72" s="134">
        <f t="shared" ca="1" si="25"/>
        <v>169414.44975</v>
      </c>
      <c r="J72" s="134">
        <f t="shared" ca="1" si="26"/>
        <v>172804.7628125</v>
      </c>
      <c r="K72" s="134">
        <f t="shared" ca="1" si="27"/>
        <v>176260.13518750001</v>
      </c>
      <c r="L72" s="134">
        <f t="shared" ca="1" si="28"/>
        <v>179783.6649375</v>
      </c>
      <c r="M72" s="134">
        <f t="shared" ca="1" si="29"/>
        <v>183380.51550000001</v>
      </c>
      <c r="N72" s="134">
        <f t="shared" ca="1" si="30"/>
        <v>187047.58881250001</v>
      </c>
      <c r="O72" s="87"/>
      <c r="P72" s="100" t="str">
        <f t="shared" si="31"/>
        <v>C52270</v>
      </c>
      <c r="Q72" s="102" t="s">
        <v>509</v>
      </c>
      <c r="R72" s="103" t="str">
        <f t="shared" si="32"/>
        <v>Director Economic Policy &amp; Development</v>
      </c>
      <c r="S72" s="102" t="str">
        <f t="shared" si="33"/>
        <v>113</v>
      </c>
      <c r="T72" s="104" cm="1">
        <f t="array" aca="1" ref="T72" ca="1">IF($Q72="Y",VLOOKUP($P72,INDIRECT($Q$2),T$5,0)*INDIRECT($P$1),VLOOKUP($P72,INDIRECT($Q$2),T$5,0))</f>
        <v>157788.45387500001</v>
      </c>
      <c r="U72" s="104" cm="1">
        <f t="array" aca="1" ref="U72" ca="1">IF($Q72="Y",VLOOKUP($P72,INDIRECT($Q$2),U$5,0)*INDIRECT($P$1),VLOOKUP($P72,INDIRECT($Q$2),U$5,0))</f>
        <v>166095.39212499998</v>
      </c>
      <c r="V72" s="104" cm="1">
        <f t="array" aca="1" ref="V72" ca="1">IF($Q72="Y",VLOOKUP($P72,INDIRECT($Q$2),V$5,0)*INDIRECT($P$1),VLOOKUP($P72,INDIRECT($Q$2),V$5,0))</f>
        <v>169414.44975</v>
      </c>
      <c r="W72" s="104" cm="1">
        <f t="array" aca="1" ref="W72" ca="1">IF($Q72="Y",VLOOKUP($P72,INDIRECT($Q$2),W$5,0)*INDIRECT($P$1),VLOOKUP($P72,INDIRECT($Q$2),W$5,0))</f>
        <v>172804.7628125</v>
      </c>
      <c r="X72" s="104" cm="1">
        <f t="array" aca="1" ref="X72" ca="1">IF($Q72="Y",VLOOKUP($P72,INDIRECT($Q$2),X$5,0)*INDIRECT($P$1),VLOOKUP($P72,INDIRECT($Q$2),X$5,0))</f>
        <v>176260.13518750001</v>
      </c>
      <c r="Y72" s="104" cm="1">
        <f t="array" aca="1" ref="Y72" ca="1">IF($Q72="Y",VLOOKUP($P72,INDIRECT($Q$2),Y$5,0)*INDIRECT($P$1),VLOOKUP($P72,INDIRECT($Q$2),Y$5,0))</f>
        <v>179783.6649375</v>
      </c>
      <c r="Z72" s="104" cm="1">
        <f t="array" aca="1" ref="Z72" ca="1">IF($Q72="Y",VLOOKUP($P72,INDIRECT($Q$2),Z$5,0)*INDIRECT($P$1),VLOOKUP($P72,INDIRECT($Q$2),Z$5,0))</f>
        <v>183380.51550000001</v>
      </c>
      <c r="AA72" s="104" cm="1">
        <f t="array" aca="1" ref="AA72" ca="1">IF($Q72="Y",VLOOKUP($P72,INDIRECT($Q$2),AA$5,0)*INDIRECT($P$1),VLOOKUP($P72,INDIRECT($Q$2),AA$5,0))</f>
        <v>187047.58881250001</v>
      </c>
      <c r="AB72" s="162" t="str">
        <f t="shared" si="34"/>
        <v>C52270</v>
      </c>
      <c r="AC72" s="163" t="str">
        <f t="shared" si="35"/>
        <v>Director Economic Policy &amp; Development</v>
      </c>
      <c r="AD72" s="162" t="str">
        <f t="shared" si="36"/>
        <v>113</v>
      </c>
      <c r="AE72" s="164">
        <f t="shared" ca="1" si="37"/>
        <v>75.86</v>
      </c>
      <c r="AF72" s="164">
        <f t="shared" ca="1" si="38"/>
        <v>79.853999999999999</v>
      </c>
      <c r="AG72" s="164">
        <f t="shared" ca="1" si="39"/>
        <v>81.45</v>
      </c>
      <c r="AH72" s="164">
        <f t="shared" ca="1" si="40"/>
        <v>83.08</v>
      </c>
      <c r="AI72" s="164">
        <f t="shared" ca="1" si="41"/>
        <v>84.741</v>
      </c>
      <c r="AJ72" s="164">
        <f t="shared" ca="1" si="42"/>
        <v>86.435000000000002</v>
      </c>
      <c r="AK72" s="164">
        <f t="shared" ca="1" si="43"/>
        <v>88.164000000000001</v>
      </c>
      <c r="AL72" s="164">
        <f t="shared" ca="1" si="44"/>
        <v>89.927000000000007</v>
      </c>
      <c r="AM72" s="51"/>
      <c r="AN72" s="51"/>
      <c r="AO72" s="51"/>
      <c r="AP72" s="51"/>
    </row>
    <row r="73" spans="1:42" s="51" customFormat="1">
      <c r="A73" s="85" t="s">
        <v>178</v>
      </c>
      <c r="B73" s="86">
        <v>14</v>
      </c>
      <c r="C73" s="86" t="s">
        <v>179</v>
      </c>
      <c r="D73" s="86">
        <v>675</v>
      </c>
      <c r="E73" s="86" t="s">
        <v>448</v>
      </c>
      <c r="F73" s="113" t="s">
        <v>180</v>
      </c>
      <c r="G73" s="134">
        <f t="shared" ca="1" si="23"/>
        <v>141161.15243749999</v>
      </c>
      <c r="H73" s="134">
        <f t="shared" ca="1" si="24"/>
        <v>148589.273625</v>
      </c>
      <c r="I73" s="134">
        <f t="shared" ca="1" si="25"/>
        <v>151562.38093749998</v>
      </c>
      <c r="J73" s="134">
        <f t="shared" ca="1" si="26"/>
        <v>154591.253375</v>
      </c>
      <c r="K73" s="134">
        <f t="shared" ca="1" si="27"/>
        <v>157682.08706250001</v>
      </c>
      <c r="L73" s="134">
        <f t="shared" ca="1" si="28"/>
        <v>160840.0454375</v>
      </c>
      <c r="M73" s="134">
        <f t="shared" ca="1" si="29"/>
        <v>164053.76893749999</v>
      </c>
      <c r="N73" s="134">
        <f t="shared" ca="1" si="30"/>
        <v>167334.61712499999</v>
      </c>
      <c r="O73" s="87"/>
      <c r="P73" s="100" t="str">
        <f t="shared" si="31"/>
        <v>C03225</v>
      </c>
      <c r="Q73" s="102" t="s">
        <v>509</v>
      </c>
      <c r="R73" s="103" t="str">
        <f t="shared" si="32"/>
        <v>Director Emergency Management</v>
      </c>
      <c r="S73" s="102" t="str">
        <f t="shared" si="33"/>
        <v>41</v>
      </c>
      <c r="T73" s="104" cm="1">
        <f t="array" aca="1" ref="T73" ca="1">IF($Q73="Y",VLOOKUP($P73,INDIRECT($Q$2),T$5,0)*INDIRECT($P$1),VLOOKUP($P73,INDIRECT($Q$2),T$5,0))</f>
        <v>141161.15243749999</v>
      </c>
      <c r="U73" s="104" cm="1">
        <f t="array" aca="1" ref="U73" ca="1">IF($Q73="Y",VLOOKUP($P73,INDIRECT($Q$2),U$5,0)*INDIRECT($P$1),VLOOKUP($P73,INDIRECT($Q$2),U$5,0))</f>
        <v>148589.273625</v>
      </c>
      <c r="V73" s="104" cm="1">
        <f t="array" aca="1" ref="V73" ca="1">IF($Q73="Y",VLOOKUP($P73,INDIRECT($Q$2),V$5,0)*INDIRECT($P$1),VLOOKUP($P73,INDIRECT($Q$2),V$5,0))</f>
        <v>151562.38093749998</v>
      </c>
      <c r="W73" s="104" cm="1">
        <f t="array" aca="1" ref="W73" ca="1">IF($Q73="Y",VLOOKUP($P73,INDIRECT($Q$2),W$5,0)*INDIRECT($P$1),VLOOKUP($P73,INDIRECT($Q$2),W$5,0))</f>
        <v>154591.253375</v>
      </c>
      <c r="X73" s="104" cm="1">
        <f t="array" aca="1" ref="X73" ca="1">IF($Q73="Y",VLOOKUP($P73,INDIRECT($Q$2),X$5,0)*INDIRECT($P$1),VLOOKUP($P73,INDIRECT($Q$2),X$5,0))</f>
        <v>157682.08706250001</v>
      </c>
      <c r="Y73" s="104" cm="1">
        <f t="array" aca="1" ref="Y73" ca="1">IF($Q73="Y",VLOOKUP($P73,INDIRECT($Q$2),Y$5,0)*INDIRECT($P$1),VLOOKUP($P73,INDIRECT($Q$2),Y$5,0))</f>
        <v>160840.0454375</v>
      </c>
      <c r="Z73" s="104" cm="1">
        <f t="array" aca="1" ref="Z73" ca="1">IF($Q73="Y",VLOOKUP($P73,INDIRECT($Q$2),Z$5,0)*INDIRECT($P$1),VLOOKUP($P73,INDIRECT($Q$2),Z$5,0))</f>
        <v>164053.76893749999</v>
      </c>
      <c r="AA73" s="104" cm="1">
        <f t="array" aca="1" ref="AA73" ca="1">IF($Q73="Y",VLOOKUP($P73,INDIRECT($Q$2),AA$5,0)*INDIRECT($P$1),VLOOKUP($P73,INDIRECT($Q$2),AA$5,0))</f>
        <v>167334.61712499999</v>
      </c>
      <c r="AB73" s="162" t="str">
        <f t="shared" si="34"/>
        <v>C03225</v>
      </c>
      <c r="AC73" s="163" t="str">
        <f t="shared" si="35"/>
        <v>Director Emergency Management</v>
      </c>
      <c r="AD73" s="162" t="str">
        <f t="shared" si="36"/>
        <v>41</v>
      </c>
      <c r="AE73" s="164">
        <f t="shared" ca="1" si="37"/>
        <v>67.866</v>
      </c>
      <c r="AF73" s="164">
        <f t="shared" ca="1" si="38"/>
        <v>71.438000000000002</v>
      </c>
      <c r="AG73" s="164">
        <f t="shared" ca="1" si="39"/>
        <v>72.867000000000004</v>
      </c>
      <c r="AH73" s="164">
        <f t="shared" ca="1" si="40"/>
        <v>74.323000000000008</v>
      </c>
      <c r="AI73" s="164">
        <f t="shared" ca="1" si="41"/>
        <v>75.809000000000012</v>
      </c>
      <c r="AJ73" s="164">
        <f t="shared" ca="1" si="42"/>
        <v>77.326999999999998</v>
      </c>
      <c r="AK73" s="164">
        <f t="shared" ca="1" si="43"/>
        <v>78.873000000000005</v>
      </c>
      <c r="AL73" s="164">
        <f t="shared" ca="1" si="44"/>
        <v>80.45</v>
      </c>
    </row>
    <row r="74" spans="1:42" s="51" customFormat="1">
      <c r="A74" s="85" t="s">
        <v>181</v>
      </c>
      <c r="B74" s="86">
        <v>12</v>
      </c>
      <c r="C74" s="86" t="s">
        <v>182</v>
      </c>
      <c r="D74" s="86">
        <v>558</v>
      </c>
      <c r="E74" s="86" t="s">
        <v>448</v>
      </c>
      <c r="F74" s="85" t="s">
        <v>183</v>
      </c>
      <c r="G74" s="134">
        <f t="shared" ref="G74:G105" ca="1" si="51">T74</f>
        <v>116216.585875</v>
      </c>
      <c r="H74" s="134">
        <f t="shared" ref="H74:H105" ca="1" si="52">U74</f>
        <v>122332.16125</v>
      </c>
      <c r="I74" s="134">
        <f t="shared" ref="I74:I105" ca="1" si="53">V74</f>
        <v>124778.5979375</v>
      </c>
      <c r="J74" s="134">
        <f t="shared" ref="J74:J105" ca="1" si="54">W74</f>
        <v>127275.63631249999</v>
      </c>
      <c r="K74" s="134">
        <f t="shared" ref="K74:K105" ca="1" si="55">X74</f>
        <v>129819.145625</v>
      </c>
      <c r="L74" s="134">
        <f t="shared" ref="L74:L105" ca="1" si="56">Y74</f>
        <v>132415.32199999999</v>
      </c>
      <c r="M74" s="134">
        <f t="shared" ref="M74:M105" ca="1" si="57">Z74</f>
        <v>135065.198125</v>
      </c>
      <c r="N74" s="134">
        <f t="shared" ref="N74:N105" ca="1" si="58">AA74</f>
        <v>137765.6759375</v>
      </c>
      <c r="O74" s="87"/>
      <c r="P74" s="100" t="str">
        <f t="shared" ref="P74:P105" si="59">A74</f>
        <v>C03250</v>
      </c>
      <c r="Q74" s="102" t="s">
        <v>509</v>
      </c>
      <c r="R74" s="103" t="str">
        <f t="shared" ref="R74:R105" si="60">F74</f>
        <v>Director Environmental Health</v>
      </c>
      <c r="S74" s="102" t="str">
        <f t="shared" ref="S74:S108" si="61">C74</f>
        <v>75</v>
      </c>
      <c r="T74" s="104" cm="1">
        <f t="array" aca="1" ref="T74" ca="1">IF($Q74="Y",VLOOKUP($P74,INDIRECT($Q$2),T$5,0)*INDIRECT($P$1),VLOOKUP($P74,INDIRECT($Q$2),T$5,0))</f>
        <v>116216.585875</v>
      </c>
      <c r="U74" s="104" cm="1">
        <f t="array" aca="1" ref="U74" ca="1">IF($Q74="Y",VLOOKUP($P74,INDIRECT($Q$2),U$5,0)*INDIRECT($P$1),VLOOKUP($P74,INDIRECT($Q$2),U$5,0))</f>
        <v>122332.16125</v>
      </c>
      <c r="V74" s="104" cm="1">
        <f t="array" aca="1" ref="V74" ca="1">IF($Q74="Y",VLOOKUP($P74,INDIRECT($Q$2),V$5,0)*INDIRECT($P$1),VLOOKUP($P74,INDIRECT($Q$2),V$5,0))</f>
        <v>124778.5979375</v>
      </c>
      <c r="W74" s="104" cm="1">
        <f t="array" aca="1" ref="W74" ca="1">IF($Q74="Y",VLOOKUP($P74,INDIRECT($Q$2),W$5,0)*INDIRECT($P$1),VLOOKUP($P74,INDIRECT($Q$2),W$5,0))</f>
        <v>127275.63631249999</v>
      </c>
      <c r="X74" s="104" cm="1">
        <f t="array" aca="1" ref="X74" ca="1">IF($Q74="Y",VLOOKUP($P74,INDIRECT($Q$2),X$5,0)*INDIRECT($P$1),VLOOKUP($P74,INDIRECT($Q$2),X$5,0))</f>
        <v>129819.145625</v>
      </c>
      <c r="Y74" s="104" cm="1">
        <f t="array" aca="1" ref="Y74" ca="1">IF($Q74="Y",VLOOKUP($P74,INDIRECT($Q$2),Y$5,0)*INDIRECT($P$1),VLOOKUP($P74,INDIRECT($Q$2),Y$5,0))</f>
        <v>132415.32199999999</v>
      </c>
      <c r="Z74" s="104" cm="1">
        <f t="array" aca="1" ref="Z74" ca="1">IF($Q74="Y",VLOOKUP($P74,INDIRECT($Q$2),Z$5,0)*INDIRECT($P$1),VLOOKUP($P74,INDIRECT($Q$2),Z$5,0))</f>
        <v>135065.198125</v>
      </c>
      <c r="AA74" s="104" cm="1">
        <f t="array" aca="1" ref="AA74" ca="1">IF($Q74="Y",VLOOKUP($P74,INDIRECT($Q$2),AA$5,0)*INDIRECT($P$1),VLOOKUP($P74,INDIRECT($Q$2),AA$5,0))</f>
        <v>137765.6759375</v>
      </c>
      <c r="AB74" s="162" t="str">
        <f t="shared" ref="AB74:AB105" si="62">A74</f>
        <v>C03250</v>
      </c>
      <c r="AC74" s="163" t="str">
        <f t="shared" ref="AC74:AC105" si="63">F74</f>
        <v>Director Environmental Health</v>
      </c>
      <c r="AD74" s="162" t="str">
        <f t="shared" ref="AD74:AD108" si="64">C74</f>
        <v>75</v>
      </c>
      <c r="AE74" s="164">
        <f t="shared" ref="AE74:AE105" ca="1" si="65">ROUNDUP(T74/2080,3)</f>
        <v>55.873999999999995</v>
      </c>
      <c r="AF74" s="164">
        <f t="shared" ref="AF74:AF105" ca="1" si="66">ROUNDUP(U74/2080,3)</f>
        <v>58.814</v>
      </c>
      <c r="AG74" s="164">
        <f t="shared" ref="AG74:AG105" ca="1" si="67">ROUNDUP(V74/2080,3)</f>
        <v>59.989999999999995</v>
      </c>
      <c r="AH74" s="164">
        <f t="shared" ref="AH74:AH105" ca="1" si="68">ROUNDUP(W74/2080,3)</f>
        <v>61.190999999999995</v>
      </c>
      <c r="AI74" s="164">
        <f t="shared" ref="AI74:AI105" ca="1" si="69">ROUNDUP(X74/2080,3)</f>
        <v>62.413999999999994</v>
      </c>
      <c r="AJ74" s="164">
        <f t="shared" ref="AJ74:AJ105" ca="1" si="70">ROUNDUP(Y74/2080,3)</f>
        <v>63.661999999999999</v>
      </c>
      <c r="AK74" s="164">
        <f t="shared" ref="AK74:AK105" ca="1" si="71">ROUNDUP(Z74/2080,3)</f>
        <v>64.936000000000007</v>
      </c>
      <c r="AL74" s="164">
        <f t="shared" ref="AL74:AL105" ca="1" si="72">ROUNDUP(AA74/2080,3)</f>
        <v>66.234000000000009</v>
      </c>
    </row>
    <row r="75" spans="1:42" s="51" customFormat="1">
      <c r="A75" s="85" t="s">
        <v>186</v>
      </c>
      <c r="B75" s="86">
        <v>13</v>
      </c>
      <c r="C75" s="86" t="s">
        <v>187</v>
      </c>
      <c r="D75" s="86">
        <v>625</v>
      </c>
      <c r="E75" s="86" t="s">
        <v>448</v>
      </c>
      <c r="F75" s="85" t="s">
        <v>188</v>
      </c>
      <c r="G75" s="134">
        <f t="shared" ca="1" si="51"/>
        <v>130499.6866875</v>
      </c>
      <c r="H75" s="134">
        <f t="shared" ca="1" si="52"/>
        <v>137367.05856249999</v>
      </c>
      <c r="I75" s="134">
        <f t="shared" ca="1" si="53"/>
        <v>140116.07268750001</v>
      </c>
      <c r="J75" s="134">
        <f t="shared" ca="1" si="54"/>
        <v>142917.75387499999</v>
      </c>
      <c r="K75" s="134">
        <f t="shared" ca="1" si="55"/>
        <v>145776.23287499999</v>
      </c>
      <c r="L75" s="134">
        <f t="shared" ca="1" si="56"/>
        <v>148693.57506249999</v>
      </c>
      <c r="M75" s="134">
        <f t="shared" ca="1" si="57"/>
        <v>151664.617</v>
      </c>
      <c r="N75" s="134">
        <f t="shared" ca="1" si="58"/>
        <v>154700.71825000001</v>
      </c>
      <c r="O75" s="87"/>
      <c r="P75" s="100" t="str">
        <f t="shared" si="59"/>
        <v>C03265</v>
      </c>
      <c r="Q75" s="102" t="s">
        <v>509</v>
      </c>
      <c r="R75" s="103" t="str">
        <f t="shared" si="60"/>
        <v>Director Event Services</v>
      </c>
      <c r="S75" s="102" t="str">
        <f t="shared" si="61"/>
        <v>49</v>
      </c>
      <c r="T75" s="104" cm="1">
        <f t="array" aca="1" ref="T75" ca="1">IF($Q75="Y",VLOOKUP($P75,INDIRECT($Q$2),T$5,0)*INDIRECT($P$1),VLOOKUP($P75,INDIRECT($Q$2),T$5,0))</f>
        <v>130499.6866875</v>
      </c>
      <c r="U75" s="104" cm="1">
        <f t="array" aca="1" ref="U75" ca="1">IF($Q75="Y",VLOOKUP($P75,INDIRECT($Q$2),U$5,0)*INDIRECT($P$1),VLOOKUP($P75,INDIRECT($Q$2),U$5,0))</f>
        <v>137367.05856249999</v>
      </c>
      <c r="V75" s="104" cm="1">
        <f t="array" aca="1" ref="V75" ca="1">IF($Q75="Y",VLOOKUP($P75,INDIRECT($Q$2),V$5,0)*INDIRECT($P$1),VLOOKUP($P75,INDIRECT($Q$2),V$5,0))</f>
        <v>140116.07268750001</v>
      </c>
      <c r="W75" s="104" cm="1">
        <f t="array" aca="1" ref="W75" ca="1">IF($Q75="Y",VLOOKUP($P75,INDIRECT($Q$2),W$5,0)*INDIRECT($P$1),VLOOKUP($P75,INDIRECT($Q$2),W$5,0))</f>
        <v>142917.75387499999</v>
      </c>
      <c r="X75" s="104" cm="1">
        <f t="array" aca="1" ref="X75" ca="1">IF($Q75="Y",VLOOKUP($P75,INDIRECT($Q$2),X$5,0)*INDIRECT($P$1),VLOOKUP($P75,INDIRECT($Q$2),X$5,0))</f>
        <v>145776.23287499999</v>
      </c>
      <c r="Y75" s="104" cm="1">
        <f t="array" aca="1" ref="Y75" ca="1">IF($Q75="Y",VLOOKUP($P75,INDIRECT($Q$2),Y$5,0)*INDIRECT($P$1),VLOOKUP($P75,INDIRECT($Q$2),Y$5,0))</f>
        <v>148693.57506249999</v>
      </c>
      <c r="Z75" s="104" cm="1">
        <f t="array" aca="1" ref="Z75" ca="1">IF($Q75="Y",VLOOKUP($P75,INDIRECT($Q$2),Z$5,0)*INDIRECT($P$1),VLOOKUP($P75,INDIRECT($Q$2),Z$5,0))</f>
        <v>151664.617</v>
      </c>
      <c r="AA75" s="104" cm="1">
        <f t="array" aca="1" ref="AA75" ca="1">IF($Q75="Y",VLOOKUP($P75,INDIRECT($Q$2),AA$5,0)*INDIRECT($P$1),VLOOKUP($P75,INDIRECT($Q$2),AA$5,0))</f>
        <v>154700.71825000001</v>
      </c>
      <c r="AB75" s="162" t="str">
        <f t="shared" si="62"/>
        <v>C03265</v>
      </c>
      <c r="AC75" s="163" t="str">
        <f t="shared" si="63"/>
        <v>Director Event Services</v>
      </c>
      <c r="AD75" s="162" t="str">
        <f t="shared" si="64"/>
        <v>49</v>
      </c>
      <c r="AE75" s="164">
        <f t="shared" ca="1" si="65"/>
        <v>62.741</v>
      </c>
      <c r="AF75" s="164">
        <f t="shared" ca="1" si="66"/>
        <v>66.042000000000002</v>
      </c>
      <c r="AG75" s="164">
        <f t="shared" ca="1" si="67"/>
        <v>67.364000000000004</v>
      </c>
      <c r="AH75" s="164">
        <f t="shared" ca="1" si="68"/>
        <v>68.710999999999999</v>
      </c>
      <c r="AI75" s="164">
        <f t="shared" ca="1" si="69"/>
        <v>70.085000000000008</v>
      </c>
      <c r="AJ75" s="164">
        <f t="shared" ca="1" si="70"/>
        <v>71.488</v>
      </c>
      <c r="AK75" s="164">
        <f t="shared" ca="1" si="71"/>
        <v>72.916000000000011</v>
      </c>
      <c r="AL75" s="164">
        <f t="shared" ca="1" si="72"/>
        <v>74.376000000000005</v>
      </c>
    </row>
    <row r="76" spans="1:42" s="51" customFormat="1">
      <c r="A76" s="85" t="s">
        <v>189</v>
      </c>
      <c r="B76" s="86">
        <v>13</v>
      </c>
      <c r="C76" s="86" t="s">
        <v>187</v>
      </c>
      <c r="D76" s="86">
        <v>625</v>
      </c>
      <c r="E76" s="86" t="s">
        <v>448</v>
      </c>
      <c r="F76" s="85" t="s">
        <v>190</v>
      </c>
      <c r="G76" s="134">
        <f t="shared" ca="1" si="51"/>
        <v>130499.6866875</v>
      </c>
      <c r="H76" s="134">
        <f t="shared" ca="1" si="52"/>
        <v>137367.05856249999</v>
      </c>
      <c r="I76" s="134">
        <f t="shared" ca="1" si="53"/>
        <v>140116.07268750001</v>
      </c>
      <c r="J76" s="134">
        <f t="shared" ca="1" si="54"/>
        <v>142917.75387499999</v>
      </c>
      <c r="K76" s="134">
        <f t="shared" ca="1" si="55"/>
        <v>145776.23287499999</v>
      </c>
      <c r="L76" s="134">
        <f t="shared" ca="1" si="56"/>
        <v>148693.57506249999</v>
      </c>
      <c r="M76" s="134">
        <f t="shared" ca="1" si="57"/>
        <v>151664.617</v>
      </c>
      <c r="N76" s="134">
        <f t="shared" ca="1" si="58"/>
        <v>154700.71825000001</v>
      </c>
      <c r="O76" s="87"/>
      <c r="P76" s="100" t="str">
        <f t="shared" si="59"/>
        <v>C03267</v>
      </c>
      <c r="Q76" s="102" t="s">
        <v>509</v>
      </c>
      <c r="R76" s="103" t="str">
        <f t="shared" si="60"/>
        <v>Director Facility Services</v>
      </c>
      <c r="S76" s="102" t="str">
        <f t="shared" si="61"/>
        <v>49</v>
      </c>
      <c r="T76" s="104" cm="1">
        <f t="array" aca="1" ref="T76" ca="1">IF($Q76="Y",VLOOKUP($P76,INDIRECT($Q$2),T$5,0)*INDIRECT($P$1),VLOOKUP($P76,INDIRECT($Q$2),T$5,0))</f>
        <v>130499.6866875</v>
      </c>
      <c r="U76" s="104" cm="1">
        <f t="array" aca="1" ref="U76" ca="1">IF($Q76="Y",VLOOKUP($P76,INDIRECT($Q$2),U$5,0)*INDIRECT($P$1),VLOOKUP($P76,INDIRECT($Q$2),U$5,0))</f>
        <v>137367.05856249999</v>
      </c>
      <c r="V76" s="104" cm="1">
        <f t="array" aca="1" ref="V76" ca="1">IF($Q76="Y",VLOOKUP($P76,INDIRECT($Q$2),V$5,0)*INDIRECT($P$1),VLOOKUP($P76,INDIRECT($Q$2),V$5,0))</f>
        <v>140116.07268750001</v>
      </c>
      <c r="W76" s="104" cm="1">
        <f t="array" aca="1" ref="W76" ca="1">IF($Q76="Y",VLOOKUP($P76,INDIRECT($Q$2),W$5,0)*INDIRECT($P$1),VLOOKUP($P76,INDIRECT($Q$2),W$5,0))</f>
        <v>142917.75387499999</v>
      </c>
      <c r="X76" s="104" cm="1">
        <f t="array" aca="1" ref="X76" ca="1">IF($Q76="Y",VLOOKUP($P76,INDIRECT($Q$2),X$5,0)*INDIRECT($P$1),VLOOKUP($P76,INDIRECT($Q$2),X$5,0))</f>
        <v>145776.23287499999</v>
      </c>
      <c r="Y76" s="104" cm="1">
        <f t="array" aca="1" ref="Y76" ca="1">IF($Q76="Y",VLOOKUP($P76,INDIRECT($Q$2),Y$5,0)*INDIRECT($P$1),VLOOKUP($P76,INDIRECT($Q$2),Y$5,0))</f>
        <v>148693.57506249999</v>
      </c>
      <c r="Z76" s="104" cm="1">
        <f t="array" aca="1" ref="Z76" ca="1">IF($Q76="Y",VLOOKUP($P76,INDIRECT($Q$2),Z$5,0)*INDIRECT($P$1),VLOOKUP($P76,INDIRECT($Q$2),Z$5,0))</f>
        <v>151664.617</v>
      </c>
      <c r="AA76" s="104" cm="1">
        <f t="array" aca="1" ref="AA76" ca="1">IF($Q76="Y",VLOOKUP($P76,INDIRECT($Q$2),AA$5,0)*INDIRECT($P$1),VLOOKUP($P76,INDIRECT($Q$2),AA$5,0))</f>
        <v>154700.71825000001</v>
      </c>
      <c r="AB76" s="162" t="str">
        <f t="shared" si="62"/>
        <v>C03267</v>
      </c>
      <c r="AC76" s="163" t="str">
        <f t="shared" si="63"/>
        <v>Director Facility Services</v>
      </c>
      <c r="AD76" s="162" t="str">
        <f t="shared" si="64"/>
        <v>49</v>
      </c>
      <c r="AE76" s="164">
        <f t="shared" ca="1" si="65"/>
        <v>62.741</v>
      </c>
      <c r="AF76" s="164">
        <f t="shared" ca="1" si="66"/>
        <v>66.042000000000002</v>
      </c>
      <c r="AG76" s="164">
        <f t="shared" ca="1" si="67"/>
        <v>67.364000000000004</v>
      </c>
      <c r="AH76" s="164">
        <f t="shared" ca="1" si="68"/>
        <v>68.710999999999999</v>
      </c>
      <c r="AI76" s="164">
        <f t="shared" ca="1" si="69"/>
        <v>70.085000000000008</v>
      </c>
      <c r="AJ76" s="164">
        <f t="shared" ca="1" si="70"/>
        <v>71.488</v>
      </c>
      <c r="AK76" s="164">
        <f t="shared" ca="1" si="71"/>
        <v>72.916000000000011</v>
      </c>
      <c r="AL76" s="164">
        <f t="shared" ca="1" si="72"/>
        <v>74.376000000000005</v>
      </c>
    </row>
    <row r="77" spans="1:42" s="51" customFormat="1">
      <c r="A77" s="85" t="s">
        <v>191</v>
      </c>
      <c r="B77" s="86">
        <v>13</v>
      </c>
      <c r="C77" s="86" t="s">
        <v>192</v>
      </c>
      <c r="D77" s="86">
        <v>623</v>
      </c>
      <c r="E77" s="86" t="s">
        <v>448</v>
      </c>
      <c r="F77" s="85" t="s">
        <v>193</v>
      </c>
      <c r="G77" s="134">
        <f t="shared" ca="1" si="51"/>
        <v>130074.2194375</v>
      </c>
      <c r="H77" s="134">
        <f t="shared" ca="1" si="52"/>
        <v>136919.90487500001</v>
      </c>
      <c r="I77" s="134">
        <f t="shared" ca="1" si="53"/>
        <v>139657.55943749999</v>
      </c>
      <c r="J77" s="134">
        <f t="shared" ca="1" si="54"/>
        <v>142449.94643750001</v>
      </c>
      <c r="K77" s="134">
        <f t="shared" ca="1" si="55"/>
        <v>145301.19662500001</v>
      </c>
      <c r="L77" s="134">
        <f t="shared" ca="1" si="56"/>
        <v>148204.08118750001</v>
      </c>
      <c r="M77" s="134">
        <f t="shared" ca="1" si="57"/>
        <v>151170.992375</v>
      </c>
      <c r="N77" s="134">
        <f t="shared" ca="1" si="58"/>
        <v>154193.6686875</v>
      </c>
      <c r="O77" s="87"/>
      <c r="P77" s="100" t="str">
        <f t="shared" si="59"/>
        <v>C09890</v>
      </c>
      <c r="Q77" s="102" t="s">
        <v>509</v>
      </c>
      <c r="R77" s="103" t="str">
        <f t="shared" si="60"/>
        <v>Director Fleet Services</v>
      </c>
      <c r="S77" s="102" t="str">
        <f t="shared" si="61"/>
        <v>92</v>
      </c>
      <c r="T77" s="104" cm="1">
        <f t="array" aca="1" ref="T77" ca="1">IF($Q77="Y",VLOOKUP($P77,INDIRECT($Q$2),T$5,0)*INDIRECT($P$1),VLOOKUP($P77,INDIRECT($Q$2),T$5,0))</f>
        <v>130074.2194375</v>
      </c>
      <c r="U77" s="104" cm="1">
        <f t="array" aca="1" ref="U77" ca="1">IF($Q77="Y",VLOOKUP($P77,INDIRECT($Q$2),U$5,0)*INDIRECT($P$1),VLOOKUP($P77,INDIRECT($Q$2),U$5,0))</f>
        <v>136919.90487500001</v>
      </c>
      <c r="V77" s="104" cm="1">
        <f t="array" aca="1" ref="V77" ca="1">IF($Q77="Y",VLOOKUP($P77,INDIRECT($Q$2),V$5,0)*INDIRECT($P$1),VLOOKUP($P77,INDIRECT($Q$2),V$5,0))</f>
        <v>139657.55943749999</v>
      </c>
      <c r="W77" s="104" cm="1">
        <f t="array" aca="1" ref="W77" ca="1">IF($Q77="Y",VLOOKUP($P77,INDIRECT($Q$2),W$5,0)*INDIRECT($P$1),VLOOKUP($P77,INDIRECT($Q$2),W$5,0))</f>
        <v>142449.94643750001</v>
      </c>
      <c r="X77" s="104" cm="1">
        <f t="array" aca="1" ref="X77" ca="1">IF($Q77="Y",VLOOKUP($P77,INDIRECT($Q$2),X$5,0)*INDIRECT($P$1),VLOOKUP($P77,INDIRECT($Q$2),X$5,0))</f>
        <v>145301.19662500001</v>
      </c>
      <c r="Y77" s="104" cm="1">
        <f t="array" aca="1" ref="Y77" ca="1">IF($Q77="Y",VLOOKUP($P77,INDIRECT($Q$2),Y$5,0)*INDIRECT($P$1),VLOOKUP($P77,INDIRECT($Q$2),Y$5,0))</f>
        <v>148204.08118750001</v>
      </c>
      <c r="Z77" s="104" cm="1">
        <f t="array" aca="1" ref="Z77" ca="1">IF($Q77="Y",VLOOKUP($P77,INDIRECT($Q$2),Z$5,0)*INDIRECT($P$1),VLOOKUP($P77,INDIRECT($Q$2),Z$5,0))</f>
        <v>151170.992375</v>
      </c>
      <c r="AA77" s="104" cm="1">
        <f t="array" aca="1" ref="AA77" ca="1">IF($Q77="Y",VLOOKUP($P77,INDIRECT($Q$2),AA$5,0)*INDIRECT($P$1),VLOOKUP($P77,INDIRECT($Q$2),AA$5,0))</f>
        <v>154193.6686875</v>
      </c>
      <c r="AB77" s="162" t="str">
        <f t="shared" si="62"/>
        <v>C09890</v>
      </c>
      <c r="AC77" s="163" t="str">
        <f t="shared" si="63"/>
        <v>Director Fleet Services</v>
      </c>
      <c r="AD77" s="162" t="str">
        <f t="shared" si="64"/>
        <v>92</v>
      </c>
      <c r="AE77" s="164">
        <f t="shared" ca="1" si="65"/>
        <v>62.535999999999994</v>
      </c>
      <c r="AF77" s="164">
        <f t="shared" ca="1" si="66"/>
        <v>65.826999999999998</v>
      </c>
      <c r="AG77" s="164">
        <f t="shared" ca="1" si="67"/>
        <v>67.144000000000005</v>
      </c>
      <c r="AH77" s="164">
        <f t="shared" ca="1" si="68"/>
        <v>68.486000000000004</v>
      </c>
      <c r="AI77" s="164">
        <f t="shared" ca="1" si="69"/>
        <v>69.856999999999999</v>
      </c>
      <c r="AJ77" s="164">
        <f t="shared" ca="1" si="70"/>
        <v>71.25200000000001</v>
      </c>
      <c r="AK77" s="164">
        <f t="shared" ca="1" si="71"/>
        <v>72.679000000000002</v>
      </c>
      <c r="AL77" s="164">
        <f t="shared" ca="1" si="72"/>
        <v>74.132000000000005</v>
      </c>
    </row>
    <row r="78" spans="1:42" s="51" customFormat="1">
      <c r="A78" s="85" t="s">
        <v>546</v>
      </c>
      <c r="B78" s="86">
        <v>12</v>
      </c>
      <c r="C78" s="86">
        <v>84</v>
      </c>
      <c r="D78" s="86">
        <v>563</v>
      </c>
      <c r="E78" s="86" t="s">
        <v>448</v>
      </c>
      <c r="F78" s="85" t="s">
        <v>547</v>
      </c>
      <c r="G78" s="134">
        <f t="shared" si="51"/>
        <v>117282.31937499999</v>
      </c>
      <c r="H78" s="134">
        <f t="shared" si="52"/>
        <v>123454.6925625</v>
      </c>
      <c r="I78" s="134">
        <f t="shared" si="53"/>
        <v>125922.8156875</v>
      </c>
      <c r="J78" s="134">
        <f t="shared" si="54"/>
        <v>128442.57318749999</v>
      </c>
      <c r="K78" s="134">
        <f t="shared" si="55"/>
        <v>131009.8343125</v>
      </c>
      <c r="L78" s="134">
        <f t="shared" si="56"/>
        <v>133630.79518749999</v>
      </c>
      <c r="M78" s="134">
        <f t="shared" si="57"/>
        <v>136303.3904375</v>
      </c>
      <c r="N78" s="134">
        <f t="shared" si="58"/>
        <v>139030.71812499998</v>
      </c>
      <c r="O78" s="87"/>
      <c r="P78" s="100" t="str">
        <f t="shared" si="59"/>
        <v>53042C</v>
      </c>
      <c r="Q78" s="102" t="s">
        <v>509</v>
      </c>
      <c r="R78" s="103" t="str">
        <f t="shared" si="60"/>
        <v>Director Health Operations</v>
      </c>
      <c r="S78" s="102">
        <f t="shared" si="61"/>
        <v>84</v>
      </c>
      <c r="T78" s="104">
        <v>117282.31937499999</v>
      </c>
      <c r="U78" s="104">
        <v>123454.6925625</v>
      </c>
      <c r="V78" s="104">
        <v>125922.8156875</v>
      </c>
      <c r="W78" s="104">
        <v>128442.57318749999</v>
      </c>
      <c r="X78" s="104">
        <v>131009.8343125</v>
      </c>
      <c r="Y78" s="104">
        <v>133630.79518749999</v>
      </c>
      <c r="Z78" s="104">
        <v>136303.3904375</v>
      </c>
      <c r="AA78" s="104">
        <v>139030.71812499998</v>
      </c>
      <c r="AB78" s="162" t="str">
        <f t="shared" si="62"/>
        <v>53042C</v>
      </c>
      <c r="AC78" s="163" t="str">
        <f t="shared" si="63"/>
        <v>Director Health Operations</v>
      </c>
      <c r="AD78" s="162">
        <f t="shared" si="64"/>
        <v>84</v>
      </c>
      <c r="AE78" s="164">
        <f t="shared" si="65"/>
        <v>56.385999999999996</v>
      </c>
      <c r="AF78" s="164">
        <f t="shared" si="66"/>
        <v>59.353999999999999</v>
      </c>
      <c r="AG78" s="164">
        <f t="shared" si="67"/>
        <v>60.54</v>
      </c>
      <c r="AH78" s="164">
        <f t="shared" si="68"/>
        <v>61.751999999999995</v>
      </c>
      <c r="AI78" s="164">
        <f t="shared" si="69"/>
        <v>62.985999999999997</v>
      </c>
      <c r="AJ78" s="164">
        <f t="shared" si="70"/>
        <v>64.246000000000009</v>
      </c>
      <c r="AK78" s="164">
        <f t="shared" si="71"/>
        <v>65.531000000000006</v>
      </c>
      <c r="AL78" s="164">
        <f t="shared" si="72"/>
        <v>66.841999999999999</v>
      </c>
    </row>
    <row r="79" spans="1:42" s="51" customFormat="1">
      <c r="A79" s="85" t="s">
        <v>194</v>
      </c>
      <c r="B79" s="86">
        <v>16</v>
      </c>
      <c r="C79" s="86" t="s">
        <v>176</v>
      </c>
      <c r="D79" s="86">
        <v>753</v>
      </c>
      <c r="E79" s="86" t="s">
        <v>448</v>
      </c>
      <c r="F79" s="85" t="s">
        <v>195</v>
      </c>
      <c r="G79" s="134">
        <f t="shared" ca="1" si="51"/>
        <v>157788.45387500001</v>
      </c>
      <c r="H79" s="134">
        <f t="shared" ca="1" si="52"/>
        <v>166095.39212499998</v>
      </c>
      <c r="I79" s="134">
        <f t="shared" ca="1" si="53"/>
        <v>169414.44975</v>
      </c>
      <c r="J79" s="134">
        <f t="shared" ca="1" si="54"/>
        <v>172804.7628125</v>
      </c>
      <c r="K79" s="134">
        <f t="shared" ca="1" si="55"/>
        <v>176260.13518750001</v>
      </c>
      <c r="L79" s="134">
        <f t="shared" ca="1" si="56"/>
        <v>179783.6649375</v>
      </c>
      <c r="M79" s="134">
        <f t="shared" ca="1" si="57"/>
        <v>183380.51550000001</v>
      </c>
      <c r="N79" s="134">
        <f t="shared" ca="1" si="58"/>
        <v>187047.58881250001</v>
      </c>
      <c r="O79" s="87"/>
      <c r="P79" s="100" t="str">
        <f t="shared" si="59"/>
        <v>C52280</v>
      </c>
      <c r="Q79" s="102" t="s">
        <v>509</v>
      </c>
      <c r="R79" s="103" t="str">
        <f t="shared" si="60"/>
        <v>Director Housing &amp; Policy Development</v>
      </c>
      <c r="S79" s="102" t="str">
        <f t="shared" si="61"/>
        <v>113</v>
      </c>
      <c r="T79" s="104" cm="1">
        <f t="array" aca="1" ref="T79" ca="1">IF($Q79="Y",VLOOKUP($P79,INDIRECT($Q$2),T$5,0)*INDIRECT($P$1),VLOOKUP($P79,INDIRECT($Q$2),T$5,0))</f>
        <v>157788.45387500001</v>
      </c>
      <c r="U79" s="104" cm="1">
        <f t="array" aca="1" ref="U79" ca="1">IF($Q79="Y",VLOOKUP($P79,INDIRECT($Q$2),U$5,0)*INDIRECT($P$1),VLOOKUP($P79,INDIRECT($Q$2),U$5,0))</f>
        <v>166095.39212499998</v>
      </c>
      <c r="V79" s="104" cm="1">
        <f t="array" aca="1" ref="V79" ca="1">IF($Q79="Y",VLOOKUP($P79,INDIRECT($Q$2),V$5,0)*INDIRECT($P$1),VLOOKUP($P79,INDIRECT($Q$2),V$5,0))</f>
        <v>169414.44975</v>
      </c>
      <c r="W79" s="104" cm="1">
        <f t="array" aca="1" ref="W79" ca="1">IF($Q79="Y",VLOOKUP($P79,INDIRECT($Q$2),W$5,0)*INDIRECT($P$1),VLOOKUP($P79,INDIRECT($Q$2),W$5,0))</f>
        <v>172804.7628125</v>
      </c>
      <c r="X79" s="104" cm="1">
        <f t="array" aca="1" ref="X79" ca="1">IF($Q79="Y",VLOOKUP($P79,INDIRECT($Q$2),X$5,0)*INDIRECT($P$1),VLOOKUP($P79,INDIRECT($Q$2),X$5,0))</f>
        <v>176260.13518750001</v>
      </c>
      <c r="Y79" s="104" cm="1">
        <f t="array" aca="1" ref="Y79" ca="1">IF($Q79="Y",VLOOKUP($P79,INDIRECT($Q$2),Y$5,0)*INDIRECT($P$1),VLOOKUP($P79,INDIRECT($Q$2),Y$5,0))</f>
        <v>179783.6649375</v>
      </c>
      <c r="Z79" s="104" cm="1">
        <f t="array" aca="1" ref="Z79" ca="1">IF($Q79="Y",VLOOKUP($P79,INDIRECT($Q$2),Z$5,0)*INDIRECT($P$1),VLOOKUP($P79,INDIRECT($Q$2),Z$5,0))</f>
        <v>183380.51550000001</v>
      </c>
      <c r="AA79" s="104" cm="1">
        <f t="array" aca="1" ref="AA79" ca="1">IF($Q79="Y",VLOOKUP($P79,INDIRECT($Q$2),AA$5,0)*INDIRECT($P$1),VLOOKUP($P79,INDIRECT($Q$2),AA$5,0))</f>
        <v>187047.58881250001</v>
      </c>
      <c r="AB79" s="162" t="str">
        <f t="shared" si="62"/>
        <v>C52280</v>
      </c>
      <c r="AC79" s="163" t="str">
        <f t="shared" si="63"/>
        <v>Director Housing &amp; Policy Development</v>
      </c>
      <c r="AD79" s="162" t="str">
        <f t="shared" si="64"/>
        <v>113</v>
      </c>
      <c r="AE79" s="164">
        <f t="shared" ca="1" si="65"/>
        <v>75.86</v>
      </c>
      <c r="AF79" s="164">
        <f t="shared" ca="1" si="66"/>
        <v>79.853999999999999</v>
      </c>
      <c r="AG79" s="164">
        <f t="shared" ca="1" si="67"/>
        <v>81.45</v>
      </c>
      <c r="AH79" s="164">
        <f t="shared" ca="1" si="68"/>
        <v>83.08</v>
      </c>
      <c r="AI79" s="164">
        <f t="shared" ca="1" si="69"/>
        <v>84.741</v>
      </c>
      <c r="AJ79" s="164">
        <f t="shared" ca="1" si="70"/>
        <v>86.435000000000002</v>
      </c>
      <c r="AK79" s="164">
        <f t="shared" ca="1" si="71"/>
        <v>88.164000000000001</v>
      </c>
      <c r="AL79" s="164">
        <f t="shared" ca="1" si="72"/>
        <v>89.927000000000007</v>
      </c>
    </row>
    <row r="80" spans="1:42" s="51" customFormat="1">
      <c r="A80" s="85" t="s">
        <v>196</v>
      </c>
      <c r="B80" s="86">
        <v>13</v>
      </c>
      <c r="C80" s="86">
        <v>105</v>
      </c>
      <c r="D80" s="86">
        <v>593</v>
      </c>
      <c r="E80" s="86" t="s">
        <v>448</v>
      </c>
      <c r="F80" s="85" t="s">
        <v>198</v>
      </c>
      <c r="G80" s="134">
        <f t="shared" ca="1" si="51"/>
        <v>123678.78575</v>
      </c>
      <c r="H80" s="134">
        <f t="shared" ca="1" si="52"/>
        <v>130186.782375</v>
      </c>
      <c r="I80" s="134">
        <f t="shared" ca="1" si="53"/>
        <v>132790.18756250001</v>
      </c>
      <c r="J80" s="134">
        <f t="shared" ca="1" si="54"/>
        <v>135447.29250000001</v>
      </c>
      <c r="K80" s="134">
        <f t="shared" ca="1" si="55"/>
        <v>138157.06450000001</v>
      </c>
      <c r="L80" s="134">
        <f t="shared" ca="1" si="56"/>
        <v>140918.470875</v>
      </c>
      <c r="M80" s="134">
        <f t="shared" ca="1" si="57"/>
        <v>143738.7404375</v>
      </c>
      <c r="N80" s="134">
        <f t="shared" ca="1" si="58"/>
        <v>146612.70975000001</v>
      </c>
      <c r="O80" s="87"/>
      <c r="P80" s="100" t="str">
        <f t="shared" si="59"/>
        <v>C03030</v>
      </c>
      <c r="Q80" s="102" t="s">
        <v>509</v>
      </c>
      <c r="R80" s="103" t="str">
        <f t="shared" si="60"/>
        <v>Director Housing Inspection Services</v>
      </c>
      <c r="S80" s="102">
        <f t="shared" si="61"/>
        <v>105</v>
      </c>
      <c r="T80" s="104" cm="1">
        <f t="array" aca="1" ref="T80" ca="1">IF($Q80="Y",VLOOKUP($P80,INDIRECT($Q$2),T$5,0)*INDIRECT($P$1),VLOOKUP($P80,INDIRECT($Q$2),T$5,0))</f>
        <v>123678.78575</v>
      </c>
      <c r="U80" s="104" cm="1">
        <f t="array" aca="1" ref="U80" ca="1">IF($Q80="Y",VLOOKUP($P80,INDIRECT($Q$2),U$5,0)*INDIRECT($P$1),VLOOKUP($P80,INDIRECT($Q$2),U$5,0))</f>
        <v>130186.782375</v>
      </c>
      <c r="V80" s="104" cm="1">
        <f t="array" aca="1" ref="V80" ca="1">IF($Q80="Y",VLOOKUP($P80,INDIRECT($Q$2),V$5,0)*INDIRECT($P$1),VLOOKUP($P80,INDIRECT($Q$2),V$5,0))</f>
        <v>132790.18756250001</v>
      </c>
      <c r="W80" s="104" cm="1">
        <f t="array" aca="1" ref="W80" ca="1">IF($Q80="Y",VLOOKUP($P80,INDIRECT($Q$2),W$5,0)*INDIRECT($P$1),VLOOKUP($P80,INDIRECT($Q$2),W$5,0))</f>
        <v>135447.29250000001</v>
      </c>
      <c r="X80" s="104" cm="1">
        <f t="array" aca="1" ref="X80" ca="1">IF($Q80="Y",VLOOKUP($P80,INDIRECT($Q$2),X$5,0)*INDIRECT($P$1),VLOOKUP($P80,INDIRECT($Q$2),X$5,0))</f>
        <v>138157.06450000001</v>
      </c>
      <c r="Y80" s="104" cm="1">
        <f t="array" aca="1" ref="Y80" ca="1">IF($Q80="Y",VLOOKUP($P80,INDIRECT($Q$2),Y$5,0)*INDIRECT($P$1),VLOOKUP($P80,INDIRECT($Q$2),Y$5,0))</f>
        <v>140918.470875</v>
      </c>
      <c r="Z80" s="104" cm="1">
        <f t="array" aca="1" ref="Z80" ca="1">IF($Q80="Y",VLOOKUP($P80,INDIRECT($Q$2),Z$5,0)*INDIRECT($P$1),VLOOKUP($P80,INDIRECT($Q$2),Z$5,0))</f>
        <v>143738.7404375</v>
      </c>
      <c r="AA80" s="104" cm="1">
        <f t="array" aca="1" ref="AA80" ca="1">IF($Q80="Y",VLOOKUP($P80,INDIRECT($Q$2),AA$5,0)*INDIRECT($P$1),VLOOKUP($P80,INDIRECT($Q$2),AA$5,0))</f>
        <v>146612.70975000001</v>
      </c>
      <c r="AB80" s="162" t="str">
        <f t="shared" si="62"/>
        <v>C03030</v>
      </c>
      <c r="AC80" s="163" t="str">
        <f t="shared" si="63"/>
        <v>Director Housing Inspection Services</v>
      </c>
      <c r="AD80" s="162">
        <f t="shared" si="64"/>
        <v>105</v>
      </c>
      <c r="AE80" s="164">
        <f t="shared" ca="1" si="65"/>
        <v>59.460999999999999</v>
      </c>
      <c r="AF80" s="164">
        <f t="shared" ca="1" si="66"/>
        <v>62.589999999999996</v>
      </c>
      <c r="AG80" s="164">
        <f t="shared" ca="1" si="67"/>
        <v>63.841999999999999</v>
      </c>
      <c r="AH80" s="164">
        <f t="shared" ca="1" si="68"/>
        <v>65.119</v>
      </c>
      <c r="AI80" s="164">
        <f t="shared" ca="1" si="69"/>
        <v>66.422000000000011</v>
      </c>
      <c r="AJ80" s="164">
        <f t="shared" ca="1" si="70"/>
        <v>67.75</v>
      </c>
      <c r="AK80" s="164">
        <f t="shared" ca="1" si="71"/>
        <v>69.106000000000009</v>
      </c>
      <c r="AL80" s="164">
        <f t="shared" ca="1" si="72"/>
        <v>70.487000000000009</v>
      </c>
    </row>
    <row r="81" spans="1:38" s="51" customFormat="1">
      <c r="A81" s="85" t="s">
        <v>199</v>
      </c>
      <c r="B81" s="86">
        <v>12</v>
      </c>
      <c r="C81" s="86" t="s">
        <v>200</v>
      </c>
      <c r="D81" s="86">
        <v>543</v>
      </c>
      <c r="E81" s="86" t="s">
        <v>448</v>
      </c>
      <c r="F81" s="116" t="s">
        <v>404</v>
      </c>
      <c r="G81" s="134">
        <f t="shared" si="51"/>
        <v>123209.69778</v>
      </c>
      <c r="H81" s="134">
        <f t="shared" si="52"/>
        <v>129695.18181750001</v>
      </c>
      <c r="I81" s="134">
        <f t="shared" si="53"/>
        <v>132289.3754325</v>
      </c>
      <c r="J81" s="134">
        <f t="shared" si="54"/>
        <v>134933.75766</v>
      </c>
      <c r="K81" s="134">
        <f t="shared" si="55"/>
        <v>137632.78971000001</v>
      </c>
      <c r="L81" s="134">
        <f t="shared" si="56"/>
        <v>140386.4715825</v>
      </c>
      <c r="M81" s="134">
        <f t="shared" si="57"/>
        <v>143193.68797499998</v>
      </c>
      <c r="N81" s="134">
        <f t="shared" si="58"/>
        <v>146057.78479500001</v>
      </c>
      <c r="O81" s="86"/>
      <c r="P81" s="100" t="str">
        <f t="shared" si="59"/>
        <v>C03341</v>
      </c>
      <c r="Q81" s="102" t="s">
        <v>509</v>
      </c>
      <c r="R81" s="103" t="str">
        <f t="shared" si="60"/>
        <v>Director HR Business Operations</v>
      </c>
      <c r="S81" s="102" t="str">
        <f t="shared" si="61"/>
        <v>11</v>
      </c>
      <c r="T81" s="104">
        <v>123209.69778</v>
      </c>
      <c r="U81" s="104">
        <v>129695.18181750001</v>
      </c>
      <c r="V81" s="104">
        <v>132289.3754325</v>
      </c>
      <c r="W81" s="104">
        <v>134933.75766</v>
      </c>
      <c r="X81" s="104">
        <v>137632.78971000001</v>
      </c>
      <c r="Y81" s="104">
        <v>140386.4715825</v>
      </c>
      <c r="Z81" s="104">
        <v>143193.68797499998</v>
      </c>
      <c r="AA81" s="104">
        <v>146057.78479500001</v>
      </c>
      <c r="AB81" s="162" t="str">
        <f t="shared" si="62"/>
        <v>C03341</v>
      </c>
      <c r="AC81" s="163" t="str">
        <f t="shared" si="63"/>
        <v>Director HR Business Operations</v>
      </c>
      <c r="AD81" s="162" t="str">
        <f t="shared" si="64"/>
        <v>11</v>
      </c>
      <c r="AE81" s="164">
        <f t="shared" si="65"/>
        <v>59.235999999999997</v>
      </c>
      <c r="AF81" s="164">
        <f t="shared" si="66"/>
        <v>62.353999999999999</v>
      </c>
      <c r="AG81" s="164">
        <f t="shared" si="67"/>
        <v>63.600999999999999</v>
      </c>
      <c r="AH81" s="164">
        <f t="shared" si="68"/>
        <v>64.872</v>
      </c>
      <c r="AI81" s="164">
        <f t="shared" si="69"/>
        <v>66.17</v>
      </c>
      <c r="AJ81" s="164">
        <f t="shared" si="70"/>
        <v>67.494</v>
      </c>
      <c r="AK81" s="164">
        <f t="shared" si="71"/>
        <v>68.844000000000008</v>
      </c>
      <c r="AL81" s="164">
        <f t="shared" si="72"/>
        <v>70.221000000000004</v>
      </c>
    </row>
    <row r="82" spans="1:38" s="51" customFormat="1">
      <c r="A82" s="85" t="s">
        <v>202</v>
      </c>
      <c r="B82" s="86">
        <v>13</v>
      </c>
      <c r="C82" s="86">
        <v>178</v>
      </c>
      <c r="D82" s="86">
        <v>625</v>
      </c>
      <c r="E82" s="86" t="s">
        <v>448</v>
      </c>
      <c r="F82" s="116" t="s">
        <v>405</v>
      </c>
      <c r="G82" s="134">
        <f t="shared" si="51"/>
        <v>140939.66162250002</v>
      </c>
      <c r="H82" s="134">
        <f t="shared" si="52"/>
        <v>148356.4232475</v>
      </c>
      <c r="I82" s="134">
        <f t="shared" si="53"/>
        <v>151325.35850250002</v>
      </c>
      <c r="J82" s="134">
        <f t="shared" si="54"/>
        <v>154351.17418500001</v>
      </c>
      <c r="K82" s="134">
        <f t="shared" si="55"/>
        <v>157438.33150500001</v>
      </c>
      <c r="L82" s="134">
        <f t="shared" si="56"/>
        <v>160589.06106750001</v>
      </c>
      <c r="M82" s="134">
        <f t="shared" si="57"/>
        <v>163797.78636</v>
      </c>
      <c r="N82" s="134">
        <f t="shared" si="58"/>
        <v>167076.77571000002</v>
      </c>
      <c r="O82" s="86"/>
      <c r="P82" s="100" t="str">
        <f t="shared" si="59"/>
        <v>C03342</v>
      </c>
      <c r="Q82" s="102" t="s">
        <v>509</v>
      </c>
      <c r="R82" s="103" t="str">
        <f t="shared" si="60"/>
        <v>Director HR Business Partnerships</v>
      </c>
      <c r="S82" s="102">
        <f t="shared" si="61"/>
        <v>178</v>
      </c>
      <c r="T82" s="104">
        <v>140939.66162250002</v>
      </c>
      <c r="U82" s="104">
        <v>148356.4232475</v>
      </c>
      <c r="V82" s="104">
        <v>151325.35850250002</v>
      </c>
      <c r="W82" s="104">
        <v>154351.17418500001</v>
      </c>
      <c r="X82" s="104">
        <v>157438.33150500001</v>
      </c>
      <c r="Y82" s="104">
        <v>160589.06106750001</v>
      </c>
      <c r="Z82" s="104">
        <v>163797.78636</v>
      </c>
      <c r="AA82" s="104">
        <v>167076.77571000002</v>
      </c>
      <c r="AB82" s="162" t="str">
        <f t="shared" si="62"/>
        <v>C03342</v>
      </c>
      <c r="AC82" s="163" t="str">
        <f t="shared" si="63"/>
        <v>Director HR Business Partnerships</v>
      </c>
      <c r="AD82" s="162">
        <f t="shared" si="64"/>
        <v>178</v>
      </c>
      <c r="AE82" s="164">
        <f t="shared" si="65"/>
        <v>67.760000000000005</v>
      </c>
      <c r="AF82" s="164">
        <f t="shared" si="66"/>
        <v>71.326000000000008</v>
      </c>
      <c r="AG82" s="164">
        <f t="shared" si="67"/>
        <v>72.753</v>
      </c>
      <c r="AH82" s="164">
        <f t="shared" si="68"/>
        <v>74.207999999999998</v>
      </c>
      <c r="AI82" s="164">
        <f t="shared" si="69"/>
        <v>75.692000000000007</v>
      </c>
      <c r="AJ82" s="164">
        <f t="shared" si="70"/>
        <v>77.207000000000008</v>
      </c>
      <c r="AK82" s="164">
        <f t="shared" si="71"/>
        <v>78.749000000000009</v>
      </c>
      <c r="AL82" s="164">
        <f t="shared" si="72"/>
        <v>80.326000000000008</v>
      </c>
    </row>
    <row r="83" spans="1:38" s="51" customFormat="1">
      <c r="A83" s="85" t="s">
        <v>432</v>
      </c>
      <c r="B83" s="86">
        <v>12</v>
      </c>
      <c r="C83" s="86">
        <v>175</v>
      </c>
      <c r="D83" s="86">
        <v>543</v>
      </c>
      <c r="E83" s="86" t="s">
        <v>448</v>
      </c>
      <c r="F83" s="116" t="s">
        <v>431</v>
      </c>
      <c r="G83" s="134">
        <f t="shared" si="51"/>
        <v>122057.59029750001</v>
      </c>
      <c r="H83" s="134">
        <f t="shared" si="52"/>
        <v>128483.96330250001</v>
      </c>
      <c r="I83" s="134">
        <f t="shared" si="53"/>
        <v>131051.3896575</v>
      </c>
      <c r="J83" s="134">
        <f t="shared" si="54"/>
        <v>133673.46583500001</v>
      </c>
      <c r="K83" s="134">
        <f t="shared" si="55"/>
        <v>136349.07653250001</v>
      </c>
      <c r="L83" s="134">
        <f t="shared" si="56"/>
        <v>139073.76054000002</v>
      </c>
      <c r="M83" s="134">
        <f t="shared" si="57"/>
        <v>141856.44027750002</v>
      </c>
      <c r="N83" s="134">
        <f t="shared" si="58"/>
        <v>144693.7698375</v>
      </c>
      <c r="O83" s="86"/>
      <c r="P83" s="100" t="str">
        <f t="shared" si="59"/>
        <v>C06712</v>
      </c>
      <c r="Q83" s="102" t="s">
        <v>509</v>
      </c>
      <c r="R83" s="103" t="str">
        <f t="shared" si="60"/>
        <v>Director HR Internal Workforce Investigations</v>
      </c>
      <c r="S83" s="102">
        <f t="shared" si="61"/>
        <v>175</v>
      </c>
      <c r="T83" s="104">
        <v>122057.59029750001</v>
      </c>
      <c r="U83" s="104">
        <v>128483.96330250001</v>
      </c>
      <c r="V83" s="104">
        <v>131051.3896575</v>
      </c>
      <c r="W83" s="104">
        <v>133673.46583500001</v>
      </c>
      <c r="X83" s="104">
        <v>136349.07653250001</v>
      </c>
      <c r="Y83" s="104">
        <v>139073.76054000002</v>
      </c>
      <c r="Z83" s="104">
        <v>141856.44027750002</v>
      </c>
      <c r="AA83" s="104">
        <v>144693.7698375</v>
      </c>
      <c r="AB83" s="162" t="str">
        <f t="shared" si="62"/>
        <v>C06712</v>
      </c>
      <c r="AC83" s="163" t="str">
        <f t="shared" si="63"/>
        <v>Director HR Internal Workforce Investigations</v>
      </c>
      <c r="AD83" s="162">
        <f t="shared" si="64"/>
        <v>175</v>
      </c>
      <c r="AE83" s="164">
        <f t="shared" si="65"/>
        <v>58.681999999999995</v>
      </c>
      <c r="AF83" s="164">
        <f t="shared" si="66"/>
        <v>61.771999999999998</v>
      </c>
      <c r="AG83" s="164">
        <f t="shared" si="67"/>
        <v>63.006</v>
      </c>
      <c r="AH83" s="164">
        <f t="shared" si="68"/>
        <v>64.26700000000001</v>
      </c>
      <c r="AI83" s="164">
        <f t="shared" si="69"/>
        <v>65.553000000000011</v>
      </c>
      <c r="AJ83" s="164">
        <f t="shared" si="70"/>
        <v>66.863</v>
      </c>
      <c r="AK83" s="164">
        <f t="shared" si="71"/>
        <v>68.201000000000008</v>
      </c>
      <c r="AL83" s="164">
        <f t="shared" si="72"/>
        <v>69.564999999999998</v>
      </c>
    </row>
    <row r="84" spans="1:38" s="51" customFormat="1">
      <c r="A84" s="85" t="s">
        <v>213</v>
      </c>
      <c r="B84" s="86">
        <v>15</v>
      </c>
      <c r="C84" s="86">
        <v>165</v>
      </c>
      <c r="D84" s="86">
        <v>678</v>
      </c>
      <c r="E84" s="86" t="s">
        <v>448</v>
      </c>
      <c r="F84" s="116" t="s">
        <v>411</v>
      </c>
      <c r="G84" s="134">
        <f t="shared" si="51"/>
        <v>169334.14796999999</v>
      </c>
      <c r="H84" s="134">
        <f t="shared" si="52"/>
        <v>178244.2996425</v>
      </c>
      <c r="I84" s="134">
        <f t="shared" si="53"/>
        <v>181811.03703750001</v>
      </c>
      <c r="J84" s="134">
        <f t="shared" si="54"/>
        <v>185448.03849000001</v>
      </c>
      <c r="K84" s="134">
        <f t="shared" si="55"/>
        <v>189155.304</v>
      </c>
      <c r="L84" s="134">
        <f t="shared" si="56"/>
        <v>192938.41008000003</v>
      </c>
      <c r="M84" s="134">
        <f t="shared" si="57"/>
        <v>196796.24142750003</v>
      </c>
      <c r="N84" s="134">
        <f t="shared" si="58"/>
        <v>200731.0286475</v>
      </c>
      <c r="O84" s="86"/>
      <c r="P84" s="100" t="str">
        <f t="shared" si="59"/>
        <v>C03360</v>
      </c>
      <c r="Q84" s="102" t="s">
        <v>509</v>
      </c>
      <c r="R84" s="103" t="str">
        <f t="shared" si="60"/>
        <v>Director HR Labor Relations</v>
      </c>
      <c r="S84" s="102">
        <f t="shared" si="61"/>
        <v>165</v>
      </c>
      <c r="T84" s="104">
        <v>169334.14796999999</v>
      </c>
      <c r="U84" s="104">
        <v>178244.2996425</v>
      </c>
      <c r="V84" s="104">
        <v>181811.03703750001</v>
      </c>
      <c r="W84" s="104">
        <v>185448.03849000001</v>
      </c>
      <c r="X84" s="104">
        <v>189155.304</v>
      </c>
      <c r="Y84" s="104">
        <v>192938.41008000003</v>
      </c>
      <c r="Z84" s="104">
        <v>196796.24142750003</v>
      </c>
      <c r="AA84" s="104">
        <v>200731.0286475</v>
      </c>
      <c r="AB84" s="162" t="str">
        <f t="shared" si="62"/>
        <v>C03360</v>
      </c>
      <c r="AC84" s="163" t="str">
        <f t="shared" si="63"/>
        <v>Director HR Labor Relations</v>
      </c>
      <c r="AD84" s="162">
        <f t="shared" si="64"/>
        <v>165</v>
      </c>
      <c r="AE84" s="164">
        <f t="shared" si="65"/>
        <v>81.411000000000001</v>
      </c>
      <c r="AF84" s="164">
        <f t="shared" si="66"/>
        <v>85.695000000000007</v>
      </c>
      <c r="AG84" s="164">
        <f t="shared" si="67"/>
        <v>87.410000000000011</v>
      </c>
      <c r="AH84" s="164">
        <f t="shared" si="68"/>
        <v>89.158000000000001</v>
      </c>
      <c r="AI84" s="164">
        <f t="shared" si="69"/>
        <v>90.941000000000003</v>
      </c>
      <c r="AJ84" s="164">
        <f t="shared" si="70"/>
        <v>92.759</v>
      </c>
      <c r="AK84" s="164">
        <f t="shared" si="71"/>
        <v>94.614000000000004</v>
      </c>
      <c r="AL84" s="164">
        <f t="shared" si="72"/>
        <v>96.506</v>
      </c>
    </row>
    <row r="85" spans="1:38" s="51" customFormat="1">
      <c r="A85" s="85" t="s">
        <v>215</v>
      </c>
      <c r="B85" s="86">
        <v>12</v>
      </c>
      <c r="C85" s="86">
        <v>174</v>
      </c>
      <c r="D85" s="86">
        <v>568</v>
      </c>
      <c r="E85" s="86" t="s">
        <v>448</v>
      </c>
      <c r="F85" s="116" t="s">
        <v>591</v>
      </c>
      <c r="G85" s="134">
        <f t="shared" si="51"/>
        <v>127815.897105</v>
      </c>
      <c r="H85" s="134">
        <f t="shared" si="52"/>
        <v>134541.17118</v>
      </c>
      <c r="I85" s="134">
        <f t="shared" si="53"/>
        <v>137232.39611249999</v>
      </c>
      <c r="J85" s="134">
        <f t="shared" si="54"/>
        <v>139979.38617000001</v>
      </c>
      <c r="K85" s="134">
        <f t="shared" si="55"/>
        <v>142778.795445</v>
      </c>
      <c r="L85" s="134">
        <f t="shared" si="56"/>
        <v>145633.96984499999</v>
      </c>
      <c r="M85" s="134">
        <f t="shared" si="57"/>
        <v>148547.13997500003</v>
      </c>
      <c r="N85" s="134">
        <f t="shared" si="58"/>
        <v>151518.30583500001</v>
      </c>
      <c r="O85" s="86"/>
      <c r="P85" s="100" t="str">
        <f t="shared" si="59"/>
        <v>C03343</v>
      </c>
      <c r="Q85" s="102" t="s">
        <v>509</v>
      </c>
      <c r="R85" s="103" t="str">
        <f t="shared" si="60"/>
        <v>Director HR Learning &amp; Development Solutions</v>
      </c>
      <c r="S85" s="102">
        <f t="shared" si="61"/>
        <v>174</v>
      </c>
      <c r="T85" s="104">
        <v>127815.897105</v>
      </c>
      <c r="U85" s="104">
        <v>134541.17118</v>
      </c>
      <c r="V85" s="104">
        <v>137232.39611249999</v>
      </c>
      <c r="W85" s="104">
        <v>139979.38617000001</v>
      </c>
      <c r="X85" s="104">
        <v>142778.795445</v>
      </c>
      <c r="Y85" s="104">
        <v>145633.96984499999</v>
      </c>
      <c r="Z85" s="104">
        <v>148547.13997500003</v>
      </c>
      <c r="AA85" s="104">
        <v>151518.30583500001</v>
      </c>
      <c r="AB85" s="162" t="str">
        <f t="shared" si="62"/>
        <v>C03343</v>
      </c>
      <c r="AC85" s="163" t="str">
        <f t="shared" si="63"/>
        <v>Director HR Learning &amp; Development Solutions</v>
      </c>
      <c r="AD85" s="162">
        <f t="shared" si="64"/>
        <v>174</v>
      </c>
      <c r="AE85" s="164">
        <f t="shared" si="65"/>
        <v>61.449999999999996</v>
      </c>
      <c r="AF85" s="164">
        <f t="shared" si="66"/>
        <v>64.684000000000012</v>
      </c>
      <c r="AG85" s="164">
        <f t="shared" si="67"/>
        <v>65.978000000000009</v>
      </c>
      <c r="AH85" s="164">
        <f t="shared" si="68"/>
        <v>67.298000000000002</v>
      </c>
      <c r="AI85" s="164">
        <f t="shared" si="69"/>
        <v>68.644000000000005</v>
      </c>
      <c r="AJ85" s="164">
        <f t="shared" si="70"/>
        <v>70.01700000000001</v>
      </c>
      <c r="AK85" s="164">
        <f t="shared" si="71"/>
        <v>71.417000000000002</v>
      </c>
      <c r="AL85" s="164">
        <f t="shared" si="72"/>
        <v>72.846000000000004</v>
      </c>
    </row>
    <row r="86" spans="1:38" s="51" customFormat="1">
      <c r="A86" s="85" t="s">
        <v>281</v>
      </c>
      <c r="B86" s="86">
        <v>13</v>
      </c>
      <c r="C86" s="86">
        <v>179</v>
      </c>
      <c r="D86" s="86">
        <v>630</v>
      </c>
      <c r="E86" s="86" t="s">
        <v>448</v>
      </c>
      <c r="F86" s="116" t="s">
        <v>413</v>
      </c>
      <c r="G86" s="134">
        <f t="shared" si="51"/>
        <v>142091.76910499998</v>
      </c>
      <c r="H86" s="134">
        <f t="shared" si="52"/>
        <v>149570.98767000003</v>
      </c>
      <c r="I86" s="134">
        <f t="shared" si="53"/>
        <v>152559.99836999999</v>
      </c>
      <c r="J86" s="134">
        <f t="shared" si="54"/>
        <v>155612.58131250003</v>
      </c>
      <c r="K86" s="134">
        <f t="shared" si="55"/>
        <v>158724.27528750003</v>
      </c>
      <c r="L86" s="134">
        <f t="shared" si="56"/>
        <v>161900.6568075</v>
      </c>
      <c r="M86" s="134">
        <f t="shared" si="57"/>
        <v>165137.26466250001</v>
      </c>
      <c r="N86" s="134">
        <f t="shared" si="58"/>
        <v>168439.675365</v>
      </c>
      <c r="O86" s="86"/>
      <c r="P86" s="100" t="str">
        <f t="shared" si="59"/>
        <v>C03532</v>
      </c>
      <c r="Q86" s="102" t="s">
        <v>509</v>
      </c>
      <c r="R86" s="103" t="str">
        <f t="shared" si="60"/>
        <v>Director HR Total Compensation</v>
      </c>
      <c r="S86" s="102">
        <f t="shared" si="61"/>
        <v>179</v>
      </c>
      <c r="T86" s="104">
        <v>142091.76910499998</v>
      </c>
      <c r="U86" s="104">
        <v>149570.98767000003</v>
      </c>
      <c r="V86" s="104">
        <v>152559.99836999999</v>
      </c>
      <c r="W86" s="104">
        <v>155612.58131250003</v>
      </c>
      <c r="X86" s="104">
        <v>158724.27528750003</v>
      </c>
      <c r="Y86" s="104">
        <v>161900.6568075</v>
      </c>
      <c r="Z86" s="104">
        <v>165137.26466250001</v>
      </c>
      <c r="AA86" s="104">
        <v>168439.675365</v>
      </c>
      <c r="AB86" s="162" t="str">
        <f t="shared" si="62"/>
        <v>C03532</v>
      </c>
      <c r="AC86" s="163" t="str">
        <f t="shared" si="63"/>
        <v>Director HR Total Compensation</v>
      </c>
      <c r="AD86" s="162">
        <f t="shared" si="64"/>
        <v>179</v>
      </c>
      <c r="AE86" s="164">
        <f t="shared" si="65"/>
        <v>68.314000000000007</v>
      </c>
      <c r="AF86" s="164">
        <f t="shared" si="66"/>
        <v>71.910000000000011</v>
      </c>
      <c r="AG86" s="164">
        <f t="shared" si="67"/>
        <v>73.347000000000008</v>
      </c>
      <c r="AH86" s="164">
        <f t="shared" si="68"/>
        <v>74.814000000000007</v>
      </c>
      <c r="AI86" s="164">
        <f t="shared" si="69"/>
        <v>76.31</v>
      </c>
      <c r="AJ86" s="164">
        <f t="shared" si="70"/>
        <v>77.837000000000003</v>
      </c>
      <c r="AK86" s="164">
        <f t="shared" si="71"/>
        <v>79.393000000000001</v>
      </c>
      <c r="AL86" s="164">
        <f t="shared" si="72"/>
        <v>80.981000000000009</v>
      </c>
    </row>
    <row r="87" spans="1:38" s="51" customFormat="1">
      <c r="A87" s="85" t="s">
        <v>204</v>
      </c>
      <c r="B87" s="86">
        <v>14</v>
      </c>
      <c r="C87" s="86" t="s">
        <v>205</v>
      </c>
      <c r="D87" s="86">
        <v>638</v>
      </c>
      <c r="E87" s="86" t="s">
        <v>448</v>
      </c>
      <c r="F87" s="85" t="s">
        <v>524</v>
      </c>
      <c r="G87" s="134">
        <f t="shared" ca="1" si="51"/>
        <v>155264.56562499999</v>
      </c>
      <c r="H87" s="134">
        <f t="shared" ca="1" si="52"/>
        <v>163436.22181250001</v>
      </c>
      <c r="I87" s="134">
        <f t="shared" ca="1" si="53"/>
        <v>166705.71043750001</v>
      </c>
      <c r="J87" s="134">
        <f t="shared" ca="1" si="54"/>
        <v>170038.193</v>
      </c>
      <c r="K87" s="134">
        <f t="shared" ca="1" si="55"/>
        <v>173437.80025</v>
      </c>
      <c r="L87" s="134">
        <f t="shared" ca="1" si="56"/>
        <v>176907.63024999999</v>
      </c>
      <c r="M87" s="134">
        <f t="shared" ca="1" si="57"/>
        <v>180445.61762499998</v>
      </c>
      <c r="N87" s="134">
        <f t="shared" ca="1" si="58"/>
        <v>184056.92581250001</v>
      </c>
      <c r="O87" s="87"/>
      <c r="P87" s="100" t="str">
        <f t="shared" si="59"/>
        <v>C03345</v>
      </c>
      <c r="Q87" s="102" t="s">
        <v>509</v>
      </c>
      <c r="R87" s="103" t="str">
        <f t="shared" si="60"/>
        <v>Director Information Technology Services</v>
      </c>
      <c r="S87" s="102" t="str">
        <f t="shared" si="61"/>
        <v>79</v>
      </c>
      <c r="T87" s="104" cm="1">
        <f t="array" aca="1" ref="T87" ca="1">IF($Q87="Y",VLOOKUP($P87,INDIRECT($Q$2),T$5,0)*INDIRECT($P$1),VLOOKUP($P87,INDIRECT($Q$2),T$5,0))</f>
        <v>155264.56562499999</v>
      </c>
      <c r="U87" s="104" cm="1">
        <f t="array" aca="1" ref="U87" ca="1">IF($Q87="Y",VLOOKUP($P87,INDIRECT($Q$2),U$5,0)*INDIRECT($P$1),VLOOKUP($P87,INDIRECT($Q$2),U$5,0))</f>
        <v>163436.22181250001</v>
      </c>
      <c r="V87" s="104" cm="1">
        <f t="array" aca="1" ref="V87" ca="1">IF($Q87="Y",VLOOKUP($P87,INDIRECT($Q$2),V$5,0)*INDIRECT($P$1),VLOOKUP($P87,INDIRECT($Q$2),V$5,0))</f>
        <v>166705.71043750001</v>
      </c>
      <c r="W87" s="104" cm="1">
        <f t="array" aca="1" ref="W87" ca="1">IF($Q87="Y",VLOOKUP($P87,INDIRECT($Q$2),W$5,0)*INDIRECT($P$1),VLOOKUP($P87,INDIRECT($Q$2),W$5,0))</f>
        <v>170038.193</v>
      </c>
      <c r="X87" s="104" cm="1">
        <f t="array" aca="1" ref="X87" ca="1">IF($Q87="Y",VLOOKUP($P87,INDIRECT($Q$2),X$5,0)*INDIRECT($P$1),VLOOKUP($P87,INDIRECT($Q$2),X$5,0))</f>
        <v>173437.80025</v>
      </c>
      <c r="Y87" s="104" cm="1">
        <f t="array" aca="1" ref="Y87" ca="1">IF($Q87="Y",VLOOKUP($P87,INDIRECT($Q$2),Y$5,0)*INDIRECT($P$1),VLOOKUP($P87,INDIRECT($Q$2),Y$5,0))</f>
        <v>176907.63024999999</v>
      </c>
      <c r="Z87" s="104" cm="1">
        <f t="array" aca="1" ref="Z87" ca="1">IF($Q87="Y",VLOOKUP($P87,INDIRECT($Q$2),Z$5,0)*INDIRECT($P$1),VLOOKUP($P87,INDIRECT($Q$2),Z$5,0))</f>
        <v>180445.61762499998</v>
      </c>
      <c r="AA87" s="104" cm="1">
        <f t="array" aca="1" ref="AA87" ca="1">IF($Q87="Y",VLOOKUP($P87,INDIRECT($Q$2),AA$5,0)*INDIRECT($P$1),VLOOKUP($P87,INDIRECT($Q$2),AA$5,0))</f>
        <v>184056.92581250001</v>
      </c>
      <c r="AB87" s="162" t="str">
        <f t="shared" si="62"/>
        <v>C03345</v>
      </c>
      <c r="AC87" s="163" t="str">
        <f t="shared" si="63"/>
        <v>Director Information Technology Services</v>
      </c>
      <c r="AD87" s="162" t="str">
        <f t="shared" si="64"/>
        <v>79</v>
      </c>
      <c r="AE87" s="164">
        <f t="shared" ca="1" si="65"/>
        <v>74.647000000000006</v>
      </c>
      <c r="AF87" s="164">
        <f t="shared" ca="1" si="66"/>
        <v>78.576000000000008</v>
      </c>
      <c r="AG87" s="164">
        <f t="shared" ca="1" si="67"/>
        <v>80.147000000000006</v>
      </c>
      <c r="AH87" s="164">
        <f t="shared" ca="1" si="68"/>
        <v>81.75</v>
      </c>
      <c r="AI87" s="164">
        <f t="shared" ca="1" si="69"/>
        <v>83.384</v>
      </c>
      <c r="AJ87" s="164">
        <f t="shared" ca="1" si="70"/>
        <v>85.052000000000007</v>
      </c>
      <c r="AK87" s="164">
        <f t="shared" ca="1" si="71"/>
        <v>86.753</v>
      </c>
      <c r="AL87" s="164">
        <f t="shared" ca="1" si="72"/>
        <v>88.489000000000004</v>
      </c>
    </row>
    <row r="88" spans="1:38" s="51" customFormat="1">
      <c r="A88" s="85" t="s">
        <v>207</v>
      </c>
      <c r="B88" s="86">
        <v>13</v>
      </c>
      <c r="C88" s="86" t="s">
        <v>208</v>
      </c>
      <c r="D88" s="86">
        <v>630</v>
      </c>
      <c r="E88" s="86" t="s">
        <v>448</v>
      </c>
      <c r="F88" s="115" t="s">
        <v>209</v>
      </c>
      <c r="G88" s="134">
        <f t="shared" ca="1" si="51"/>
        <v>131566.45287499999</v>
      </c>
      <c r="H88" s="134">
        <f t="shared" ca="1" si="52"/>
        <v>138491.65525000001</v>
      </c>
      <c r="I88" s="134">
        <f t="shared" ca="1" si="53"/>
        <v>141259.25774999999</v>
      </c>
      <c r="J88" s="134">
        <f t="shared" ca="1" si="54"/>
        <v>144085.72343750001</v>
      </c>
      <c r="K88" s="134">
        <f t="shared" ca="1" si="55"/>
        <v>146966.92156250001</v>
      </c>
      <c r="L88" s="134">
        <f t="shared" ca="1" si="56"/>
        <v>149908.01556249999</v>
      </c>
      <c r="M88" s="134">
        <f t="shared" ca="1" si="57"/>
        <v>152904.87468750001</v>
      </c>
      <c r="N88" s="134">
        <f t="shared" ca="1" si="58"/>
        <v>155962.66237499999</v>
      </c>
      <c r="O88" s="87"/>
      <c r="P88" s="100" t="str">
        <f t="shared" si="59"/>
        <v>C03348</v>
      </c>
      <c r="Q88" s="102" t="s">
        <v>509</v>
      </c>
      <c r="R88" s="103" t="str">
        <f t="shared" si="60"/>
        <v>Director Innovation Delivery Team</v>
      </c>
      <c r="S88" s="102" t="str">
        <f t="shared" si="61"/>
        <v>51</v>
      </c>
      <c r="T88" s="104" cm="1">
        <f t="array" aca="1" ref="T88" ca="1">IF($Q88="Y",VLOOKUP($P88,INDIRECT($Q$2),T$5,0)*INDIRECT($P$1),VLOOKUP($P88,INDIRECT($Q$2),T$5,0))</f>
        <v>131566.45287499999</v>
      </c>
      <c r="U88" s="104" cm="1">
        <f t="array" aca="1" ref="U88" ca="1">IF($Q88="Y",VLOOKUP($P88,INDIRECT($Q$2),U$5,0)*INDIRECT($P$1),VLOOKUP($P88,INDIRECT($Q$2),U$5,0))</f>
        <v>138491.65525000001</v>
      </c>
      <c r="V88" s="104" cm="1">
        <f t="array" aca="1" ref="V88" ca="1">IF($Q88="Y",VLOOKUP($P88,INDIRECT($Q$2),V$5,0)*INDIRECT($P$1),VLOOKUP($P88,INDIRECT($Q$2),V$5,0))</f>
        <v>141259.25774999999</v>
      </c>
      <c r="W88" s="104" cm="1">
        <f t="array" aca="1" ref="W88" ca="1">IF($Q88="Y",VLOOKUP($P88,INDIRECT($Q$2),W$5,0)*INDIRECT($P$1),VLOOKUP($P88,INDIRECT($Q$2),W$5,0))</f>
        <v>144085.72343750001</v>
      </c>
      <c r="X88" s="104" cm="1">
        <f t="array" aca="1" ref="X88" ca="1">IF($Q88="Y",VLOOKUP($P88,INDIRECT($Q$2),X$5,0)*INDIRECT($P$1),VLOOKUP($P88,INDIRECT($Q$2),X$5,0))</f>
        <v>146966.92156250001</v>
      </c>
      <c r="Y88" s="104" cm="1">
        <f t="array" aca="1" ref="Y88" ca="1">IF($Q88="Y",VLOOKUP($P88,INDIRECT($Q$2),Y$5,0)*INDIRECT($P$1),VLOOKUP($P88,INDIRECT($Q$2),Y$5,0))</f>
        <v>149908.01556249999</v>
      </c>
      <c r="Z88" s="104" cm="1">
        <f t="array" aca="1" ref="Z88" ca="1">IF($Q88="Y",VLOOKUP($P88,INDIRECT($Q$2),Z$5,0)*INDIRECT($P$1),VLOOKUP($P88,INDIRECT($Q$2),Z$5,0))</f>
        <v>152904.87468750001</v>
      </c>
      <c r="AA88" s="104" cm="1">
        <f t="array" aca="1" ref="AA88" ca="1">IF($Q88="Y",VLOOKUP($P88,INDIRECT($Q$2),AA$5,0)*INDIRECT($P$1),VLOOKUP($P88,INDIRECT($Q$2),AA$5,0))</f>
        <v>155962.66237499999</v>
      </c>
      <c r="AB88" s="162" t="str">
        <f t="shared" si="62"/>
        <v>C03348</v>
      </c>
      <c r="AC88" s="163" t="str">
        <f t="shared" si="63"/>
        <v>Director Innovation Delivery Team</v>
      </c>
      <c r="AD88" s="162" t="str">
        <f t="shared" si="64"/>
        <v>51</v>
      </c>
      <c r="AE88" s="164">
        <f t="shared" ca="1" si="65"/>
        <v>63.253999999999998</v>
      </c>
      <c r="AF88" s="164">
        <f t="shared" ca="1" si="66"/>
        <v>66.582999999999998</v>
      </c>
      <c r="AG88" s="164">
        <f t="shared" ca="1" si="67"/>
        <v>67.914000000000001</v>
      </c>
      <c r="AH88" s="164">
        <f t="shared" ca="1" si="68"/>
        <v>69.272000000000006</v>
      </c>
      <c r="AI88" s="164">
        <f t="shared" ca="1" si="69"/>
        <v>70.658000000000001</v>
      </c>
      <c r="AJ88" s="164">
        <f t="shared" ca="1" si="70"/>
        <v>72.072000000000003</v>
      </c>
      <c r="AK88" s="164">
        <f t="shared" ca="1" si="71"/>
        <v>73.512</v>
      </c>
      <c r="AL88" s="164">
        <f t="shared" ca="1" si="72"/>
        <v>74.983000000000004</v>
      </c>
    </row>
    <row r="89" spans="1:38" s="51" customFormat="1">
      <c r="A89" s="85" t="s">
        <v>39</v>
      </c>
      <c r="B89" s="86">
        <v>15</v>
      </c>
      <c r="C89" s="86">
        <v>116</v>
      </c>
      <c r="D89" s="86">
        <v>695</v>
      </c>
      <c r="E89" s="86" t="s">
        <v>448</v>
      </c>
      <c r="F89" s="113" t="s">
        <v>422</v>
      </c>
      <c r="G89" s="134">
        <f t="shared" ca="1" si="51"/>
        <v>145424.08643749999</v>
      </c>
      <c r="H89" s="134">
        <f t="shared" ca="1" si="52"/>
        <v>153076.30081250001</v>
      </c>
      <c r="I89" s="134">
        <f t="shared" ca="1" si="53"/>
        <v>156139.2519375</v>
      </c>
      <c r="J89" s="134">
        <f t="shared" ca="1" si="54"/>
        <v>159263.13162500001</v>
      </c>
      <c r="K89" s="134">
        <f t="shared" ca="1" si="55"/>
        <v>162447.93987500001</v>
      </c>
      <c r="L89" s="134">
        <f t="shared" ca="1" si="56"/>
        <v>165695.74206250001</v>
      </c>
      <c r="M89" s="134">
        <f t="shared" ca="1" si="57"/>
        <v>169011.70162499999</v>
      </c>
      <c r="N89" s="134">
        <f t="shared" ca="1" si="58"/>
        <v>172390.65512499999</v>
      </c>
      <c r="O89" s="87"/>
      <c r="P89" s="100" t="str">
        <f t="shared" si="59"/>
        <v>C03320</v>
      </c>
      <c r="Q89" s="102" t="s">
        <v>509</v>
      </c>
      <c r="R89" s="103" t="str">
        <f t="shared" si="60"/>
        <v>Director Inter Governmental Relations</v>
      </c>
      <c r="S89" s="102">
        <f t="shared" si="61"/>
        <v>116</v>
      </c>
      <c r="T89" s="104" cm="1">
        <f t="array" aca="1" ref="T89" ca="1">IF($Q89="Y",VLOOKUP($P89,INDIRECT($Q$2),T$5,0)*INDIRECT($P$1),VLOOKUP($P89,INDIRECT($Q$2),T$5,0))</f>
        <v>145424.08643749999</v>
      </c>
      <c r="U89" s="104" cm="1">
        <f t="array" aca="1" ref="U89" ca="1">IF($Q89="Y",VLOOKUP($P89,INDIRECT($Q$2),U$5,0)*INDIRECT($P$1),VLOOKUP($P89,INDIRECT($Q$2),U$5,0))</f>
        <v>153076.30081250001</v>
      </c>
      <c r="V89" s="104" cm="1">
        <f t="array" aca="1" ref="V89" ca="1">IF($Q89="Y",VLOOKUP($P89,INDIRECT($Q$2),V$5,0)*INDIRECT($P$1),VLOOKUP($P89,INDIRECT($Q$2),V$5,0))</f>
        <v>156139.2519375</v>
      </c>
      <c r="W89" s="104" cm="1">
        <f t="array" aca="1" ref="W89" ca="1">IF($Q89="Y",VLOOKUP($P89,INDIRECT($Q$2),W$5,0)*INDIRECT($P$1),VLOOKUP($P89,INDIRECT($Q$2),W$5,0))</f>
        <v>159263.13162500001</v>
      </c>
      <c r="X89" s="104" cm="1">
        <f t="array" aca="1" ref="X89" ca="1">IF($Q89="Y",VLOOKUP($P89,INDIRECT($Q$2),X$5,0)*INDIRECT($P$1),VLOOKUP($P89,INDIRECT($Q$2),X$5,0))</f>
        <v>162447.93987500001</v>
      </c>
      <c r="Y89" s="104" cm="1">
        <f t="array" aca="1" ref="Y89" ca="1">IF($Q89="Y",VLOOKUP($P89,INDIRECT($Q$2),Y$5,0)*INDIRECT($P$1),VLOOKUP($P89,INDIRECT($Q$2),Y$5,0))</f>
        <v>165695.74206250001</v>
      </c>
      <c r="Z89" s="104" cm="1">
        <f t="array" aca="1" ref="Z89" ca="1">IF($Q89="Y",VLOOKUP($P89,INDIRECT($Q$2),Z$5,0)*INDIRECT($P$1),VLOOKUP($P89,INDIRECT($Q$2),Z$5,0))</f>
        <v>169011.70162499999</v>
      </c>
      <c r="AA89" s="104" cm="1">
        <f t="array" aca="1" ref="AA89" ca="1">IF($Q89="Y",VLOOKUP($P89,INDIRECT($Q$2),AA$5,0)*INDIRECT($P$1),VLOOKUP($P89,INDIRECT($Q$2),AA$5,0))</f>
        <v>172390.65512499999</v>
      </c>
      <c r="AB89" s="162" t="str">
        <f t="shared" si="62"/>
        <v>C03320</v>
      </c>
      <c r="AC89" s="163" t="str">
        <f t="shared" si="63"/>
        <v>Director Inter Governmental Relations</v>
      </c>
      <c r="AD89" s="162">
        <f t="shared" si="64"/>
        <v>116</v>
      </c>
      <c r="AE89" s="164">
        <f t="shared" ca="1" si="65"/>
        <v>69.916000000000011</v>
      </c>
      <c r="AF89" s="164">
        <f t="shared" ca="1" si="66"/>
        <v>73.594999999999999</v>
      </c>
      <c r="AG89" s="164">
        <f t="shared" ca="1" si="67"/>
        <v>75.067000000000007</v>
      </c>
      <c r="AH89" s="164">
        <f t="shared" ca="1" si="68"/>
        <v>76.569000000000003</v>
      </c>
      <c r="AI89" s="164">
        <f t="shared" ca="1" si="69"/>
        <v>78.100000000000009</v>
      </c>
      <c r="AJ89" s="164">
        <f t="shared" ca="1" si="70"/>
        <v>79.662000000000006</v>
      </c>
      <c r="AK89" s="164">
        <f t="shared" ca="1" si="71"/>
        <v>81.256</v>
      </c>
      <c r="AL89" s="164">
        <f t="shared" ca="1" si="72"/>
        <v>82.881</v>
      </c>
    </row>
    <row r="90" spans="1:38" s="51" customFormat="1">
      <c r="A90" s="85" t="s">
        <v>210</v>
      </c>
      <c r="B90" s="86">
        <v>13</v>
      </c>
      <c r="C90" s="86" t="s">
        <v>211</v>
      </c>
      <c r="D90" s="86">
        <v>625</v>
      </c>
      <c r="E90" s="86" t="s">
        <v>448</v>
      </c>
      <c r="F90" s="85" t="s">
        <v>212</v>
      </c>
      <c r="G90" s="134">
        <f t="shared" ca="1" si="51"/>
        <v>147021.65400000001</v>
      </c>
      <c r="H90" s="134">
        <f t="shared" ca="1" si="52"/>
        <v>154758.54874999999</v>
      </c>
      <c r="I90" s="134">
        <f t="shared" ca="1" si="53"/>
        <v>157854.54587500001</v>
      </c>
      <c r="J90" s="134">
        <f t="shared" ca="1" si="54"/>
        <v>161010.43887499999</v>
      </c>
      <c r="K90" s="134">
        <f t="shared" ca="1" si="55"/>
        <v>164230.3585</v>
      </c>
      <c r="L90" s="134">
        <f t="shared" ca="1" si="56"/>
        <v>167516.37012499999</v>
      </c>
      <c r="M90" s="134">
        <f t="shared" ca="1" si="57"/>
        <v>170867.4410625</v>
      </c>
      <c r="N90" s="134">
        <f t="shared" ca="1" si="58"/>
        <v>174282.53862499999</v>
      </c>
      <c r="O90" s="87"/>
      <c r="P90" s="100" t="str">
        <f t="shared" si="59"/>
        <v>C03355</v>
      </c>
      <c r="Q90" s="102" t="s">
        <v>509</v>
      </c>
      <c r="R90" s="103" t="str">
        <f t="shared" si="60"/>
        <v>Director Internal Audit</v>
      </c>
      <c r="S90" s="102" t="str">
        <f t="shared" si="61"/>
        <v>127</v>
      </c>
      <c r="T90" s="104" cm="1">
        <f t="array" aca="1" ref="T90" ca="1">IF($Q90="Y",VLOOKUP($P90,INDIRECT($Q$2),T$5,0)*INDIRECT($P$1),VLOOKUP($P90,INDIRECT($Q$2),T$5,0))</f>
        <v>147021.65400000001</v>
      </c>
      <c r="U90" s="104" cm="1">
        <f t="array" aca="1" ref="U90" ca="1">IF($Q90="Y",VLOOKUP($P90,INDIRECT($Q$2),U$5,0)*INDIRECT($P$1),VLOOKUP($P90,INDIRECT($Q$2),U$5,0))</f>
        <v>154758.54874999999</v>
      </c>
      <c r="V90" s="104" cm="1">
        <f t="array" aca="1" ref="V90" ca="1">IF($Q90="Y",VLOOKUP($P90,INDIRECT($Q$2),V$5,0)*INDIRECT($P$1),VLOOKUP($P90,INDIRECT($Q$2),V$5,0))</f>
        <v>157854.54587500001</v>
      </c>
      <c r="W90" s="104" cm="1">
        <f t="array" aca="1" ref="W90" ca="1">IF($Q90="Y",VLOOKUP($P90,INDIRECT($Q$2),W$5,0)*INDIRECT($P$1),VLOOKUP($P90,INDIRECT($Q$2),W$5,0))</f>
        <v>161010.43887499999</v>
      </c>
      <c r="X90" s="104" cm="1">
        <f t="array" aca="1" ref="X90" ca="1">IF($Q90="Y",VLOOKUP($P90,INDIRECT($Q$2),X$5,0)*INDIRECT($P$1),VLOOKUP($P90,INDIRECT($Q$2),X$5,0))</f>
        <v>164230.3585</v>
      </c>
      <c r="Y90" s="104" cm="1">
        <f t="array" aca="1" ref="Y90" ca="1">IF($Q90="Y",VLOOKUP($P90,INDIRECT($Q$2),Y$5,0)*INDIRECT($P$1),VLOOKUP($P90,INDIRECT($Q$2),Y$5,0))</f>
        <v>167516.37012499999</v>
      </c>
      <c r="Z90" s="104" cm="1">
        <f t="array" aca="1" ref="Z90" ca="1">IF($Q90="Y",VLOOKUP($P90,INDIRECT($Q$2),Z$5,0)*INDIRECT($P$1),VLOOKUP($P90,INDIRECT($Q$2),Z$5,0))</f>
        <v>170867.4410625</v>
      </c>
      <c r="AA90" s="104" cm="1">
        <f t="array" aca="1" ref="AA90" ca="1">IF($Q90="Y",VLOOKUP($P90,INDIRECT($Q$2),AA$5,0)*INDIRECT($P$1),VLOOKUP($P90,INDIRECT($Q$2),AA$5,0))</f>
        <v>174282.53862499999</v>
      </c>
      <c r="AB90" s="162" t="str">
        <f t="shared" si="62"/>
        <v>C03355</v>
      </c>
      <c r="AC90" s="163" t="str">
        <f t="shared" si="63"/>
        <v>Director Internal Audit</v>
      </c>
      <c r="AD90" s="162" t="str">
        <f t="shared" si="64"/>
        <v>127</v>
      </c>
      <c r="AE90" s="164">
        <f t="shared" ca="1" si="65"/>
        <v>70.684000000000012</v>
      </c>
      <c r="AF90" s="164">
        <f t="shared" ca="1" si="66"/>
        <v>74.404000000000011</v>
      </c>
      <c r="AG90" s="164">
        <f t="shared" ca="1" si="67"/>
        <v>75.89200000000001</v>
      </c>
      <c r="AH90" s="164">
        <f t="shared" ca="1" si="68"/>
        <v>77.409000000000006</v>
      </c>
      <c r="AI90" s="164">
        <f t="shared" ca="1" si="69"/>
        <v>78.957000000000008</v>
      </c>
      <c r="AJ90" s="164">
        <f t="shared" ca="1" si="70"/>
        <v>80.537000000000006</v>
      </c>
      <c r="AK90" s="164">
        <f t="shared" ca="1" si="71"/>
        <v>82.14800000000001</v>
      </c>
      <c r="AL90" s="164">
        <f t="shared" ca="1" si="72"/>
        <v>83.79</v>
      </c>
    </row>
    <row r="91" spans="1:38" s="51" customFormat="1">
      <c r="A91" s="85" t="s">
        <v>381</v>
      </c>
      <c r="B91" s="86">
        <v>14</v>
      </c>
      <c r="C91" s="86">
        <v>144</v>
      </c>
      <c r="D91" s="86">
        <v>638</v>
      </c>
      <c r="E91" s="86" t="s">
        <v>448</v>
      </c>
      <c r="F91" s="115" t="s">
        <v>382</v>
      </c>
      <c r="G91" s="134">
        <f t="shared" ca="1" si="51"/>
        <v>133272.45262500001</v>
      </c>
      <c r="H91" s="134">
        <f t="shared" ca="1" si="52"/>
        <v>140286.46612500001</v>
      </c>
      <c r="I91" s="134">
        <f t="shared" ca="1" si="53"/>
        <v>143092.2780625</v>
      </c>
      <c r="J91" s="134">
        <f t="shared" ca="1" si="54"/>
        <v>145953.855125</v>
      </c>
      <c r="K91" s="134">
        <f t="shared" ca="1" si="55"/>
        <v>148872.23000000001</v>
      </c>
      <c r="L91" s="134">
        <f t="shared" ca="1" si="56"/>
        <v>151849.4680625</v>
      </c>
      <c r="M91" s="134">
        <f t="shared" ca="1" si="57"/>
        <v>154886.60199999998</v>
      </c>
      <c r="N91" s="134">
        <f t="shared" ca="1" si="58"/>
        <v>157984.66449999998</v>
      </c>
      <c r="O91" s="87"/>
      <c r="P91" s="100" t="str">
        <f t="shared" si="59"/>
        <v>C03332</v>
      </c>
      <c r="Q91" s="102" t="s">
        <v>509</v>
      </c>
      <c r="R91" s="103" t="str">
        <f t="shared" si="60"/>
        <v>Director Investments and Debt Management</v>
      </c>
      <c r="S91" s="102">
        <f t="shared" si="61"/>
        <v>144</v>
      </c>
      <c r="T91" s="104" cm="1">
        <f t="array" aca="1" ref="T91" ca="1">IF($Q91="Y",VLOOKUP($P91,INDIRECT($Q$2),T$5,0)*INDIRECT($P$1),VLOOKUP($P91,INDIRECT($Q$2),T$5,0))</f>
        <v>133272.45262500001</v>
      </c>
      <c r="U91" s="104" cm="1">
        <f t="array" aca="1" ref="U91" ca="1">IF($Q91="Y",VLOOKUP($P91,INDIRECT($Q$2),U$5,0)*INDIRECT($P$1),VLOOKUP($P91,INDIRECT($Q$2),U$5,0))</f>
        <v>140286.46612500001</v>
      </c>
      <c r="V91" s="104" cm="1">
        <f t="array" aca="1" ref="V91" ca="1">IF($Q91="Y",VLOOKUP($P91,INDIRECT($Q$2),V$5,0)*INDIRECT($P$1),VLOOKUP($P91,INDIRECT($Q$2),V$5,0))</f>
        <v>143092.2780625</v>
      </c>
      <c r="W91" s="104" cm="1">
        <f t="array" aca="1" ref="W91" ca="1">IF($Q91="Y",VLOOKUP($P91,INDIRECT($Q$2),W$5,0)*INDIRECT($P$1),VLOOKUP($P91,INDIRECT($Q$2),W$5,0))</f>
        <v>145953.855125</v>
      </c>
      <c r="X91" s="104" cm="1">
        <f t="array" aca="1" ref="X91" ca="1">IF($Q91="Y",VLOOKUP($P91,INDIRECT($Q$2),X$5,0)*INDIRECT($P$1),VLOOKUP($P91,INDIRECT($Q$2),X$5,0))</f>
        <v>148872.23000000001</v>
      </c>
      <c r="Y91" s="104" cm="1">
        <f t="array" aca="1" ref="Y91" ca="1">IF($Q91="Y",VLOOKUP($P91,INDIRECT($Q$2),Y$5,0)*INDIRECT($P$1),VLOOKUP($P91,INDIRECT($Q$2),Y$5,0))</f>
        <v>151849.4680625</v>
      </c>
      <c r="Z91" s="104" cm="1">
        <f t="array" aca="1" ref="Z91" ca="1">IF($Q91="Y",VLOOKUP($P91,INDIRECT($Q$2),Z$5,0)*INDIRECT($P$1),VLOOKUP($P91,INDIRECT($Q$2),Z$5,0))</f>
        <v>154886.60199999998</v>
      </c>
      <c r="AA91" s="104" cm="1">
        <f t="array" aca="1" ref="AA91" ca="1">IF($Q91="Y",VLOOKUP($P91,INDIRECT($Q$2),AA$5,0)*INDIRECT($P$1),VLOOKUP($P91,INDIRECT($Q$2),AA$5,0))</f>
        <v>157984.66449999998</v>
      </c>
      <c r="AB91" s="162" t="str">
        <f t="shared" si="62"/>
        <v>C03332</v>
      </c>
      <c r="AC91" s="163" t="str">
        <f t="shared" si="63"/>
        <v>Director Investments and Debt Management</v>
      </c>
      <c r="AD91" s="162">
        <f t="shared" si="64"/>
        <v>144</v>
      </c>
      <c r="AE91" s="164">
        <f t="shared" ca="1" si="65"/>
        <v>64.073999999999998</v>
      </c>
      <c r="AF91" s="164">
        <f t="shared" ca="1" si="66"/>
        <v>67.445999999999998</v>
      </c>
      <c r="AG91" s="164">
        <f t="shared" ca="1" si="67"/>
        <v>68.795000000000002</v>
      </c>
      <c r="AH91" s="164">
        <f t="shared" ca="1" si="68"/>
        <v>70.171000000000006</v>
      </c>
      <c r="AI91" s="164">
        <f t="shared" ca="1" si="69"/>
        <v>71.573999999999998</v>
      </c>
      <c r="AJ91" s="164">
        <f t="shared" ca="1" si="70"/>
        <v>73.00500000000001</v>
      </c>
      <c r="AK91" s="164">
        <f t="shared" ca="1" si="71"/>
        <v>74.465000000000003</v>
      </c>
      <c r="AL91" s="164">
        <f t="shared" ca="1" si="72"/>
        <v>75.954999999999998</v>
      </c>
    </row>
    <row r="92" spans="1:38" s="51" customFormat="1">
      <c r="A92" s="85" t="s">
        <v>379</v>
      </c>
      <c r="B92" s="86">
        <v>11</v>
      </c>
      <c r="C92" s="86">
        <v>143</v>
      </c>
      <c r="D92" s="86">
        <v>540</v>
      </c>
      <c r="E92" s="86" t="s">
        <v>448</v>
      </c>
      <c r="F92" s="85" t="s">
        <v>378</v>
      </c>
      <c r="G92" s="134">
        <f t="shared" ca="1" si="51"/>
        <v>112379.119125</v>
      </c>
      <c r="H92" s="134">
        <f t="shared" ca="1" si="52"/>
        <v>118294.35312499999</v>
      </c>
      <c r="I92" s="134">
        <f t="shared" ca="1" si="53"/>
        <v>120659.2075</v>
      </c>
      <c r="J92" s="134">
        <f t="shared" ca="1" si="54"/>
        <v>123072.5981875</v>
      </c>
      <c r="K92" s="134">
        <f t="shared" ca="1" si="55"/>
        <v>125533.49249999999</v>
      </c>
      <c r="L92" s="134">
        <f t="shared" ca="1" si="56"/>
        <v>128043.9558125</v>
      </c>
      <c r="M92" s="134">
        <f t="shared" ca="1" si="57"/>
        <v>130605.02081249999</v>
      </c>
      <c r="N92" s="134">
        <f t="shared" ca="1" si="58"/>
        <v>133216.6875</v>
      </c>
      <c r="O92" s="87"/>
      <c r="P92" s="100" t="str">
        <f t="shared" si="59"/>
        <v>52941C</v>
      </c>
      <c r="Q92" s="102" t="s">
        <v>509</v>
      </c>
      <c r="R92" s="103" t="str">
        <f t="shared" si="60"/>
        <v>Director Labor Standards</v>
      </c>
      <c r="S92" s="102">
        <f t="shared" si="61"/>
        <v>143</v>
      </c>
      <c r="T92" s="104" cm="1">
        <f t="array" aca="1" ref="T92" ca="1">IF($Q92="Y",VLOOKUP($P92,INDIRECT($Q$2),T$5,0)*INDIRECT($P$1),VLOOKUP($P92,INDIRECT($Q$2),T$5,0))</f>
        <v>112379.119125</v>
      </c>
      <c r="U92" s="104" cm="1">
        <f t="array" aca="1" ref="U92" ca="1">IF($Q92="Y",VLOOKUP($P92,INDIRECT($Q$2),U$5,0)*INDIRECT($P$1),VLOOKUP($P92,INDIRECT($Q$2),U$5,0))</f>
        <v>118294.35312499999</v>
      </c>
      <c r="V92" s="104" cm="1">
        <f t="array" aca="1" ref="V92" ca="1">IF($Q92="Y",VLOOKUP($P92,INDIRECT($Q$2),V$5,0)*INDIRECT($P$1),VLOOKUP($P92,INDIRECT($Q$2),V$5,0))</f>
        <v>120659.2075</v>
      </c>
      <c r="W92" s="104" cm="1">
        <f t="array" aca="1" ref="W92" ca="1">IF($Q92="Y",VLOOKUP($P92,INDIRECT($Q$2),W$5,0)*INDIRECT($P$1),VLOOKUP($P92,INDIRECT($Q$2),W$5,0))</f>
        <v>123072.5981875</v>
      </c>
      <c r="X92" s="104" cm="1">
        <f t="array" aca="1" ref="X92" ca="1">IF($Q92="Y",VLOOKUP($P92,INDIRECT($Q$2),X$5,0)*INDIRECT($P$1),VLOOKUP($P92,INDIRECT($Q$2),X$5,0))</f>
        <v>125533.49249999999</v>
      </c>
      <c r="Y92" s="104" cm="1">
        <f t="array" aca="1" ref="Y92" ca="1">IF($Q92="Y",VLOOKUP($P92,INDIRECT($Q$2),Y$5,0)*INDIRECT($P$1),VLOOKUP($P92,INDIRECT($Q$2),Y$5,0))</f>
        <v>128043.9558125</v>
      </c>
      <c r="Z92" s="104" cm="1">
        <f t="array" aca="1" ref="Z92" ca="1">IF($Q92="Y",VLOOKUP($P92,INDIRECT($Q$2),Z$5,0)*INDIRECT($P$1),VLOOKUP($P92,INDIRECT($Q$2),Z$5,0))</f>
        <v>130605.02081249999</v>
      </c>
      <c r="AA92" s="104" cm="1">
        <f t="array" aca="1" ref="AA92" ca="1">IF($Q92="Y",VLOOKUP($P92,INDIRECT($Q$2),AA$5,0)*INDIRECT($P$1),VLOOKUP($P92,INDIRECT($Q$2),AA$5,0))</f>
        <v>133216.6875</v>
      </c>
      <c r="AB92" s="162" t="str">
        <f t="shared" si="62"/>
        <v>52941C</v>
      </c>
      <c r="AC92" s="163" t="str">
        <f t="shared" si="63"/>
        <v>Director Labor Standards</v>
      </c>
      <c r="AD92" s="162">
        <f t="shared" si="64"/>
        <v>143</v>
      </c>
      <c r="AE92" s="164">
        <f t="shared" ca="1" si="65"/>
        <v>54.028999999999996</v>
      </c>
      <c r="AF92" s="164">
        <f t="shared" ca="1" si="66"/>
        <v>56.872999999999998</v>
      </c>
      <c r="AG92" s="164">
        <f t="shared" ca="1" si="67"/>
        <v>58.01</v>
      </c>
      <c r="AH92" s="164">
        <f t="shared" ca="1" si="68"/>
        <v>59.169999999999995</v>
      </c>
      <c r="AI92" s="164">
        <f t="shared" ca="1" si="69"/>
        <v>60.352999999999994</v>
      </c>
      <c r="AJ92" s="164">
        <f t="shared" ca="1" si="70"/>
        <v>61.559999999999995</v>
      </c>
      <c r="AK92" s="164">
        <f t="shared" ca="1" si="71"/>
        <v>62.790999999999997</v>
      </c>
      <c r="AL92" s="164">
        <f t="shared" ca="1" si="72"/>
        <v>64.047000000000011</v>
      </c>
    </row>
    <row r="93" spans="1:38" s="51" customFormat="1">
      <c r="A93" s="85" t="s">
        <v>218</v>
      </c>
      <c r="B93" s="86">
        <v>15</v>
      </c>
      <c r="C93" s="86" t="s">
        <v>219</v>
      </c>
      <c r="D93" s="86">
        <v>683</v>
      </c>
      <c r="E93" s="86" t="s">
        <v>448</v>
      </c>
      <c r="F93" s="85" t="s">
        <v>220</v>
      </c>
      <c r="G93" s="134">
        <f t="shared" ca="1" si="51"/>
        <v>142866.1195</v>
      </c>
      <c r="H93" s="134">
        <f t="shared" ca="1" si="52"/>
        <v>150386.149875</v>
      </c>
      <c r="I93" s="134">
        <f t="shared" ca="1" si="53"/>
        <v>153393.33587499999</v>
      </c>
      <c r="J93" s="134">
        <f t="shared" ca="1" si="54"/>
        <v>156460.41774999999</v>
      </c>
      <c r="K93" s="134">
        <f t="shared" ca="1" si="55"/>
        <v>159589.46087499999</v>
      </c>
      <c r="L93" s="134">
        <f t="shared" ca="1" si="56"/>
        <v>162782.53062499998</v>
      </c>
      <c r="M93" s="134">
        <f t="shared" ca="1" si="57"/>
        <v>166038.5943125</v>
      </c>
      <c r="N93" s="134">
        <f t="shared" ca="1" si="58"/>
        <v>169357.65193749999</v>
      </c>
      <c r="O93" s="87"/>
      <c r="P93" s="100" t="str">
        <f t="shared" si="59"/>
        <v>C03377</v>
      </c>
      <c r="Q93" s="102" t="s">
        <v>509</v>
      </c>
      <c r="R93" s="103" t="str">
        <f t="shared" si="60"/>
        <v>Director Long Range Planning</v>
      </c>
      <c r="S93" s="102" t="str">
        <f t="shared" si="61"/>
        <v>151</v>
      </c>
      <c r="T93" s="104" cm="1">
        <f t="array" aca="1" ref="T93" ca="1">IF($Q93="Y",VLOOKUP($P93,INDIRECT($Q$2),T$5,0)*INDIRECT($P$1),VLOOKUP($P93,INDIRECT($Q$2),T$5,0))</f>
        <v>142866.1195</v>
      </c>
      <c r="U93" s="104" cm="1">
        <f t="array" aca="1" ref="U93" ca="1">IF($Q93="Y",VLOOKUP($P93,INDIRECT($Q$2),U$5,0)*INDIRECT($P$1),VLOOKUP($P93,INDIRECT($Q$2),U$5,0))</f>
        <v>150386.149875</v>
      </c>
      <c r="V93" s="104" cm="1">
        <f t="array" aca="1" ref="V93" ca="1">IF($Q93="Y",VLOOKUP($P93,INDIRECT($Q$2),V$5,0)*INDIRECT($P$1),VLOOKUP($P93,INDIRECT($Q$2),V$5,0))</f>
        <v>153393.33587499999</v>
      </c>
      <c r="W93" s="104" cm="1">
        <f t="array" aca="1" ref="W93" ca="1">IF($Q93="Y",VLOOKUP($P93,INDIRECT($Q$2),W$5,0)*INDIRECT($P$1),VLOOKUP($P93,INDIRECT($Q$2),W$5,0))</f>
        <v>156460.41774999999</v>
      </c>
      <c r="X93" s="104" cm="1">
        <f t="array" aca="1" ref="X93" ca="1">IF($Q93="Y",VLOOKUP($P93,INDIRECT($Q$2),X$5,0)*INDIRECT($P$1),VLOOKUP($P93,INDIRECT($Q$2),X$5,0))</f>
        <v>159589.46087499999</v>
      </c>
      <c r="Y93" s="104" cm="1">
        <f t="array" aca="1" ref="Y93" ca="1">IF($Q93="Y",VLOOKUP($P93,INDIRECT($Q$2),Y$5,0)*INDIRECT($P$1),VLOOKUP($P93,INDIRECT($Q$2),Y$5,0))</f>
        <v>162782.53062499998</v>
      </c>
      <c r="Z93" s="104" cm="1">
        <f t="array" aca="1" ref="Z93" ca="1">IF($Q93="Y",VLOOKUP($P93,INDIRECT($Q$2),Z$5,0)*INDIRECT($P$1),VLOOKUP($P93,INDIRECT($Q$2),Z$5,0))</f>
        <v>166038.5943125</v>
      </c>
      <c r="AA93" s="104" cm="1">
        <f t="array" aca="1" ref="AA93" ca="1">IF($Q93="Y",VLOOKUP($P93,INDIRECT($Q$2),AA$5,0)*INDIRECT($P$1),VLOOKUP($P93,INDIRECT($Q$2),AA$5,0))</f>
        <v>169357.65193749999</v>
      </c>
      <c r="AB93" s="162" t="str">
        <f t="shared" si="62"/>
        <v>C03377</v>
      </c>
      <c r="AC93" s="163" t="str">
        <f t="shared" si="63"/>
        <v>Director Long Range Planning</v>
      </c>
      <c r="AD93" s="162" t="str">
        <f t="shared" si="64"/>
        <v>151</v>
      </c>
      <c r="AE93" s="164">
        <f t="shared" ca="1" si="65"/>
        <v>68.686000000000007</v>
      </c>
      <c r="AF93" s="164">
        <f t="shared" ca="1" si="66"/>
        <v>72.302000000000007</v>
      </c>
      <c r="AG93" s="164">
        <f t="shared" ca="1" si="67"/>
        <v>73.747</v>
      </c>
      <c r="AH93" s="164">
        <f t="shared" ca="1" si="68"/>
        <v>75.222000000000008</v>
      </c>
      <c r="AI93" s="164">
        <f t="shared" ca="1" si="69"/>
        <v>76.725999999999999</v>
      </c>
      <c r="AJ93" s="164">
        <f t="shared" ca="1" si="70"/>
        <v>78.26100000000001</v>
      </c>
      <c r="AK93" s="164">
        <f t="shared" ca="1" si="71"/>
        <v>79.826999999999998</v>
      </c>
      <c r="AL93" s="164">
        <f t="shared" ca="1" si="72"/>
        <v>81.422000000000011</v>
      </c>
    </row>
    <row r="94" spans="1:38" s="51" customFormat="1">
      <c r="A94" s="85" t="s">
        <v>221</v>
      </c>
      <c r="B94" s="86">
        <v>14</v>
      </c>
      <c r="C94" s="86" t="s">
        <v>222</v>
      </c>
      <c r="D94" s="86">
        <v>643</v>
      </c>
      <c r="E94" s="86" t="s">
        <v>448</v>
      </c>
      <c r="F94" s="85" t="s">
        <v>223</v>
      </c>
      <c r="G94" s="134">
        <f t="shared" ca="1" si="51"/>
        <v>134338.18612500001</v>
      </c>
      <c r="H94" s="134">
        <f t="shared" ca="1" si="52"/>
        <v>141407.96474999998</v>
      </c>
      <c r="I94" s="134">
        <f t="shared" ca="1" si="53"/>
        <v>144237.52849999999</v>
      </c>
      <c r="J94" s="134">
        <f t="shared" ca="1" si="54"/>
        <v>147120.79199999999</v>
      </c>
      <c r="K94" s="134">
        <f t="shared" ca="1" si="55"/>
        <v>150062.9186875</v>
      </c>
      <c r="L94" s="134">
        <f t="shared" ca="1" si="56"/>
        <v>153062.875875</v>
      </c>
      <c r="M94" s="134">
        <f t="shared" ca="1" si="57"/>
        <v>156124.79431249999</v>
      </c>
      <c r="N94" s="134">
        <f t="shared" ca="1" si="58"/>
        <v>159247.6413125</v>
      </c>
      <c r="O94" s="87"/>
      <c r="P94" s="100" t="str">
        <f t="shared" si="59"/>
        <v>C03379</v>
      </c>
      <c r="Q94" s="102" t="s">
        <v>509</v>
      </c>
      <c r="R94" s="103" t="str">
        <f t="shared" si="60"/>
        <v>Director Major Real Estate Projects</v>
      </c>
      <c r="S94" s="102" t="str">
        <f t="shared" si="61"/>
        <v>200</v>
      </c>
      <c r="T94" s="104" cm="1">
        <f t="array" aca="1" ref="T94" ca="1">IF($Q94="Y",VLOOKUP($P94,INDIRECT($Q$2),T$5,0)*INDIRECT($P$1),VLOOKUP($P94,INDIRECT($Q$2),T$5,0))</f>
        <v>134338.18612500001</v>
      </c>
      <c r="U94" s="104" cm="1">
        <f t="array" aca="1" ref="U94" ca="1">IF($Q94="Y",VLOOKUP($P94,INDIRECT($Q$2),U$5,0)*INDIRECT($P$1),VLOOKUP($P94,INDIRECT($Q$2),U$5,0))</f>
        <v>141407.96474999998</v>
      </c>
      <c r="V94" s="104" cm="1">
        <f t="array" aca="1" ref="V94" ca="1">IF($Q94="Y",VLOOKUP($P94,INDIRECT($Q$2),V$5,0)*INDIRECT($P$1),VLOOKUP($P94,INDIRECT($Q$2),V$5,0))</f>
        <v>144237.52849999999</v>
      </c>
      <c r="W94" s="104" cm="1">
        <f t="array" aca="1" ref="W94" ca="1">IF($Q94="Y",VLOOKUP($P94,INDIRECT($Q$2),W$5,0)*INDIRECT($P$1),VLOOKUP($P94,INDIRECT($Q$2),W$5,0))</f>
        <v>147120.79199999999</v>
      </c>
      <c r="X94" s="104" cm="1">
        <f t="array" aca="1" ref="X94" ca="1">IF($Q94="Y",VLOOKUP($P94,INDIRECT($Q$2),X$5,0)*INDIRECT($P$1),VLOOKUP($P94,INDIRECT($Q$2),X$5,0))</f>
        <v>150062.9186875</v>
      </c>
      <c r="Y94" s="104" cm="1">
        <f t="array" aca="1" ref="Y94" ca="1">IF($Q94="Y",VLOOKUP($P94,INDIRECT($Q$2),Y$5,0)*INDIRECT($P$1),VLOOKUP($P94,INDIRECT($Q$2),Y$5,0))</f>
        <v>153062.875875</v>
      </c>
      <c r="Z94" s="104" cm="1">
        <f t="array" aca="1" ref="Z94" ca="1">IF($Q94="Y",VLOOKUP($P94,INDIRECT($Q$2),Z$5,0)*INDIRECT($P$1),VLOOKUP($P94,INDIRECT($Q$2),Z$5,0))</f>
        <v>156124.79431249999</v>
      </c>
      <c r="AA94" s="104" cm="1">
        <f t="array" aca="1" ref="AA94" ca="1">IF($Q94="Y",VLOOKUP($P94,INDIRECT($Q$2),AA$5,0)*INDIRECT($P$1),VLOOKUP($P94,INDIRECT($Q$2),AA$5,0))</f>
        <v>159247.6413125</v>
      </c>
      <c r="AB94" s="162" t="str">
        <f t="shared" si="62"/>
        <v>C03379</v>
      </c>
      <c r="AC94" s="163" t="str">
        <f t="shared" si="63"/>
        <v>Director Major Real Estate Projects</v>
      </c>
      <c r="AD94" s="162" t="str">
        <f t="shared" si="64"/>
        <v>200</v>
      </c>
      <c r="AE94" s="164">
        <f t="shared" ca="1" si="65"/>
        <v>64.585999999999999</v>
      </c>
      <c r="AF94" s="164">
        <f t="shared" ca="1" si="66"/>
        <v>67.984999999999999</v>
      </c>
      <c r="AG94" s="164">
        <f t="shared" ca="1" si="67"/>
        <v>69.344999999999999</v>
      </c>
      <c r="AH94" s="164">
        <f t="shared" ca="1" si="68"/>
        <v>70.731999999999999</v>
      </c>
      <c r="AI94" s="164">
        <f t="shared" ca="1" si="69"/>
        <v>72.146000000000001</v>
      </c>
      <c r="AJ94" s="164">
        <f t="shared" ca="1" si="70"/>
        <v>73.588000000000008</v>
      </c>
      <c r="AK94" s="164">
        <f t="shared" ca="1" si="71"/>
        <v>75.06</v>
      </c>
      <c r="AL94" s="164">
        <f t="shared" ca="1" si="72"/>
        <v>76.562000000000012</v>
      </c>
    </row>
    <row r="95" spans="1:38" s="51" customFormat="1">
      <c r="A95" s="85" t="s">
        <v>227</v>
      </c>
      <c r="B95" s="86">
        <v>13</v>
      </c>
      <c r="C95" s="86" t="s">
        <v>149</v>
      </c>
      <c r="D95" s="86">
        <v>588</v>
      </c>
      <c r="E95" s="86" t="s">
        <v>448</v>
      </c>
      <c r="F95" s="85" t="s">
        <v>228</v>
      </c>
      <c r="G95" s="134">
        <f t="shared" ca="1" si="51"/>
        <v>122612.01956249999</v>
      </c>
      <c r="H95" s="134">
        <f t="shared" ca="1" si="52"/>
        <v>129065.28375</v>
      </c>
      <c r="I95" s="134">
        <f t="shared" ca="1" si="53"/>
        <v>131645.9698125</v>
      </c>
      <c r="J95" s="134">
        <f t="shared" ca="1" si="54"/>
        <v>134278.29024999999</v>
      </c>
      <c r="K95" s="134">
        <f t="shared" ca="1" si="55"/>
        <v>136964.31043750001</v>
      </c>
      <c r="L95" s="134">
        <f t="shared" ca="1" si="56"/>
        <v>139704.030375</v>
      </c>
      <c r="M95" s="134">
        <f t="shared" ca="1" si="57"/>
        <v>142497.45006249999</v>
      </c>
      <c r="N95" s="134">
        <f t="shared" ca="1" si="58"/>
        <v>145348.70024999999</v>
      </c>
      <c r="O95" s="87"/>
      <c r="P95" s="100" t="str">
        <f t="shared" si="59"/>
        <v>C03396</v>
      </c>
      <c r="Q95" s="102" t="s">
        <v>509</v>
      </c>
      <c r="R95" s="103" t="str">
        <f t="shared" si="60"/>
        <v>Director MFD Finance &amp; Logistics</v>
      </c>
      <c r="S95" s="102" t="str">
        <f t="shared" si="61"/>
        <v>108</v>
      </c>
      <c r="T95" s="104" cm="1">
        <f t="array" aca="1" ref="T95" ca="1">IF($Q95="Y",VLOOKUP($P95,INDIRECT($Q$2),T$5,0)*INDIRECT($P$1),VLOOKUP($P95,INDIRECT($Q$2),T$5,0))</f>
        <v>122612.01956249999</v>
      </c>
      <c r="U95" s="104" cm="1">
        <f t="array" aca="1" ref="U95" ca="1">IF($Q95="Y",VLOOKUP($P95,INDIRECT($Q$2),U$5,0)*INDIRECT($P$1),VLOOKUP($P95,INDIRECT($Q$2),U$5,0))</f>
        <v>129065.28375</v>
      </c>
      <c r="V95" s="104" cm="1">
        <f t="array" aca="1" ref="V95" ca="1">IF($Q95="Y",VLOOKUP($P95,INDIRECT($Q$2),V$5,0)*INDIRECT($P$1),VLOOKUP($P95,INDIRECT($Q$2),V$5,0))</f>
        <v>131645.9698125</v>
      </c>
      <c r="W95" s="104" cm="1">
        <f t="array" aca="1" ref="W95" ca="1">IF($Q95="Y",VLOOKUP($P95,INDIRECT($Q$2),W$5,0)*INDIRECT($P$1),VLOOKUP($P95,INDIRECT($Q$2),W$5,0))</f>
        <v>134278.29024999999</v>
      </c>
      <c r="X95" s="104" cm="1">
        <f t="array" aca="1" ref="X95" ca="1">IF($Q95="Y",VLOOKUP($P95,INDIRECT($Q$2),X$5,0)*INDIRECT($P$1),VLOOKUP($P95,INDIRECT($Q$2),X$5,0))</f>
        <v>136964.31043750001</v>
      </c>
      <c r="Y95" s="104" cm="1">
        <f t="array" aca="1" ref="Y95" ca="1">IF($Q95="Y",VLOOKUP($P95,INDIRECT($Q$2),Y$5,0)*INDIRECT($P$1),VLOOKUP($P95,INDIRECT($Q$2),Y$5,0))</f>
        <v>139704.030375</v>
      </c>
      <c r="Z95" s="104" cm="1">
        <f t="array" aca="1" ref="Z95" ca="1">IF($Q95="Y",VLOOKUP($P95,INDIRECT($Q$2),Z$5,0)*INDIRECT($P$1),VLOOKUP($P95,INDIRECT($Q$2),Z$5,0))</f>
        <v>142497.45006249999</v>
      </c>
      <c r="AA95" s="104" cm="1">
        <f t="array" aca="1" ref="AA95" ca="1">IF($Q95="Y",VLOOKUP($P95,INDIRECT($Q$2),AA$5,0)*INDIRECT($P$1),VLOOKUP($P95,INDIRECT($Q$2),AA$5,0))</f>
        <v>145348.70024999999</v>
      </c>
      <c r="AB95" s="162" t="str">
        <f t="shared" si="62"/>
        <v>C03396</v>
      </c>
      <c r="AC95" s="163" t="str">
        <f t="shared" si="63"/>
        <v>Director MFD Finance &amp; Logistics</v>
      </c>
      <c r="AD95" s="162" t="str">
        <f t="shared" si="64"/>
        <v>108</v>
      </c>
      <c r="AE95" s="164">
        <f t="shared" ca="1" si="65"/>
        <v>58.948999999999998</v>
      </c>
      <c r="AF95" s="164">
        <f t="shared" ca="1" si="66"/>
        <v>62.050999999999995</v>
      </c>
      <c r="AG95" s="164">
        <f t="shared" ca="1" si="67"/>
        <v>63.291999999999994</v>
      </c>
      <c r="AH95" s="164">
        <f t="shared" ca="1" si="68"/>
        <v>64.557000000000002</v>
      </c>
      <c r="AI95" s="164">
        <f t="shared" ca="1" si="69"/>
        <v>65.849000000000004</v>
      </c>
      <c r="AJ95" s="164">
        <f t="shared" ca="1" si="70"/>
        <v>67.166000000000011</v>
      </c>
      <c r="AK95" s="164">
        <f t="shared" ca="1" si="71"/>
        <v>68.509</v>
      </c>
      <c r="AL95" s="164">
        <f t="shared" ca="1" si="72"/>
        <v>69.88000000000001</v>
      </c>
    </row>
    <row r="96" spans="1:38" s="51" customFormat="1">
      <c r="A96" s="85" t="s">
        <v>229</v>
      </c>
      <c r="B96" s="86">
        <v>12</v>
      </c>
      <c r="C96" s="86" t="s">
        <v>216</v>
      </c>
      <c r="D96" s="86">
        <v>568</v>
      </c>
      <c r="E96" s="86" t="s">
        <v>448</v>
      </c>
      <c r="F96" s="113" t="s">
        <v>230</v>
      </c>
      <c r="G96" s="134">
        <f t="shared" ca="1" si="51"/>
        <v>118348.05287499999</v>
      </c>
      <c r="H96" s="134">
        <f t="shared" ca="1" si="52"/>
        <v>124575.15849999999</v>
      </c>
      <c r="I96" s="134">
        <f t="shared" ca="1" si="53"/>
        <v>127067.03343749999</v>
      </c>
      <c r="J96" s="134">
        <f t="shared" ca="1" si="54"/>
        <v>129610.54274999999</v>
      </c>
      <c r="K96" s="134">
        <f t="shared" ca="1" si="55"/>
        <v>132202.58837499999</v>
      </c>
      <c r="L96" s="134">
        <f t="shared" ca="1" si="56"/>
        <v>134846.26837499999</v>
      </c>
      <c r="M96" s="134">
        <f t="shared" ca="1" si="57"/>
        <v>137543.64812500001</v>
      </c>
      <c r="N96" s="134">
        <f t="shared" ca="1" si="58"/>
        <v>140294.727625</v>
      </c>
      <c r="O96" s="87"/>
      <c r="P96" s="100" t="str">
        <f t="shared" si="59"/>
        <v>C00710</v>
      </c>
      <c r="Q96" s="102" t="s">
        <v>509</v>
      </c>
      <c r="R96" s="103" t="str">
        <f t="shared" si="60"/>
        <v>Director Minneapolis 311</v>
      </c>
      <c r="S96" s="102" t="str">
        <f t="shared" si="61"/>
        <v>77</v>
      </c>
      <c r="T96" s="104" cm="1">
        <f t="array" aca="1" ref="T96" ca="1">IF($Q96="Y",VLOOKUP($P96,INDIRECT($Q$2),T$5,0)*INDIRECT($P$1),VLOOKUP($P96,INDIRECT($Q$2),T$5,0))</f>
        <v>118348.05287499999</v>
      </c>
      <c r="U96" s="104" cm="1">
        <f t="array" aca="1" ref="U96" ca="1">IF($Q96="Y",VLOOKUP($P96,INDIRECT($Q$2),U$5,0)*INDIRECT($P$1),VLOOKUP($P96,INDIRECT($Q$2),U$5,0))</f>
        <v>124575.15849999999</v>
      </c>
      <c r="V96" s="104" cm="1">
        <f t="array" aca="1" ref="V96" ca="1">IF($Q96="Y",VLOOKUP($P96,INDIRECT($Q$2),V$5,0)*INDIRECT($P$1),VLOOKUP($P96,INDIRECT($Q$2),V$5,0))</f>
        <v>127067.03343749999</v>
      </c>
      <c r="W96" s="104" cm="1">
        <f t="array" aca="1" ref="W96" ca="1">IF($Q96="Y",VLOOKUP($P96,INDIRECT($Q$2),W$5,0)*INDIRECT($P$1),VLOOKUP($P96,INDIRECT($Q$2),W$5,0))</f>
        <v>129610.54274999999</v>
      </c>
      <c r="X96" s="104" cm="1">
        <f t="array" aca="1" ref="X96" ca="1">IF($Q96="Y",VLOOKUP($P96,INDIRECT($Q$2),X$5,0)*INDIRECT($P$1),VLOOKUP($P96,INDIRECT($Q$2),X$5,0))</f>
        <v>132202.58837499999</v>
      </c>
      <c r="Y96" s="104" cm="1">
        <f t="array" aca="1" ref="Y96" ca="1">IF($Q96="Y",VLOOKUP($P96,INDIRECT($Q$2),Y$5,0)*INDIRECT($P$1),VLOOKUP($P96,INDIRECT($Q$2),Y$5,0))</f>
        <v>134846.26837499999</v>
      </c>
      <c r="Z96" s="104" cm="1">
        <f t="array" aca="1" ref="Z96" ca="1">IF($Q96="Y",VLOOKUP($P96,INDIRECT($Q$2),Z$5,0)*INDIRECT($P$1),VLOOKUP($P96,INDIRECT($Q$2),Z$5,0))</f>
        <v>137543.64812500001</v>
      </c>
      <c r="AA96" s="104" cm="1">
        <f t="array" aca="1" ref="AA96" ca="1">IF($Q96="Y",VLOOKUP($P96,INDIRECT($Q$2),AA$5,0)*INDIRECT($P$1),VLOOKUP($P96,INDIRECT($Q$2),AA$5,0))</f>
        <v>140294.727625</v>
      </c>
      <c r="AB96" s="162" t="str">
        <f t="shared" si="62"/>
        <v>C00710</v>
      </c>
      <c r="AC96" s="163" t="str">
        <f t="shared" si="63"/>
        <v>Director Minneapolis 311</v>
      </c>
      <c r="AD96" s="162" t="str">
        <f t="shared" si="64"/>
        <v>77</v>
      </c>
      <c r="AE96" s="164">
        <f t="shared" ca="1" si="65"/>
        <v>56.899000000000001</v>
      </c>
      <c r="AF96" s="164">
        <f t="shared" ca="1" si="66"/>
        <v>59.891999999999996</v>
      </c>
      <c r="AG96" s="164">
        <f t="shared" ca="1" si="67"/>
        <v>61.089999999999996</v>
      </c>
      <c r="AH96" s="164">
        <f t="shared" ca="1" si="68"/>
        <v>62.312999999999995</v>
      </c>
      <c r="AI96" s="164">
        <f t="shared" ca="1" si="69"/>
        <v>63.558999999999997</v>
      </c>
      <c r="AJ96" s="164">
        <f t="shared" ca="1" si="70"/>
        <v>64.83</v>
      </c>
      <c r="AK96" s="164">
        <f t="shared" ca="1" si="71"/>
        <v>66.12700000000001</v>
      </c>
      <c r="AL96" s="164">
        <f t="shared" ca="1" si="72"/>
        <v>67.45</v>
      </c>
    </row>
    <row r="97" spans="1:42" s="51" customFormat="1">
      <c r="A97" s="85" t="s">
        <v>224</v>
      </c>
      <c r="B97" s="86">
        <v>15</v>
      </c>
      <c r="C97" s="86">
        <v>147</v>
      </c>
      <c r="D97" s="86">
        <v>688</v>
      </c>
      <c r="E97" s="86" t="s">
        <v>448</v>
      </c>
      <c r="F97" s="85" t="s">
        <v>226</v>
      </c>
      <c r="G97" s="134">
        <f t="shared" ca="1" si="51"/>
        <v>143932.88568750001</v>
      </c>
      <c r="H97" s="134">
        <f t="shared" ca="1" si="52"/>
        <v>151508.68118749998</v>
      </c>
      <c r="I97" s="134">
        <f t="shared" ca="1" si="53"/>
        <v>154537.553625</v>
      </c>
      <c r="J97" s="134">
        <f t="shared" ca="1" si="54"/>
        <v>157630.45268749999</v>
      </c>
      <c r="K97" s="134">
        <f t="shared" ca="1" si="55"/>
        <v>160783.24762499999</v>
      </c>
      <c r="L97" s="134">
        <f t="shared" ca="1" si="56"/>
        <v>163996.97112500001</v>
      </c>
      <c r="M97" s="134">
        <f t="shared" ca="1" si="57"/>
        <v>167277.81931250001</v>
      </c>
      <c r="N97" s="134">
        <f t="shared" ca="1" si="58"/>
        <v>170622.69412500001</v>
      </c>
      <c r="O97" s="87"/>
      <c r="P97" s="100" t="str">
        <f t="shared" si="59"/>
        <v>C03380</v>
      </c>
      <c r="Q97" s="102" t="s">
        <v>509</v>
      </c>
      <c r="R97" s="103" t="str">
        <f t="shared" si="60"/>
        <v>Director Minneapolis Emergency Communications Center</v>
      </c>
      <c r="S97" s="102">
        <f t="shared" si="61"/>
        <v>147</v>
      </c>
      <c r="T97" s="104" cm="1">
        <f t="array" aca="1" ref="T97" ca="1">IF($Q97="Y",VLOOKUP($P97,INDIRECT($Q$2),T$5,0)*INDIRECT($P$1),VLOOKUP($P97,INDIRECT($Q$2),T$5,0))</f>
        <v>143932.88568750001</v>
      </c>
      <c r="U97" s="104" cm="1">
        <f t="array" aca="1" ref="U97" ca="1">IF($Q97="Y",VLOOKUP($P97,INDIRECT($Q$2),U$5,0)*INDIRECT($P$1),VLOOKUP($P97,INDIRECT($Q$2),U$5,0))</f>
        <v>151508.68118749998</v>
      </c>
      <c r="V97" s="104" cm="1">
        <f t="array" aca="1" ref="V97" ca="1">IF($Q97="Y",VLOOKUP($P97,INDIRECT($Q$2),V$5,0)*INDIRECT($P$1),VLOOKUP($P97,INDIRECT($Q$2),V$5,0))</f>
        <v>154537.553625</v>
      </c>
      <c r="W97" s="104" cm="1">
        <f t="array" aca="1" ref="W97" ca="1">IF($Q97="Y",VLOOKUP($P97,INDIRECT($Q$2),W$5,0)*INDIRECT($P$1),VLOOKUP($P97,INDIRECT($Q$2),W$5,0))</f>
        <v>157630.45268749999</v>
      </c>
      <c r="X97" s="104" cm="1">
        <f t="array" aca="1" ref="X97" ca="1">IF($Q97="Y",VLOOKUP($P97,INDIRECT($Q$2),X$5,0)*INDIRECT($P$1),VLOOKUP($P97,INDIRECT($Q$2),X$5,0))</f>
        <v>160783.24762499999</v>
      </c>
      <c r="Y97" s="104" cm="1">
        <f t="array" aca="1" ref="Y97" ca="1">IF($Q97="Y",VLOOKUP($P97,INDIRECT($Q$2),Y$5,0)*INDIRECT($P$1),VLOOKUP($P97,INDIRECT($Q$2),Y$5,0))</f>
        <v>163996.97112500001</v>
      </c>
      <c r="Z97" s="104" cm="1">
        <f t="array" aca="1" ref="Z97" ca="1">IF($Q97="Y",VLOOKUP($P97,INDIRECT($Q$2),Z$5,0)*INDIRECT($P$1),VLOOKUP($P97,INDIRECT($Q$2),Z$5,0))</f>
        <v>167277.81931250001</v>
      </c>
      <c r="AA97" s="104" cm="1">
        <f t="array" aca="1" ref="AA97" ca="1">IF($Q97="Y",VLOOKUP($P97,INDIRECT($Q$2),AA$5,0)*INDIRECT($P$1),VLOOKUP($P97,INDIRECT($Q$2),AA$5,0))</f>
        <v>170622.69412500001</v>
      </c>
      <c r="AB97" s="162" t="str">
        <f t="shared" si="62"/>
        <v>C03380</v>
      </c>
      <c r="AC97" s="163" t="str">
        <f t="shared" si="63"/>
        <v>Director Minneapolis Emergency Communications Center</v>
      </c>
      <c r="AD97" s="162">
        <f t="shared" si="64"/>
        <v>147</v>
      </c>
      <c r="AE97" s="164">
        <f t="shared" ca="1" si="65"/>
        <v>69.198999999999998</v>
      </c>
      <c r="AF97" s="164">
        <f t="shared" ca="1" si="66"/>
        <v>72.841000000000008</v>
      </c>
      <c r="AG97" s="164">
        <f t="shared" ca="1" si="67"/>
        <v>74.297000000000011</v>
      </c>
      <c r="AH97" s="164">
        <f t="shared" ca="1" si="68"/>
        <v>75.784000000000006</v>
      </c>
      <c r="AI97" s="164">
        <f t="shared" ca="1" si="69"/>
        <v>77.300000000000011</v>
      </c>
      <c r="AJ97" s="164">
        <f t="shared" ca="1" si="70"/>
        <v>78.844999999999999</v>
      </c>
      <c r="AK97" s="164">
        <f t="shared" ca="1" si="71"/>
        <v>80.423000000000002</v>
      </c>
      <c r="AL97" s="164">
        <f t="shared" ca="1" si="72"/>
        <v>82.031000000000006</v>
      </c>
    </row>
    <row r="98" spans="1:42" s="51" customFormat="1">
      <c r="A98" s="85" t="s">
        <v>231</v>
      </c>
      <c r="B98" s="86">
        <v>13</v>
      </c>
      <c r="C98" s="86" t="s">
        <v>197</v>
      </c>
      <c r="D98" s="86">
        <v>593</v>
      </c>
      <c r="E98" s="86" t="s">
        <v>448</v>
      </c>
      <c r="F98" s="113" t="s">
        <v>232</v>
      </c>
      <c r="G98" s="134">
        <f t="shared" ca="1" si="51"/>
        <v>123678.78575</v>
      </c>
      <c r="H98" s="134">
        <f t="shared" ca="1" si="52"/>
        <v>130186.782375</v>
      </c>
      <c r="I98" s="134">
        <f t="shared" ca="1" si="53"/>
        <v>132790.18756250001</v>
      </c>
      <c r="J98" s="134">
        <f t="shared" ca="1" si="54"/>
        <v>135447.29250000001</v>
      </c>
      <c r="K98" s="134">
        <f t="shared" ca="1" si="55"/>
        <v>138157.06450000001</v>
      </c>
      <c r="L98" s="134">
        <f t="shared" ca="1" si="56"/>
        <v>140918.470875</v>
      </c>
      <c r="M98" s="134">
        <f t="shared" ca="1" si="57"/>
        <v>143738.7404375</v>
      </c>
      <c r="N98" s="134">
        <f t="shared" ca="1" si="58"/>
        <v>146612.70975000001</v>
      </c>
      <c r="O98" s="87"/>
      <c r="P98" s="100" t="str">
        <f t="shared" si="59"/>
        <v>C03574</v>
      </c>
      <c r="Q98" s="102" t="s">
        <v>509</v>
      </c>
      <c r="R98" s="103" t="str">
        <f t="shared" si="60"/>
        <v xml:space="preserve">Director MPD Crime Lab </v>
      </c>
      <c r="S98" s="102" t="str">
        <f t="shared" si="61"/>
        <v>105</v>
      </c>
      <c r="T98" s="104" cm="1">
        <f t="array" aca="1" ref="T98" ca="1">IF($Q98="Y",VLOOKUP($P98,INDIRECT($Q$2),T$5,0)*INDIRECT($P$1),VLOOKUP($P98,INDIRECT($Q$2),T$5,0))</f>
        <v>123678.78575</v>
      </c>
      <c r="U98" s="104" cm="1">
        <f t="array" aca="1" ref="U98" ca="1">IF($Q98="Y",VLOOKUP($P98,INDIRECT($Q$2),U$5,0)*INDIRECT($P$1),VLOOKUP($P98,INDIRECT($Q$2),U$5,0))</f>
        <v>130186.782375</v>
      </c>
      <c r="V98" s="104" cm="1">
        <f t="array" aca="1" ref="V98" ca="1">IF($Q98="Y",VLOOKUP($P98,INDIRECT($Q$2),V$5,0)*INDIRECT($P$1),VLOOKUP($P98,INDIRECT($Q$2),V$5,0))</f>
        <v>132790.18756250001</v>
      </c>
      <c r="W98" s="104" cm="1">
        <f t="array" aca="1" ref="W98" ca="1">IF($Q98="Y",VLOOKUP($P98,INDIRECT($Q$2),W$5,0)*INDIRECT($P$1),VLOOKUP($P98,INDIRECT($Q$2),W$5,0))</f>
        <v>135447.29250000001</v>
      </c>
      <c r="X98" s="104" cm="1">
        <f t="array" aca="1" ref="X98" ca="1">IF($Q98="Y",VLOOKUP($P98,INDIRECT($Q$2),X$5,0)*INDIRECT($P$1),VLOOKUP($P98,INDIRECT($Q$2),X$5,0))</f>
        <v>138157.06450000001</v>
      </c>
      <c r="Y98" s="104" cm="1">
        <f t="array" aca="1" ref="Y98" ca="1">IF($Q98="Y",VLOOKUP($P98,INDIRECT($Q$2),Y$5,0)*INDIRECT($P$1),VLOOKUP($P98,INDIRECT($Q$2),Y$5,0))</f>
        <v>140918.470875</v>
      </c>
      <c r="Z98" s="104" cm="1">
        <f t="array" aca="1" ref="Z98" ca="1">IF($Q98="Y",VLOOKUP($P98,INDIRECT($Q$2),Z$5,0)*INDIRECT($P$1),VLOOKUP($P98,INDIRECT($Q$2),Z$5,0))</f>
        <v>143738.7404375</v>
      </c>
      <c r="AA98" s="104" cm="1">
        <f t="array" aca="1" ref="AA98" ca="1">IF($Q98="Y",VLOOKUP($P98,INDIRECT($Q$2),AA$5,0)*INDIRECT($P$1),VLOOKUP($P98,INDIRECT($Q$2),AA$5,0))</f>
        <v>146612.70975000001</v>
      </c>
      <c r="AB98" s="162" t="str">
        <f t="shared" si="62"/>
        <v>C03574</v>
      </c>
      <c r="AC98" s="163" t="str">
        <f t="shared" si="63"/>
        <v xml:space="preserve">Director MPD Crime Lab </v>
      </c>
      <c r="AD98" s="162" t="str">
        <f t="shared" si="64"/>
        <v>105</v>
      </c>
      <c r="AE98" s="164">
        <f t="shared" ca="1" si="65"/>
        <v>59.460999999999999</v>
      </c>
      <c r="AF98" s="164">
        <f t="shared" ca="1" si="66"/>
        <v>62.589999999999996</v>
      </c>
      <c r="AG98" s="164">
        <f t="shared" ca="1" si="67"/>
        <v>63.841999999999999</v>
      </c>
      <c r="AH98" s="164">
        <f t="shared" ca="1" si="68"/>
        <v>65.119</v>
      </c>
      <c r="AI98" s="164">
        <f t="shared" ca="1" si="69"/>
        <v>66.422000000000011</v>
      </c>
      <c r="AJ98" s="164">
        <f t="shared" ca="1" si="70"/>
        <v>67.75</v>
      </c>
      <c r="AK98" s="164">
        <f t="shared" ca="1" si="71"/>
        <v>69.106000000000009</v>
      </c>
      <c r="AL98" s="164">
        <f t="shared" ca="1" si="72"/>
        <v>70.487000000000009</v>
      </c>
    </row>
    <row r="99" spans="1:42" s="51" customFormat="1">
      <c r="A99" s="85" t="s">
        <v>233</v>
      </c>
      <c r="B99" s="86">
        <v>13</v>
      </c>
      <c r="C99" s="86" t="s">
        <v>135</v>
      </c>
      <c r="D99" s="86">
        <v>595</v>
      </c>
      <c r="E99" s="86" t="s">
        <v>448</v>
      </c>
      <c r="F99" s="113" t="s">
        <v>234</v>
      </c>
      <c r="G99" s="134">
        <f t="shared" ca="1" si="51"/>
        <v>124104.253</v>
      </c>
      <c r="H99" s="134">
        <f t="shared" ca="1" si="52"/>
        <v>130637.03412499999</v>
      </c>
      <c r="I99" s="134">
        <f t="shared" ca="1" si="53"/>
        <v>133247.668125</v>
      </c>
      <c r="J99" s="134">
        <f t="shared" ca="1" si="54"/>
        <v>135914.06724999999</v>
      </c>
      <c r="K99" s="134">
        <f t="shared" ca="1" si="55"/>
        <v>138633.13343749999</v>
      </c>
      <c r="L99" s="134">
        <f t="shared" ca="1" si="56"/>
        <v>141403.834</v>
      </c>
      <c r="M99" s="134">
        <f t="shared" ca="1" si="57"/>
        <v>144233.39775</v>
      </c>
      <c r="N99" s="134">
        <f t="shared" ca="1" si="58"/>
        <v>147118.72662500001</v>
      </c>
      <c r="O99" s="87"/>
      <c r="P99" s="100" t="str">
        <f t="shared" si="59"/>
        <v>C03397</v>
      </c>
      <c r="Q99" s="102" t="s">
        <v>509</v>
      </c>
      <c r="R99" s="103" t="str">
        <f t="shared" si="60"/>
        <v>Director MPD Financial Operations</v>
      </c>
      <c r="S99" s="102" t="str">
        <f t="shared" si="61"/>
        <v>130</v>
      </c>
      <c r="T99" s="104" cm="1">
        <f t="array" aca="1" ref="T99" ca="1">IF($Q99="Y",VLOOKUP($P99,INDIRECT($Q$2),T$5,0)*INDIRECT($P$1),VLOOKUP($P99,INDIRECT($Q$2),T$5,0))</f>
        <v>124104.253</v>
      </c>
      <c r="U99" s="104" cm="1">
        <f t="array" aca="1" ref="U99" ca="1">IF($Q99="Y",VLOOKUP($P99,INDIRECT($Q$2),U$5,0)*INDIRECT($P$1),VLOOKUP($P99,INDIRECT($Q$2),U$5,0))</f>
        <v>130637.03412499999</v>
      </c>
      <c r="V99" s="104" cm="1">
        <f t="array" aca="1" ref="V99" ca="1">IF($Q99="Y",VLOOKUP($P99,INDIRECT($Q$2),V$5,0)*INDIRECT($P$1),VLOOKUP($P99,INDIRECT($Q$2),V$5,0))</f>
        <v>133247.668125</v>
      </c>
      <c r="W99" s="104" cm="1">
        <f t="array" aca="1" ref="W99" ca="1">IF($Q99="Y",VLOOKUP($P99,INDIRECT($Q$2),W$5,0)*INDIRECT($P$1),VLOOKUP($P99,INDIRECT($Q$2),W$5,0))</f>
        <v>135914.06724999999</v>
      </c>
      <c r="X99" s="104" cm="1">
        <f t="array" aca="1" ref="X99" ca="1">IF($Q99="Y",VLOOKUP($P99,INDIRECT($Q$2),X$5,0)*INDIRECT($P$1),VLOOKUP($P99,INDIRECT($Q$2),X$5,0))</f>
        <v>138633.13343749999</v>
      </c>
      <c r="Y99" s="104" cm="1">
        <f t="array" aca="1" ref="Y99" ca="1">IF($Q99="Y",VLOOKUP($P99,INDIRECT($Q$2),Y$5,0)*INDIRECT($P$1),VLOOKUP($P99,INDIRECT($Q$2),Y$5,0))</f>
        <v>141403.834</v>
      </c>
      <c r="Z99" s="104" cm="1">
        <f t="array" aca="1" ref="Z99" ca="1">IF($Q99="Y",VLOOKUP($P99,INDIRECT($Q$2),Z$5,0)*INDIRECT($P$1),VLOOKUP($P99,INDIRECT($Q$2),Z$5,0))</f>
        <v>144233.39775</v>
      </c>
      <c r="AA99" s="104" cm="1">
        <f t="array" aca="1" ref="AA99" ca="1">IF($Q99="Y",VLOOKUP($P99,INDIRECT($Q$2),AA$5,0)*INDIRECT($P$1),VLOOKUP($P99,INDIRECT($Q$2),AA$5,0))</f>
        <v>147118.72662500001</v>
      </c>
      <c r="AB99" s="162" t="str">
        <f t="shared" si="62"/>
        <v>C03397</v>
      </c>
      <c r="AC99" s="163" t="str">
        <f t="shared" si="63"/>
        <v>Director MPD Financial Operations</v>
      </c>
      <c r="AD99" s="162" t="str">
        <f t="shared" si="64"/>
        <v>130</v>
      </c>
      <c r="AE99" s="164">
        <f t="shared" ca="1" si="65"/>
        <v>59.665999999999997</v>
      </c>
      <c r="AF99" s="164">
        <f t="shared" ca="1" si="66"/>
        <v>62.806999999999995</v>
      </c>
      <c r="AG99" s="164">
        <f t="shared" ca="1" si="67"/>
        <v>64.062000000000012</v>
      </c>
      <c r="AH99" s="164">
        <f t="shared" ca="1" si="68"/>
        <v>65.344000000000008</v>
      </c>
      <c r="AI99" s="164">
        <f t="shared" ca="1" si="69"/>
        <v>66.65100000000001</v>
      </c>
      <c r="AJ99" s="164">
        <f t="shared" ca="1" si="70"/>
        <v>67.983000000000004</v>
      </c>
      <c r="AK99" s="164">
        <f t="shared" ca="1" si="71"/>
        <v>69.343000000000004</v>
      </c>
      <c r="AL99" s="164">
        <f t="shared" ca="1" si="72"/>
        <v>70.731000000000009</v>
      </c>
    </row>
    <row r="100" spans="1:42" s="51" customFormat="1">
      <c r="A100" s="85" t="s">
        <v>42</v>
      </c>
      <c r="B100" s="86">
        <v>16</v>
      </c>
      <c r="C100" s="86">
        <v>132</v>
      </c>
      <c r="D100" s="86">
        <v>735</v>
      </c>
      <c r="E100" s="86" t="s">
        <v>448</v>
      </c>
      <c r="F100" s="113" t="s">
        <v>592</v>
      </c>
      <c r="G100" s="134">
        <f t="shared" ca="1" si="51"/>
        <v>153949.95443750001</v>
      </c>
      <c r="H100" s="134">
        <f t="shared" ca="1" si="52"/>
        <v>162054.48593749999</v>
      </c>
      <c r="I100" s="134">
        <f t="shared" ca="1" si="53"/>
        <v>165297.12468750001</v>
      </c>
      <c r="J100" s="134">
        <f t="shared" si="54"/>
        <v>168602.72</v>
      </c>
      <c r="K100" s="134">
        <f t="shared" si="55"/>
        <v>171976.48</v>
      </c>
      <c r="L100" s="134">
        <f t="shared" si="56"/>
        <v>175414.72</v>
      </c>
      <c r="M100" s="134">
        <f t="shared" si="57"/>
        <v>178921.60000000001</v>
      </c>
      <c r="N100" s="134">
        <f t="shared" si="58"/>
        <v>182499.20000000001</v>
      </c>
      <c r="O100" s="87"/>
      <c r="P100" s="100" t="str">
        <f t="shared" si="59"/>
        <v>C00701</v>
      </c>
      <c r="Q100" s="102" t="s">
        <v>509</v>
      </c>
      <c r="R100" s="103" t="str">
        <f t="shared" si="60"/>
        <v>Director Neighborhood &amp; Community Relations</v>
      </c>
      <c r="S100" s="102">
        <f t="shared" si="61"/>
        <v>132</v>
      </c>
      <c r="T100" s="104" cm="1">
        <f t="array" aca="1" ref="T100" ca="1">IF($Q100="Y",VLOOKUP($P100,INDIRECT($Q$2),T$5,0)*INDIRECT($P$1),VLOOKUP($P100,INDIRECT($Q$2),T$5,0))</f>
        <v>153949.95443750001</v>
      </c>
      <c r="U100" s="104" cm="1">
        <f t="array" aca="1" ref="U100" ca="1">IF($Q100="Y",VLOOKUP($P100,INDIRECT($Q$2),U$5,0)*INDIRECT($P$1),VLOOKUP($P100,INDIRECT($Q$2),U$5,0))</f>
        <v>162054.48593749999</v>
      </c>
      <c r="V100" s="104" cm="1">
        <f t="array" aca="1" ref="V100" ca="1">IF($Q100="Y",VLOOKUP($P100,INDIRECT($Q$2),V$5,0)*INDIRECT($P$1),VLOOKUP($P100,INDIRECT($Q$2),V$5,0))</f>
        <v>165297.12468750001</v>
      </c>
      <c r="W100" s="104">
        <v>168602.72</v>
      </c>
      <c r="X100" s="104">
        <v>171976.48</v>
      </c>
      <c r="Y100" s="104">
        <v>175414.72</v>
      </c>
      <c r="Z100" s="104">
        <v>178921.60000000001</v>
      </c>
      <c r="AA100" s="104">
        <v>182499.20000000001</v>
      </c>
      <c r="AB100" s="162" t="str">
        <f t="shared" si="62"/>
        <v>C00701</v>
      </c>
      <c r="AC100" s="163" t="str">
        <f t="shared" si="63"/>
        <v>Director Neighborhood &amp; Community Relations</v>
      </c>
      <c r="AD100" s="162">
        <f t="shared" si="64"/>
        <v>132</v>
      </c>
      <c r="AE100" s="164">
        <f t="shared" ca="1" si="65"/>
        <v>74.015000000000001</v>
      </c>
      <c r="AF100" s="164">
        <f t="shared" ca="1" si="66"/>
        <v>77.911000000000001</v>
      </c>
      <c r="AG100" s="164">
        <f t="shared" ca="1" si="67"/>
        <v>79.47</v>
      </c>
      <c r="AH100" s="164">
        <f t="shared" si="68"/>
        <v>81.058999999999997</v>
      </c>
      <c r="AI100" s="164">
        <f t="shared" si="69"/>
        <v>82.680999999999997</v>
      </c>
      <c r="AJ100" s="164">
        <f t="shared" si="70"/>
        <v>84.334000000000003</v>
      </c>
      <c r="AK100" s="164">
        <f t="shared" si="71"/>
        <v>86.02</v>
      </c>
      <c r="AL100" s="164">
        <f t="shared" si="72"/>
        <v>87.74</v>
      </c>
      <c r="AM100" s="44"/>
      <c r="AN100" s="44"/>
      <c r="AO100" s="44"/>
      <c r="AP100" s="44"/>
    </row>
    <row r="101" spans="1:42" s="51" customFormat="1">
      <c r="A101" s="85" t="s">
        <v>511</v>
      </c>
      <c r="B101" s="86">
        <v>15</v>
      </c>
      <c r="C101" s="86">
        <v>163</v>
      </c>
      <c r="D101" s="86">
        <v>693</v>
      </c>
      <c r="E101" s="86" t="s">
        <v>448</v>
      </c>
      <c r="F101" s="118" t="s">
        <v>593</v>
      </c>
      <c r="G101" s="134">
        <f t="shared" ca="1" si="51"/>
        <v>143133.5855625</v>
      </c>
      <c r="H101" s="134">
        <f t="shared" ca="1" si="52"/>
        <v>150667.04087500001</v>
      </c>
      <c r="I101" s="134">
        <f t="shared" ca="1" si="53"/>
        <v>153680.42300000001</v>
      </c>
      <c r="J101" s="134">
        <f t="shared" ca="1" si="54"/>
        <v>156753.701</v>
      </c>
      <c r="K101" s="134">
        <f t="shared" ca="1" si="55"/>
        <v>159888.94024999999</v>
      </c>
      <c r="L101" s="134">
        <f t="shared" ca="1" si="56"/>
        <v>163086.14074999999</v>
      </c>
      <c r="M101" s="134">
        <f t="shared" ca="1" si="57"/>
        <v>166348.4005625</v>
      </c>
      <c r="N101" s="134">
        <f t="shared" ca="1" si="58"/>
        <v>169674.68700000001</v>
      </c>
      <c r="O101" s="83"/>
      <c r="P101" s="100" t="str">
        <f t="shared" si="59"/>
        <v>53034C</v>
      </c>
      <c r="Q101" s="102" t="s">
        <v>509</v>
      </c>
      <c r="R101" s="103" t="str">
        <f t="shared" si="60"/>
        <v>Director Neighborhood Safety</v>
      </c>
      <c r="S101" s="102">
        <f t="shared" si="61"/>
        <v>163</v>
      </c>
      <c r="T101" s="104" cm="1">
        <f t="array" aca="1" ref="T101" ca="1">IF($Q101="Y",VLOOKUP($P101,INDIRECT($Q$2),T$5,0)*INDIRECT($P$1),VLOOKUP($P101,INDIRECT($Q$2),T$5,0))</f>
        <v>143133.5855625</v>
      </c>
      <c r="U101" s="104" cm="1">
        <f t="array" aca="1" ref="U101" ca="1">IF($Q101="Y",VLOOKUP($P101,INDIRECT($Q$2),U$5,0)*INDIRECT($P$1),VLOOKUP($P101,INDIRECT($Q$2),U$5,0))</f>
        <v>150667.04087500001</v>
      </c>
      <c r="V101" s="104" cm="1">
        <f t="array" aca="1" ref="V101" ca="1">IF($Q101="Y",VLOOKUP($P101,INDIRECT($Q$2),V$5,0)*INDIRECT($P$1),VLOOKUP($P101,INDIRECT($Q$2),V$5,0))</f>
        <v>153680.42300000001</v>
      </c>
      <c r="W101" s="104" cm="1">
        <f t="array" aca="1" ref="W101" ca="1">IF($Q101="Y",VLOOKUP($P101,INDIRECT($Q$2),W$5,0)*INDIRECT($P$1),VLOOKUP($P101,INDIRECT($Q$2),W$5,0))</f>
        <v>156753.701</v>
      </c>
      <c r="X101" s="104" cm="1">
        <f t="array" aca="1" ref="X101" ca="1">IF($Q101="Y",VLOOKUP($P101,INDIRECT($Q$2),X$5,0)*INDIRECT($P$1),VLOOKUP($P101,INDIRECT($Q$2),X$5,0))</f>
        <v>159888.94024999999</v>
      </c>
      <c r="Y101" s="104" cm="1">
        <f t="array" aca="1" ref="Y101" ca="1">IF($Q101="Y",VLOOKUP($P101,INDIRECT($Q$2),Y$5,0)*INDIRECT($P$1),VLOOKUP($P101,INDIRECT($Q$2),Y$5,0))</f>
        <v>163086.14074999999</v>
      </c>
      <c r="Z101" s="104" cm="1">
        <f t="array" aca="1" ref="Z101" ca="1">IF($Q101="Y",VLOOKUP($P101,INDIRECT($Q$2),Z$5,0)*INDIRECT($P$1),VLOOKUP($P101,INDIRECT($Q$2),Z$5,0))</f>
        <v>166348.4005625</v>
      </c>
      <c r="AA101" s="104" cm="1">
        <f t="array" aca="1" ref="AA101" ca="1">IF($Q101="Y",VLOOKUP($P101,INDIRECT($Q$2),AA$5,0)*INDIRECT($P$1),VLOOKUP($P101,INDIRECT($Q$2),AA$5,0))</f>
        <v>169674.68700000001</v>
      </c>
      <c r="AB101" s="162" t="str">
        <f t="shared" si="62"/>
        <v>53034C</v>
      </c>
      <c r="AC101" s="163" t="str">
        <f t="shared" si="63"/>
        <v>Director Neighborhood Safety</v>
      </c>
      <c r="AD101" s="162">
        <f t="shared" si="64"/>
        <v>163</v>
      </c>
      <c r="AE101" s="164">
        <f t="shared" ca="1" si="65"/>
        <v>68.814999999999998</v>
      </c>
      <c r="AF101" s="164">
        <f t="shared" ca="1" si="66"/>
        <v>72.437000000000012</v>
      </c>
      <c r="AG101" s="164">
        <f t="shared" ca="1" si="67"/>
        <v>73.885000000000005</v>
      </c>
      <c r="AH101" s="164">
        <f t="shared" ca="1" si="68"/>
        <v>75.363</v>
      </c>
      <c r="AI101" s="164">
        <f t="shared" ca="1" si="69"/>
        <v>76.87</v>
      </c>
      <c r="AJ101" s="164">
        <f t="shared" ca="1" si="70"/>
        <v>78.407000000000011</v>
      </c>
      <c r="AK101" s="164">
        <f t="shared" ca="1" si="71"/>
        <v>79.975999999999999</v>
      </c>
      <c r="AL101" s="164">
        <f t="shared" ca="1" si="72"/>
        <v>81.575000000000003</v>
      </c>
    </row>
    <row r="102" spans="1:42" s="51" customFormat="1">
      <c r="A102" s="85" t="s">
        <v>300</v>
      </c>
      <c r="B102" s="86">
        <v>18</v>
      </c>
      <c r="C102" s="86">
        <v>70</v>
      </c>
      <c r="D102" s="86">
        <v>845</v>
      </c>
      <c r="E102" s="86" t="s">
        <v>448</v>
      </c>
      <c r="F102" s="117" t="s">
        <v>594</v>
      </c>
      <c r="G102" s="134">
        <f t="shared" si="51"/>
        <v>177404</v>
      </c>
      <c r="H102" s="134">
        <f t="shared" si="52"/>
        <v>186740</v>
      </c>
      <c r="I102" s="134">
        <f t="shared" si="53"/>
        <v>190475</v>
      </c>
      <c r="J102" s="134">
        <f t="shared" si="54"/>
        <v>194286</v>
      </c>
      <c r="K102" s="134">
        <f t="shared" si="55"/>
        <v>198171</v>
      </c>
      <c r="L102" s="134">
        <f t="shared" si="56"/>
        <v>202134</v>
      </c>
      <c r="M102" s="134">
        <f t="shared" si="57"/>
        <v>206179</v>
      </c>
      <c r="N102" s="134">
        <f t="shared" si="58"/>
        <v>210300</v>
      </c>
      <c r="O102" s="87"/>
      <c r="P102" s="100" t="str">
        <f t="shared" si="59"/>
        <v>C03219</v>
      </c>
      <c r="Q102" s="102" t="s">
        <v>509</v>
      </c>
      <c r="R102" s="103" t="str">
        <f t="shared" si="60"/>
        <v>Director of CPED</v>
      </c>
      <c r="S102" s="102">
        <f t="shared" si="61"/>
        <v>70</v>
      </c>
      <c r="T102" s="175">
        <v>177404</v>
      </c>
      <c r="U102" s="175">
        <v>186740</v>
      </c>
      <c r="V102" s="175">
        <v>190475</v>
      </c>
      <c r="W102" s="175">
        <v>194286</v>
      </c>
      <c r="X102" s="175">
        <v>198171</v>
      </c>
      <c r="Y102" s="175">
        <v>202134</v>
      </c>
      <c r="Z102" s="175">
        <v>206179</v>
      </c>
      <c r="AA102" s="175">
        <v>210300</v>
      </c>
      <c r="AB102" s="162" t="str">
        <f t="shared" si="62"/>
        <v>C03219</v>
      </c>
      <c r="AC102" s="163" t="str">
        <f t="shared" si="63"/>
        <v>Director of CPED</v>
      </c>
      <c r="AD102" s="162">
        <f t="shared" si="64"/>
        <v>70</v>
      </c>
      <c r="AE102" s="164">
        <f t="shared" si="65"/>
        <v>85.291000000000011</v>
      </c>
      <c r="AF102" s="164">
        <f t="shared" si="66"/>
        <v>89.779000000000011</v>
      </c>
      <c r="AG102" s="164">
        <f t="shared" si="67"/>
        <v>91.575000000000003</v>
      </c>
      <c r="AH102" s="164">
        <f t="shared" si="68"/>
        <v>93.407000000000011</v>
      </c>
      <c r="AI102" s="164">
        <f t="shared" si="69"/>
        <v>95.275000000000006</v>
      </c>
      <c r="AJ102" s="164">
        <f t="shared" si="70"/>
        <v>97.18</v>
      </c>
      <c r="AK102" s="164">
        <f t="shared" si="71"/>
        <v>99.125</v>
      </c>
      <c r="AL102" s="164">
        <f t="shared" si="72"/>
        <v>101.10600000000001</v>
      </c>
      <c r="AM102" s="44"/>
      <c r="AN102" s="44"/>
      <c r="AO102" s="44"/>
      <c r="AP102" s="44"/>
    </row>
    <row r="103" spans="1:42" s="51" customFormat="1">
      <c r="A103" s="85" t="s">
        <v>235</v>
      </c>
      <c r="B103" s="86">
        <v>11</v>
      </c>
      <c r="C103" s="86" t="s">
        <v>236</v>
      </c>
      <c r="D103" s="86">
        <v>513</v>
      </c>
      <c r="E103" s="86" t="s">
        <v>448</v>
      </c>
      <c r="F103" s="113" t="s">
        <v>237</v>
      </c>
      <c r="G103" s="134">
        <f t="shared" ca="1" si="51"/>
        <v>106620.853625</v>
      </c>
      <c r="H103" s="134">
        <f t="shared" ca="1" si="52"/>
        <v>112234.542875</v>
      </c>
      <c r="I103" s="134">
        <f t="shared" ca="1" si="53"/>
        <v>114476.5074375</v>
      </c>
      <c r="J103" s="134">
        <f t="shared" ca="1" si="54"/>
        <v>116767.00831249999</v>
      </c>
      <c r="K103" s="134">
        <f t="shared" ca="1" si="55"/>
        <v>119103.980125</v>
      </c>
      <c r="L103" s="134">
        <f t="shared" ca="1" si="56"/>
        <v>121483.29212499999</v>
      </c>
      <c r="M103" s="134">
        <f t="shared" ca="1" si="57"/>
        <v>123914.23849999999</v>
      </c>
      <c r="N103" s="134">
        <f t="shared" ca="1" si="58"/>
        <v>126394.75387499999</v>
      </c>
      <c r="O103" s="87"/>
      <c r="P103" s="100" t="str">
        <f t="shared" si="59"/>
        <v>C03406</v>
      </c>
      <c r="Q103" s="102" t="s">
        <v>509</v>
      </c>
      <c r="R103" s="103" t="str">
        <f t="shared" si="60"/>
        <v>Director Office of Immigrant and Refugee Affairs</v>
      </c>
      <c r="S103" s="102" t="str">
        <f t="shared" si="61"/>
        <v>26</v>
      </c>
      <c r="T103" s="104" cm="1">
        <f t="array" aca="1" ref="T103" ca="1">IF($Q103="Y",VLOOKUP($P103,INDIRECT($Q$2),T$5,0)*INDIRECT($P$1),VLOOKUP($P103,INDIRECT($Q$2),T$5,0))</f>
        <v>106620.853625</v>
      </c>
      <c r="U103" s="104" cm="1">
        <f t="array" aca="1" ref="U103" ca="1">IF($Q103="Y",VLOOKUP($P103,INDIRECT($Q$2),U$5,0)*INDIRECT($P$1),VLOOKUP($P103,INDIRECT($Q$2),U$5,0))</f>
        <v>112234.542875</v>
      </c>
      <c r="V103" s="104" cm="1">
        <f t="array" aca="1" ref="V103" ca="1">IF($Q103="Y",VLOOKUP($P103,INDIRECT($Q$2),V$5,0)*INDIRECT($P$1),VLOOKUP($P103,INDIRECT($Q$2),V$5,0))</f>
        <v>114476.5074375</v>
      </c>
      <c r="W103" s="104" cm="1">
        <f t="array" aca="1" ref="W103" ca="1">IF($Q103="Y",VLOOKUP($P103,INDIRECT($Q$2),W$5,0)*INDIRECT($P$1),VLOOKUP($P103,INDIRECT($Q$2),W$5,0))</f>
        <v>116767.00831249999</v>
      </c>
      <c r="X103" s="104" cm="1">
        <f t="array" aca="1" ref="X103" ca="1">IF($Q103="Y",VLOOKUP($P103,INDIRECT($Q$2),X$5,0)*INDIRECT($P$1),VLOOKUP($P103,INDIRECT($Q$2),X$5,0))</f>
        <v>119103.980125</v>
      </c>
      <c r="Y103" s="104" cm="1">
        <f t="array" aca="1" ref="Y103" ca="1">IF($Q103="Y",VLOOKUP($P103,INDIRECT($Q$2),Y$5,0)*INDIRECT($P$1),VLOOKUP($P103,INDIRECT($Q$2),Y$5,0))</f>
        <v>121483.29212499999</v>
      </c>
      <c r="Z103" s="104" cm="1">
        <f t="array" aca="1" ref="Z103" ca="1">IF($Q103="Y",VLOOKUP($P103,INDIRECT($Q$2),Z$5,0)*INDIRECT($P$1),VLOOKUP($P103,INDIRECT($Q$2),Z$5,0))</f>
        <v>123914.23849999999</v>
      </c>
      <c r="AA103" s="104" cm="1">
        <f t="array" aca="1" ref="AA103" ca="1">IF($Q103="Y",VLOOKUP($P103,INDIRECT($Q$2),AA$5,0)*INDIRECT($P$1),VLOOKUP($P103,INDIRECT($Q$2),AA$5,0))</f>
        <v>126394.75387499999</v>
      </c>
      <c r="AB103" s="162" t="str">
        <f t="shared" si="62"/>
        <v>C03406</v>
      </c>
      <c r="AC103" s="163" t="str">
        <f t="shared" si="63"/>
        <v>Director Office of Immigrant and Refugee Affairs</v>
      </c>
      <c r="AD103" s="162" t="str">
        <f t="shared" si="64"/>
        <v>26</v>
      </c>
      <c r="AE103" s="164">
        <f t="shared" ca="1" si="65"/>
        <v>51.260999999999996</v>
      </c>
      <c r="AF103" s="164">
        <f t="shared" ca="1" si="66"/>
        <v>53.958999999999996</v>
      </c>
      <c r="AG103" s="164">
        <f t="shared" ca="1" si="67"/>
        <v>55.036999999999999</v>
      </c>
      <c r="AH103" s="164">
        <f t="shared" ca="1" si="68"/>
        <v>56.137999999999998</v>
      </c>
      <c r="AI103" s="164">
        <f t="shared" ca="1" si="69"/>
        <v>57.262</v>
      </c>
      <c r="AJ103" s="164">
        <f t="shared" ca="1" si="70"/>
        <v>58.405999999999999</v>
      </c>
      <c r="AK103" s="164">
        <f t="shared" ca="1" si="71"/>
        <v>59.574999999999996</v>
      </c>
      <c r="AL103" s="164">
        <f t="shared" ca="1" si="72"/>
        <v>60.766999999999996</v>
      </c>
    </row>
    <row r="104" spans="1:42" s="51" customFormat="1">
      <c r="A104" s="85" t="s">
        <v>238</v>
      </c>
      <c r="B104" s="86">
        <v>11</v>
      </c>
      <c r="C104" s="86" t="s">
        <v>236</v>
      </c>
      <c r="D104" s="86">
        <v>513</v>
      </c>
      <c r="E104" s="86" t="s">
        <v>448</v>
      </c>
      <c r="F104" s="113" t="s">
        <v>239</v>
      </c>
      <c r="G104" s="134">
        <f t="shared" ca="1" si="51"/>
        <v>106620.853625</v>
      </c>
      <c r="H104" s="134">
        <f t="shared" ca="1" si="52"/>
        <v>112234.542875</v>
      </c>
      <c r="I104" s="134">
        <f t="shared" ca="1" si="53"/>
        <v>114476.5074375</v>
      </c>
      <c r="J104" s="134">
        <f t="shared" ca="1" si="54"/>
        <v>116767.00831249999</v>
      </c>
      <c r="K104" s="134">
        <f t="shared" ca="1" si="55"/>
        <v>119103.980125</v>
      </c>
      <c r="L104" s="134">
        <f t="shared" ca="1" si="56"/>
        <v>121483.29212499999</v>
      </c>
      <c r="M104" s="134">
        <f t="shared" ca="1" si="57"/>
        <v>123914.23849999999</v>
      </c>
      <c r="N104" s="134">
        <f t="shared" ca="1" si="58"/>
        <v>126394.75387499999</v>
      </c>
      <c r="O104" s="87"/>
      <c r="P104" s="100" t="str">
        <f t="shared" si="59"/>
        <v>52914C</v>
      </c>
      <c r="Q104" s="102" t="s">
        <v>509</v>
      </c>
      <c r="R104" s="103" t="str">
        <f t="shared" si="60"/>
        <v>Director Office of Violence Prevention</v>
      </c>
      <c r="S104" s="102" t="str">
        <f t="shared" si="61"/>
        <v>26</v>
      </c>
      <c r="T104" s="104" cm="1">
        <f t="array" aca="1" ref="T104" ca="1">IF($Q104="Y",VLOOKUP($P104,INDIRECT($Q$2),T$5,0)*INDIRECT($P$1),VLOOKUP($P104,INDIRECT($Q$2),T$5,0))</f>
        <v>106620.853625</v>
      </c>
      <c r="U104" s="104" cm="1">
        <f t="array" aca="1" ref="U104" ca="1">IF($Q104="Y",VLOOKUP($P104,INDIRECT($Q$2),U$5,0)*INDIRECT($P$1),VLOOKUP($P104,INDIRECT($Q$2),U$5,0))</f>
        <v>112234.542875</v>
      </c>
      <c r="V104" s="104" cm="1">
        <f t="array" aca="1" ref="V104" ca="1">IF($Q104="Y",VLOOKUP($P104,INDIRECT($Q$2),V$5,0)*INDIRECT($P$1),VLOOKUP($P104,INDIRECT($Q$2),V$5,0))</f>
        <v>114476.5074375</v>
      </c>
      <c r="W104" s="104" cm="1">
        <f t="array" aca="1" ref="W104" ca="1">IF($Q104="Y",VLOOKUP($P104,INDIRECT($Q$2),W$5,0)*INDIRECT($P$1),VLOOKUP($P104,INDIRECT($Q$2),W$5,0))</f>
        <v>116767.00831249999</v>
      </c>
      <c r="X104" s="104" cm="1">
        <f t="array" aca="1" ref="X104" ca="1">IF($Q104="Y",VLOOKUP($P104,INDIRECT($Q$2),X$5,0)*INDIRECT($P$1),VLOOKUP($P104,INDIRECT($Q$2),X$5,0))</f>
        <v>119103.980125</v>
      </c>
      <c r="Y104" s="104" cm="1">
        <f t="array" aca="1" ref="Y104" ca="1">IF($Q104="Y",VLOOKUP($P104,INDIRECT($Q$2),Y$5,0)*INDIRECT($P$1),VLOOKUP($P104,INDIRECT($Q$2),Y$5,0))</f>
        <v>121483.29212499999</v>
      </c>
      <c r="Z104" s="104" cm="1">
        <f t="array" aca="1" ref="Z104" ca="1">IF($Q104="Y",VLOOKUP($P104,INDIRECT($Q$2),Z$5,0)*INDIRECT($P$1),VLOOKUP($P104,INDIRECT($Q$2),Z$5,0))</f>
        <v>123914.23849999999</v>
      </c>
      <c r="AA104" s="104" cm="1">
        <f t="array" aca="1" ref="AA104" ca="1">IF($Q104="Y",VLOOKUP($P104,INDIRECT($Q$2),AA$5,0)*INDIRECT($P$1),VLOOKUP($P104,INDIRECT($Q$2),AA$5,0))</f>
        <v>126394.75387499999</v>
      </c>
      <c r="AB104" s="162" t="str">
        <f t="shared" si="62"/>
        <v>52914C</v>
      </c>
      <c r="AC104" s="163" t="str">
        <f t="shared" si="63"/>
        <v>Director Office of Violence Prevention</v>
      </c>
      <c r="AD104" s="162" t="str">
        <f t="shared" si="64"/>
        <v>26</v>
      </c>
      <c r="AE104" s="164">
        <f t="shared" ca="1" si="65"/>
        <v>51.260999999999996</v>
      </c>
      <c r="AF104" s="164">
        <f t="shared" ca="1" si="66"/>
        <v>53.958999999999996</v>
      </c>
      <c r="AG104" s="164">
        <f t="shared" ca="1" si="67"/>
        <v>55.036999999999999</v>
      </c>
      <c r="AH104" s="164">
        <f t="shared" ca="1" si="68"/>
        <v>56.137999999999998</v>
      </c>
      <c r="AI104" s="164">
        <f t="shared" ca="1" si="69"/>
        <v>57.262</v>
      </c>
      <c r="AJ104" s="164">
        <f t="shared" ca="1" si="70"/>
        <v>58.405999999999999</v>
      </c>
      <c r="AK104" s="164">
        <f t="shared" ca="1" si="71"/>
        <v>59.574999999999996</v>
      </c>
      <c r="AL104" s="164">
        <f t="shared" ca="1" si="72"/>
        <v>60.766999999999996</v>
      </c>
      <c r="AM104" s="44"/>
      <c r="AN104" s="44"/>
      <c r="AO104" s="44"/>
      <c r="AP104" s="44"/>
    </row>
    <row r="105" spans="1:42">
      <c r="A105" s="85" t="s">
        <v>240</v>
      </c>
      <c r="B105" s="86">
        <v>11</v>
      </c>
      <c r="C105" s="86" t="s">
        <v>138</v>
      </c>
      <c r="D105" s="86">
        <v>518</v>
      </c>
      <c r="E105" s="86" t="s">
        <v>448</v>
      </c>
      <c r="F105" s="113" t="s">
        <v>241</v>
      </c>
      <c r="G105" s="134">
        <f t="shared" ca="1" si="51"/>
        <v>107686.58712499999</v>
      </c>
      <c r="H105" s="134">
        <f t="shared" ca="1" si="52"/>
        <v>113356.04149999999</v>
      </c>
      <c r="I105" s="134">
        <f t="shared" ca="1" si="53"/>
        <v>115622.7905625</v>
      </c>
      <c r="J105" s="134">
        <f t="shared" ca="1" si="54"/>
        <v>117937.04325</v>
      </c>
      <c r="K105" s="134">
        <f t="shared" ca="1" si="55"/>
        <v>120293.636125</v>
      </c>
      <c r="L105" s="134">
        <f t="shared" ca="1" si="56"/>
        <v>122698.76531249999</v>
      </c>
      <c r="M105" s="134">
        <f t="shared" ca="1" si="57"/>
        <v>125154.4961875</v>
      </c>
      <c r="N105" s="134">
        <f t="shared" ca="1" si="58"/>
        <v>127657.73068749999</v>
      </c>
      <c r="O105" s="87"/>
      <c r="P105" s="100" t="str">
        <f t="shared" si="59"/>
        <v>C03029</v>
      </c>
      <c r="Q105" s="102" t="s">
        <v>509</v>
      </c>
      <c r="R105" s="103" t="str">
        <f t="shared" si="60"/>
        <v>Director Operations and Business Improvement</v>
      </c>
      <c r="S105" s="102" t="str">
        <f t="shared" si="61"/>
        <v>115</v>
      </c>
      <c r="T105" s="104" cm="1">
        <f t="array" aca="1" ref="T105" ca="1">IF($Q105="Y",VLOOKUP($P105,INDIRECT($Q$2),T$5,0)*INDIRECT($P$1),VLOOKUP($P105,INDIRECT($Q$2),T$5,0))</f>
        <v>107686.58712499999</v>
      </c>
      <c r="U105" s="104" cm="1">
        <f t="array" aca="1" ref="U105" ca="1">IF($Q105="Y",VLOOKUP($P105,INDIRECT($Q$2),U$5,0)*INDIRECT($P$1),VLOOKUP($P105,INDIRECT($Q$2),U$5,0))</f>
        <v>113356.04149999999</v>
      </c>
      <c r="V105" s="104" cm="1">
        <f t="array" aca="1" ref="V105" ca="1">IF($Q105="Y",VLOOKUP($P105,INDIRECT($Q$2),V$5,0)*INDIRECT($P$1),VLOOKUP($P105,INDIRECT($Q$2),V$5,0))</f>
        <v>115622.7905625</v>
      </c>
      <c r="W105" s="104" cm="1">
        <f t="array" aca="1" ref="W105" ca="1">IF($Q105="Y",VLOOKUP($P105,INDIRECT($Q$2),W$5,0)*INDIRECT($P$1),VLOOKUP($P105,INDIRECT($Q$2),W$5,0))</f>
        <v>117937.04325</v>
      </c>
      <c r="X105" s="104" cm="1">
        <f t="array" aca="1" ref="X105" ca="1">IF($Q105="Y",VLOOKUP($P105,INDIRECT($Q$2),X$5,0)*INDIRECT($P$1),VLOOKUP($P105,INDIRECT($Q$2),X$5,0))</f>
        <v>120293.636125</v>
      </c>
      <c r="Y105" s="104" cm="1">
        <f t="array" aca="1" ref="Y105" ca="1">IF($Q105="Y",VLOOKUP($P105,INDIRECT($Q$2),Y$5,0)*INDIRECT($P$1),VLOOKUP($P105,INDIRECT($Q$2),Y$5,0))</f>
        <v>122698.76531249999</v>
      </c>
      <c r="Z105" s="104" cm="1">
        <f t="array" aca="1" ref="Z105" ca="1">IF($Q105="Y",VLOOKUP($P105,INDIRECT($Q$2),Z$5,0)*INDIRECT($P$1),VLOOKUP($P105,INDIRECT($Q$2),Z$5,0))</f>
        <v>125154.4961875</v>
      </c>
      <c r="AA105" s="104" cm="1">
        <f t="array" aca="1" ref="AA105" ca="1">IF($Q105="Y",VLOOKUP($P105,INDIRECT($Q$2),AA$5,0)*INDIRECT($P$1),VLOOKUP($P105,INDIRECT($Q$2),AA$5,0))</f>
        <v>127657.73068749999</v>
      </c>
      <c r="AB105" s="162" t="str">
        <f t="shared" si="62"/>
        <v>C03029</v>
      </c>
      <c r="AC105" s="163" t="str">
        <f t="shared" si="63"/>
        <v>Director Operations and Business Improvement</v>
      </c>
      <c r="AD105" s="162" t="str">
        <f t="shared" si="64"/>
        <v>115</v>
      </c>
      <c r="AE105" s="164">
        <f t="shared" ca="1" si="65"/>
        <v>51.772999999999996</v>
      </c>
      <c r="AF105" s="164">
        <f t="shared" ca="1" si="66"/>
        <v>54.498999999999995</v>
      </c>
      <c r="AG105" s="164">
        <f t="shared" ca="1" si="67"/>
        <v>55.588000000000001</v>
      </c>
      <c r="AH105" s="164">
        <f t="shared" ca="1" si="68"/>
        <v>56.701000000000001</v>
      </c>
      <c r="AI105" s="164">
        <f t="shared" ca="1" si="69"/>
        <v>57.833999999999996</v>
      </c>
      <c r="AJ105" s="164">
        <f t="shared" ca="1" si="70"/>
        <v>58.989999999999995</v>
      </c>
      <c r="AK105" s="164">
        <f t="shared" ca="1" si="71"/>
        <v>60.170999999999999</v>
      </c>
      <c r="AL105" s="164">
        <f t="shared" ca="1" si="72"/>
        <v>61.373999999999995</v>
      </c>
    </row>
    <row r="106" spans="1:42">
      <c r="A106" s="96" t="s">
        <v>360</v>
      </c>
      <c r="B106" s="97">
        <v>14</v>
      </c>
      <c r="C106" s="97">
        <v>156</v>
      </c>
      <c r="D106" s="97">
        <v>635</v>
      </c>
      <c r="E106" s="98" t="s">
        <v>448</v>
      </c>
      <c r="F106" s="96" t="s">
        <v>366</v>
      </c>
      <c r="G106" s="134">
        <f t="shared" ref="G106:G137" ca="1" si="73">T106</f>
        <v>132633.21906249999</v>
      </c>
      <c r="H106" s="134">
        <f t="shared" ref="H106:H137" ca="1" si="74">U106</f>
        <v>139611.08849999998</v>
      </c>
      <c r="I106" s="134">
        <f t="shared" ref="I106:I137" ca="1" si="75">V106</f>
        <v>142403.4755</v>
      </c>
      <c r="J106" s="134">
        <f t="shared" ref="J106:J137" ca="1" si="76">W106</f>
        <v>145253.693</v>
      </c>
      <c r="K106" s="134">
        <f t="shared" ref="K106:K137" ca="1" si="77">X106</f>
        <v>148159.675625</v>
      </c>
      <c r="L106" s="134">
        <f t="shared" ref="L106:L137" ca="1" si="78">Y106</f>
        <v>151122.45606249999</v>
      </c>
      <c r="M106" s="134">
        <f t="shared" ref="M106:M137" ca="1" si="79">Z106</f>
        <v>154143.06700000001</v>
      </c>
      <c r="N106" s="134">
        <f t="shared" ref="N106:N137" ca="1" si="80">AA106</f>
        <v>157227.7045625</v>
      </c>
      <c r="O106" s="87"/>
      <c r="P106" s="100" t="str">
        <f t="shared" ref="P106:P137" si="81">A106</f>
        <v>52907C</v>
      </c>
      <c r="Q106" s="102" t="s">
        <v>509</v>
      </c>
      <c r="R106" s="103" t="str">
        <f t="shared" ref="R106:R137" si="82">F106</f>
        <v>Director Operations and Engagement</v>
      </c>
      <c r="S106" s="102">
        <f t="shared" si="61"/>
        <v>156</v>
      </c>
      <c r="T106" s="104" cm="1">
        <f t="array" aca="1" ref="T106" ca="1">IF($Q106="Y",VLOOKUP($P106,INDIRECT($Q$2),T$5,0)*INDIRECT($P$1),VLOOKUP($P106,INDIRECT($Q$2),T$5,0))</f>
        <v>132633.21906249999</v>
      </c>
      <c r="U106" s="104" cm="1">
        <f t="array" aca="1" ref="U106" ca="1">IF($Q106="Y",VLOOKUP($P106,INDIRECT($Q$2),U$5,0)*INDIRECT($P$1),VLOOKUP($P106,INDIRECT($Q$2),U$5,0))</f>
        <v>139611.08849999998</v>
      </c>
      <c r="V106" s="104" cm="1">
        <f t="array" aca="1" ref="V106" ca="1">IF($Q106="Y",VLOOKUP($P106,INDIRECT($Q$2),V$5,0)*INDIRECT($P$1),VLOOKUP($P106,INDIRECT($Q$2),V$5,0))</f>
        <v>142403.4755</v>
      </c>
      <c r="W106" s="104" cm="1">
        <f t="array" aca="1" ref="W106" ca="1">IF($Q106="Y",VLOOKUP($P106,INDIRECT($Q$2),W$5,0)*INDIRECT($P$1),VLOOKUP($P106,INDIRECT($Q$2),W$5,0))</f>
        <v>145253.693</v>
      </c>
      <c r="X106" s="104" cm="1">
        <f t="array" aca="1" ref="X106" ca="1">IF($Q106="Y",VLOOKUP($P106,INDIRECT($Q$2),X$5,0)*INDIRECT($P$1),VLOOKUP($P106,INDIRECT($Q$2),X$5,0))</f>
        <v>148159.675625</v>
      </c>
      <c r="Y106" s="104" cm="1">
        <f t="array" aca="1" ref="Y106" ca="1">IF($Q106="Y",VLOOKUP($P106,INDIRECT($Q$2),Y$5,0)*INDIRECT($P$1),VLOOKUP($P106,INDIRECT($Q$2),Y$5,0))</f>
        <v>151122.45606249999</v>
      </c>
      <c r="Z106" s="104" cm="1">
        <f t="array" aca="1" ref="Z106" ca="1">IF($Q106="Y",VLOOKUP($P106,INDIRECT($Q$2),Z$5,0)*INDIRECT($P$1),VLOOKUP($P106,INDIRECT($Q$2),Z$5,0))</f>
        <v>154143.06700000001</v>
      </c>
      <c r="AA106" s="104" cm="1">
        <f t="array" aca="1" ref="AA106" ca="1">IF($Q106="Y",VLOOKUP($P106,INDIRECT($Q$2),AA$5,0)*INDIRECT($P$1),VLOOKUP($P106,INDIRECT($Q$2),AA$5,0))</f>
        <v>157227.7045625</v>
      </c>
      <c r="AB106" s="162" t="str">
        <f t="shared" ref="AB106:AB137" si="83">A106</f>
        <v>52907C</v>
      </c>
      <c r="AC106" s="163" t="str">
        <f t="shared" ref="AC106:AC137" si="84">F106</f>
        <v>Director Operations and Engagement</v>
      </c>
      <c r="AD106" s="162">
        <f t="shared" si="64"/>
        <v>156</v>
      </c>
      <c r="AE106" s="164">
        <f t="shared" ref="AE106:AE138" ca="1" si="85">ROUNDUP(T106/2080,3)</f>
        <v>63.765999999999998</v>
      </c>
      <c r="AF106" s="164">
        <f t="shared" ref="AF106:AF138" ca="1" si="86">ROUNDUP(U106/2080,3)</f>
        <v>67.121000000000009</v>
      </c>
      <c r="AG106" s="164">
        <f t="shared" ref="AG106:AG138" ca="1" si="87">ROUNDUP(V106/2080,3)</f>
        <v>68.463999999999999</v>
      </c>
      <c r="AH106" s="164">
        <f t="shared" ref="AH106:AH138" ca="1" si="88">ROUNDUP(W106/2080,3)</f>
        <v>69.834000000000003</v>
      </c>
      <c r="AI106" s="164">
        <f t="shared" ref="AI106:AI138" ca="1" si="89">ROUNDUP(X106/2080,3)</f>
        <v>71.231000000000009</v>
      </c>
      <c r="AJ106" s="164">
        <f t="shared" ref="AJ106:AJ138" ca="1" si="90">ROUNDUP(Y106/2080,3)</f>
        <v>72.656000000000006</v>
      </c>
      <c r="AK106" s="164">
        <f t="shared" ref="AK106:AK138" ca="1" si="91">ROUNDUP(Z106/2080,3)</f>
        <v>74.108000000000004</v>
      </c>
      <c r="AL106" s="164">
        <f t="shared" ref="AL106:AL138" ca="1" si="92">ROUNDUP(AA106/2080,3)</f>
        <v>75.591000000000008</v>
      </c>
    </row>
    <row r="107" spans="1:42">
      <c r="A107" s="85" t="s">
        <v>242</v>
      </c>
      <c r="B107" s="86">
        <v>12</v>
      </c>
      <c r="C107" s="86" t="s">
        <v>123</v>
      </c>
      <c r="D107" s="86">
        <v>543</v>
      </c>
      <c r="E107" s="86" t="s">
        <v>448</v>
      </c>
      <c r="F107" s="113" t="s">
        <v>243</v>
      </c>
      <c r="G107" s="134">
        <f t="shared" ca="1" si="73"/>
        <v>113016.2873125</v>
      </c>
      <c r="H107" s="134">
        <f t="shared" ca="1" si="74"/>
        <v>118966.63268749999</v>
      </c>
      <c r="I107" s="134">
        <f t="shared" ca="1" si="75"/>
        <v>121343.87931249999</v>
      </c>
      <c r="J107" s="134">
        <f t="shared" ca="1" si="76"/>
        <v>123771.727625</v>
      </c>
      <c r="K107" s="134">
        <f t="shared" ca="1" si="77"/>
        <v>126249.14493749999</v>
      </c>
      <c r="L107" s="134">
        <f t="shared" ca="1" si="78"/>
        <v>128772.00049999999</v>
      </c>
      <c r="M107" s="134">
        <f t="shared" ca="1" si="79"/>
        <v>131348.55581250001</v>
      </c>
      <c r="N107" s="134">
        <f t="shared" ca="1" si="80"/>
        <v>133975.71281249999</v>
      </c>
      <c r="O107" s="87"/>
      <c r="P107" s="100" t="str">
        <f t="shared" si="81"/>
        <v>C03034</v>
      </c>
      <c r="Q107" s="102" t="s">
        <v>509</v>
      </c>
      <c r="R107" s="103" t="str">
        <f t="shared" si="82"/>
        <v>Director Parking Management &amp; Traffic Control</v>
      </c>
      <c r="S107" s="102" t="str">
        <f t="shared" si="61"/>
        <v>80</v>
      </c>
      <c r="T107" s="104" cm="1">
        <f t="array" aca="1" ref="T107" ca="1">IF($Q107="Y",VLOOKUP($P107,INDIRECT($Q$2),T$5,0)*INDIRECT($P$1),VLOOKUP($P107,INDIRECT($Q$2),T$5,0))</f>
        <v>113016.2873125</v>
      </c>
      <c r="U107" s="104" cm="1">
        <f t="array" aca="1" ref="U107" ca="1">IF($Q107="Y",VLOOKUP($P107,INDIRECT($Q$2),U$5,0)*INDIRECT($P$1),VLOOKUP($P107,INDIRECT($Q$2),U$5,0))</f>
        <v>118966.63268749999</v>
      </c>
      <c r="V107" s="104" cm="1">
        <f t="array" aca="1" ref="V107" ca="1">IF($Q107="Y",VLOOKUP($P107,INDIRECT($Q$2),V$5,0)*INDIRECT($P$1),VLOOKUP($P107,INDIRECT($Q$2),V$5,0))</f>
        <v>121343.87931249999</v>
      </c>
      <c r="W107" s="104" cm="1">
        <f t="array" aca="1" ref="W107" ca="1">IF($Q107="Y",VLOOKUP($P107,INDIRECT($Q$2),W$5,0)*INDIRECT($P$1),VLOOKUP($P107,INDIRECT($Q$2),W$5,0))</f>
        <v>123771.727625</v>
      </c>
      <c r="X107" s="104" cm="1">
        <f t="array" aca="1" ref="X107" ca="1">IF($Q107="Y",VLOOKUP($P107,INDIRECT($Q$2),X$5,0)*INDIRECT($P$1),VLOOKUP($P107,INDIRECT($Q$2),X$5,0))</f>
        <v>126249.14493749999</v>
      </c>
      <c r="Y107" s="104" cm="1">
        <f t="array" aca="1" ref="Y107" ca="1">IF($Q107="Y",VLOOKUP($P107,INDIRECT($Q$2),Y$5,0)*INDIRECT($P$1),VLOOKUP($P107,INDIRECT($Q$2),Y$5,0))</f>
        <v>128772.00049999999</v>
      </c>
      <c r="Z107" s="104" cm="1">
        <f t="array" aca="1" ref="Z107" ca="1">IF($Q107="Y",VLOOKUP($P107,INDIRECT($Q$2),Z$5,0)*INDIRECT($P$1),VLOOKUP($P107,INDIRECT($Q$2),Z$5,0))</f>
        <v>131348.55581250001</v>
      </c>
      <c r="AA107" s="104" cm="1">
        <f t="array" aca="1" ref="AA107" ca="1">IF($Q107="Y",VLOOKUP($P107,INDIRECT($Q$2),AA$5,0)*INDIRECT($P$1),VLOOKUP($P107,INDIRECT($Q$2),AA$5,0))</f>
        <v>133975.71281249999</v>
      </c>
      <c r="AB107" s="162" t="str">
        <f t="shared" si="83"/>
        <v>C03034</v>
      </c>
      <c r="AC107" s="163" t="str">
        <f t="shared" si="84"/>
        <v>Director Parking Management &amp; Traffic Control</v>
      </c>
      <c r="AD107" s="162" t="str">
        <f t="shared" si="64"/>
        <v>80</v>
      </c>
      <c r="AE107" s="164">
        <f t="shared" ca="1" si="85"/>
        <v>54.335000000000001</v>
      </c>
      <c r="AF107" s="164">
        <f t="shared" ca="1" si="86"/>
        <v>57.195999999999998</v>
      </c>
      <c r="AG107" s="164">
        <f t="shared" ca="1" si="87"/>
        <v>58.338999999999999</v>
      </c>
      <c r="AH107" s="164">
        <f t="shared" ca="1" si="88"/>
        <v>59.506</v>
      </c>
      <c r="AI107" s="164">
        <f t="shared" ca="1" si="89"/>
        <v>60.696999999999996</v>
      </c>
      <c r="AJ107" s="164">
        <f t="shared" ca="1" si="90"/>
        <v>61.91</v>
      </c>
      <c r="AK107" s="164">
        <f t="shared" ca="1" si="91"/>
        <v>63.149000000000001</v>
      </c>
      <c r="AL107" s="164">
        <f t="shared" ca="1" si="92"/>
        <v>64.412000000000006</v>
      </c>
    </row>
    <row r="108" spans="1:42">
      <c r="A108" s="85" t="s">
        <v>570</v>
      </c>
      <c r="B108" s="86">
        <v>10</v>
      </c>
      <c r="C108" s="86">
        <v>188</v>
      </c>
      <c r="D108" s="86">
        <v>470</v>
      </c>
      <c r="E108" s="86" t="s">
        <v>448</v>
      </c>
      <c r="F108" s="118" t="s">
        <v>537</v>
      </c>
      <c r="G108" s="134">
        <f t="shared" si="73"/>
        <v>97455</v>
      </c>
      <c r="H108" s="134">
        <f t="shared" si="74"/>
        <v>102584</v>
      </c>
      <c r="I108" s="134">
        <f t="shared" si="75"/>
        <v>104635</v>
      </c>
      <c r="J108" s="134">
        <f t="shared" si="76"/>
        <v>106728</v>
      </c>
      <c r="K108" s="134">
        <f t="shared" si="77"/>
        <v>108863</v>
      </c>
      <c r="L108" s="134">
        <f t="shared" si="78"/>
        <v>111040</v>
      </c>
      <c r="M108" s="134">
        <f t="shared" si="79"/>
        <v>113261</v>
      </c>
      <c r="N108" s="134">
        <f t="shared" si="80"/>
        <v>115526</v>
      </c>
      <c r="P108" s="100" t="str">
        <f t="shared" si="81"/>
        <v>59457C</v>
      </c>
      <c r="Q108" s="102" t="s">
        <v>509</v>
      </c>
      <c r="R108" s="103" t="str">
        <f t="shared" si="82"/>
        <v>Director Partnership &amp; Outreach</v>
      </c>
      <c r="S108" s="102">
        <f t="shared" si="61"/>
        <v>188</v>
      </c>
      <c r="T108" s="175">
        <v>97455</v>
      </c>
      <c r="U108" s="175">
        <v>102584</v>
      </c>
      <c r="V108" s="175">
        <v>104635</v>
      </c>
      <c r="W108" s="175">
        <v>106728</v>
      </c>
      <c r="X108" s="175">
        <v>108863</v>
      </c>
      <c r="Y108" s="175">
        <v>111040</v>
      </c>
      <c r="Z108" s="175">
        <v>113261</v>
      </c>
      <c r="AA108" s="175">
        <v>115526</v>
      </c>
      <c r="AB108" s="162" t="str">
        <f t="shared" si="83"/>
        <v>59457C</v>
      </c>
      <c r="AC108" s="163" t="str">
        <f t="shared" si="84"/>
        <v>Director Partnership &amp; Outreach</v>
      </c>
      <c r="AD108" s="162">
        <f t="shared" si="64"/>
        <v>188</v>
      </c>
      <c r="AE108" s="164">
        <f t="shared" si="85"/>
        <v>46.853999999999999</v>
      </c>
      <c r="AF108" s="164">
        <f t="shared" si="86"/>
        <v>49.32</v>
      </c>
      <c r="AG108" s="164">
        <f t="shared" si="87"/>
        <v>50.305999999999997</v>
      </c>
      <c r="AH108" s="164">
        <f t="shared" si="88"/>
        <v>51.311999999999998</v>
      </c>
      <c r="AI108" s="164">
        <f t="shared" si="89"/>
        <v>52.338000000000001</v>
      </c>
      <c r="AJ108" s="164">
        <f t="shared" si="90"/>
        <v>53.384999999999998</v>
      </c>
      <c r="AK108" s="164">
        <f t="shared" si="91"/>
        <v>54.452999999999996</v>
      </c>
      <c r="AL108" s="164">
        <f t="shared" si="92"/>
        <v>55.541999999999994</v>
      </c>
      <c r="AM108" s="51"/>
      <c r="AN108" s="51"/>
      <c r="AO108" s="51"/>
      <c r="AP108" s="51"/>
    </row>
    <row r="109" spans="1:42" s="51" customFormat="1">
      <c r="A109" s="85" t="s">
        <v>551</v>
      </c>
      <c r="B109" s="86">
        <v>14</v>
      </c>
      <c r="C109" s="86">
        <v>41</v>
      </c>
      <c r="D109" s="86">
        <v>675</v>
      </c>
      <c r="E109" s="86" t="s">
        <v>448</v>
      </c>
      <c r="F109" s="118" t="s">
        <v>552</v>
      </c>
      <c r="G109" s="134">
        <f t="shared" si="73"/>
        <v>141161.15243749999</v>
      </c>
      <c r="H109" s="134">
        <f t="shared" si="74"/>
        <v>148589.273625</v>
      </c>
      <c r="I109" s="134">
        <f t="shared" si="75"/>
        <v>151562.38093749998</v>
      </c>
      <c r="J109" s="134">
        <f t="shared" si="76"/>
        <v>154591.253375</v>
      </c>
      <c r="K109" s="134">
        <f t="shared" si="77"/>
        <v>157682.08706250001</v>
      </c>
      <c r="L109" s="134">
        <f t="shared" si="78"/>
        <v>160840.0454375</v>
      </c>
      <c r="M109" s="134">
        <f t="shared" si="79"/>
        <v>164053.76893749999</v>
      </c>
      <c r="N109" s="134">
        <f t="shared" si="80"/>
        <v>167334.61712499999</v>
      </c>
      <c r="O109" s="83"/>
      <c r="P109" s="100" t="str">
        <f t="shared" si="81"/>
        <v>59453C</v>
      </c>
      <c r="Q109" s="102" t="s">
        <v>509</v>
      </c>
      <c r="R109" s="103" t="str">
        <f t="shared" si="82"/>
        <v>Director Performance Management &amp; Innovation</v>
      </c>
      <c r="S109" s="102">
        <v>41</v>
      </c>
      <c r="T109" s="178">
        <v>141161.15243749999</v>
      </c>
      <c r="U109" s="178">
        <v>148589.273625</v>
      </c>
      <c r="V109" s="178">
        <v>151562.38093749998</v>
      </c>
      <c r="W109" s="178">
        <v>154591.253375</v>
      </c>
      <c r="X109" s="178">
        <v>157682.08706250001</v>
      </c>
      <c r="Y109" s="178">
        <v>160840.0454375</v>
      </c>
      <c r="Z109" s="178">
        <v>164053.76893749999</v>
      </c>
      <c r="AA109" s="178">
        <v>167334.61712499999</v>
      </c>
      <c r="AB109" s="162" t="str">
        <f t="shared" si="83"/>
        <v>59453C</v>
      </c>
      <c r="AC109" s="163" t="str">
        <f t="shared" si="84"/>
        <v>Director Performance Management &amp; Innovation</v>
      </c>
      <c r="AD109" s="162">
        <v>41</v>
      </c>
      <c r="AE109" s="164">
        <f t="shared" si="85"/>
        <v>67.866</v>
      </c>
      <c r="AF109" s="164">
        <f t="shared" si="86"/>
        <v>71.438000000000002</v>
      </c>
      <c r="AG109" s="164">
        <f t="shared" si="87"/>
        <v>72.867000000000004</v>
      </c>
      <c r="AH109" s="164">
        <f t="shared" si="88"/>
        <v>74.323000000000008</v>
      </c>
      <c r="AI109" s="164">
        <f t="shared" si="89"/>
        <v>75.809000000000012</v>
      </c>
      <c r="AJ109" s="164">
        <f t="shared" si="90"/>
        <v>77.326999999999998</v>
      </c>
      <c r="AK109" s="164">
        <f t="shared" si="91"/>
        <v>78.873000000000005</v>
      </c>
      <c r="AL109" s="164">
        <f t="shared" si="92"/>
        <v>80.45</v>
      </c>
    </row>
    <row r="110" spans="1:42" s="51" customFormat="1">
      <c r="A110" s="85" t="s">
        <v>477</v>
      </c>
      <c r="B110" s="86">
        <v>16</v>
      </c>
      <c r="C110" s="86">
        <v>101</v>
      </c>
      <c r="D110" s="86">
        <v>748</v>
      </c>
      <c r="E110" s="86" t="s">
        <v>448</v>
      </c>
      <c r="F110" s="113" t="s">
        <v>478</v>
      </c>
      <c r="G110" s="134">
        <f t="shared" ca="1" si="73"/>
        <v>154707.9470625</v>
      </c>
      <c r="H110" s="134">
        <f t="shared" ca="1" si="74"/>
        <v>162850.68799999999</v>
      </c>
      <c r="I110" s="134">
        <f t="shared" ca="1" si="75"/>
        <v>166107.78437499999</v>
      </c>
      <c r="J110" s="134">
        <f t="shared" ca="1" si="76"/>
        <v>169429.94006249998</v>
      </c>
      <c r="K110" s="134">
        <f t="shared" ca="1" si="77"/>
        <v>172819.22043749999</v>
      </c>
      <c r="L110" s="134">
        <f t="shared" ca="1" si="78"/>
        <v>176275.62549999999</v>
      </c>
      <c r="M110" s="134">
        <f t="shared" ca="1" si="79"/>
        <v>179800.18793749998</v>
      </c>
      <c r="N110" s="134">
        <f t="shared" ca="1" si="80"/>
        <v>183397.0385</v>
      </c>
      <c r="O110" s="87"/>
      <c r="P110" s="100" t="str">
        <f t="shared" si="81"/>
        <v>C03460</v>
      </c>
      <c r="Q110" s="102" t="s">
        <v>509</v>
      </c>
      <c r="R110" s="103" t="str">
        <f t="shared" si="82"/>
        <v>Director Planning</v>
      </c>
      <c r="S110" s="102">
        <f t="shared" ref="S110:S155" si="93">C110</f>
        <v>101</v>
      </c>
      <c r="T110" s="104" cm="1">
        <f t="array" aca="1" ref="T110" ca="1">IF($Q110="Y",VLOOKUP($P110,INDIRECT($Q$2),T$5,0)*INDIRECT($P$1),VLOOKUP($P110,INDIRECT($Q$2),T$5,0))</f>
        <v>154707.9470625</v>
      </c>
      <c r="U110" s="104" cm="1">
        <f t="array" aca="1" ref="U110" ca="1">IF($Q110="Y",VLOOKUP($P110,INDIRECT($Q$2),U$5,0)*INDIRECT($P$1),VLOOKUP($P110,INDIRECT($Q$2),U$5,0))</f>
        <v>162850.68799999999</v>
      </c>
      <c r="V110" s="104" cm="1">
        <f t="array" aca="1" ref="V110" ca="1">IF($Q110="Y",VLOOKUP($P110,INDIRECT($Q$2),V$5,0)*INDIRECT($P$1),VLOOKUP($P110,INDIRECT($Q$2),V$5,0))</f>
        <v>166107.78437499999</v>
      </c>
      <c r="W110" s="104" cm="1">
        <f t="array" aca="1" ref="W110" ca="1">IF($Q110="Y",VLOOKUP($P110,INDIRECT($Q$2),W$5,0)*INDIRECT($P$1),VLOOKUP($P110,INDIRECT($Q$2),W$5,0))</f>
        <v>169429.94006249998</v>
      </c>
      <c r="X110" s="104" cm="1">
        <f t="array" aca="1" ref="X110" ca="1">IF($Q110="Y",VLOOKUP($P110,INDIRECT($Q$2),X$5,0)*INDIRECT($P$1),VLOOKUP($P110,INDIRECT($Q$2),X$5,0))</f>
        <v>172819.22043749999</v>
      </c>
      <c r="Y110" s="104" cm="1">
        <f t="array" aca="1" ref="Y110" ca="1">IF($Q110="Y",VLOOKUP($P110,INDIRECT($Q$2),Y$5,0)*INDIRECT($P$1),VLOOKUP($P110,INDIRECT($Q$2),Y$5,0))</f>
        <v>176275.62549999999</v>
      </c>
      <c r="Z110" s="104" cm="1">
        <f t="array" aca="1" ref="Z110" ca="1">IF($Q110="Y",VLOOKUP($P110,INDIRECT($Q$2),Z$5,0)*INDIRECT($P$1),VLOOKUP($P110,INDIRECT($Q$2),Z$5,0))</f>
        <v>179800.18793749998</v>
      </c>
      <c r="AA110" s="104" cm="1">
        <f t="array" aca="1" ref="AA110" ca="1">IF($Q110="Y",VLOOKUP($P110,INDIRECT($Q$2),AA$5,0)*INDIRECT($P$1),VLOOKUP($P110,INDIRECT($Q$2),AA$5,0))</f>
        <v>183397.0385</v>
      </c>
      <c r="AB110" s="162" t="str">
        <f t="shared" si="83"/>
        <v>C03460</v>
      </c>
      <c r="AC110" s="163" t="str">
        <f t="shared" si="84"/>
        <v>Director Planning</v>
      </c>
      <c r="AD110" s="162">
        <f t="shared" ref="AD110:AD141" si="94">C110</f>
        <v>101</v>
      </c>
      <c r="AE110" s="164">
        <f t="shared" ca="1" si="85"/>
        <v>74.379000000000005</v>
      </c>
      <c r="AF110" s="164">
        <f t="shared" ca="1" si="86"/>
        <v>78.294000000000011</v>
      </c>
      <c r="AG110" s="164">
        <f t="shared" ca="1" si="87"/>
        <v>79.86</v>
      </c>
      <c r="AH110" s="164">
        <f t="shared" ca="1" si="88"/>
        <v>81.457000000000008</v>
      </c>
      <c r="AI110" s="164">
        <f t="shared" ca="1" si="89"/>
        <v>83.087000000000003</v>
      </c>
      <c r="AJ110" s="164">
        <f t="shared" ca="1" si="90"/>
        <v>84.748000000000005</v>
      </c>
      <c r="AK110" s="164">
        <f t="shared" ca="1" si="91"/>
        <v>86.442999999999998</v>
      </c>
      <c r="AL110" s="164">
        <f t="shared" ca="1" si="92"/>
        <v>88.172000000000011</v>
      </c>
      <c r="AM110" s="44"/>
      <c r="AN110" s="44"/>
      <c r="AO110" s="44"/>
      <c r="AP110" s="44"/>
    </row>
    <row r="111" spans="1:42" s="51" customFormat="1">
      <c r="A111" s="85" t="s">
        <v>244</v>
      </c>
      <c r="B111" s="86">
        <v>12</v>
      </c>
      <c r="C111" s="86" t="s">
        <v>245</v>
      </c>
      <c r="D111" s="86">
        <v>563</v>
      </c>
      <c r="E111" s="86" t="s">
        <v>448</v>
      </c>
      <c r="F111" s="113" t="s">
        <v>246</v>
      </c>
      <c r="G111" s="134">
        <f t="shared" ca="1" si="73"/>
        <v>117282.31937499999</v>
      </c>
      <c r="H111" s="134">
        <f t="shared" ca="1" si="74"/>
        <v>123454.6925625</v>
      </c>
      <c r="I111" s="134">
        <f t="shared" ca="1" si="75"/>
        <v>125922.8156875</v>
      </c>
      <c r="J111" s="134">
        <f t="shared" ca="1" si="76"/>
        <v>128442.57318749999</v>
      </c>
      <c r="K111" s="134">
        <f t="shared" ca="1" si="77"/>
        <v>131009.8343125</v>
      </c>
      <c r="L111" s="134">
        <f t="shared" ca="1" si="78"/>
        <v>133630.79518749999</v>
      </c>
      <c r="M111" s="134">
        <f t="shared" ca="1" si="79"/>
        <v>136303.3904375</v>
      </c>
      <c r="N111" s="134">
        <f t="shared" ca="1" si="80"/>
        <v>139030.71812499998</v>
      </c>
      <c r="O111" s="87"/>
      <c r="P111" s="100" t="str">
        <f t="shared" si="81"/>
        <v>C03462</v>
      </c>
      <c r="Q111" s="102" t="s">
        <v>509</v>
      </c>
      <c r="R111" s="103" t="str">
        <f t="shared" si="82"/>
        <v>Director Planning &amp; Administration</v>
      </c>
      <c r="S111" s="102" t="str">
        <f t="shared" si="93"/>
        <v>84</v>
      </c>
      <c r="T111" s="104" cm="1">
        <f t="array" aca="1" ref="T111" ca="1">IF($Q111="Y",VLOOKUP($P111,INDIRECT($Q$2),T$5,0)*INDIRECT($P$1),VLOOKUP($P111,INDIRECT($Q$2),T$5,0))</f>
        <v>117282.31937499999</v>
      </c>
      <c r="U111" s="104" cm="1">
        <f t="array" aca="1" ref="U111" ca="1">IF($Q111="Y",VLOOKUP($P111,INDIRECT($Q$2),U$5,0)*INDIRECT($P$1),VLOOKUP($P111,INDIRECT($Q$2),U$5,0))</f>
        <v>123454.6925625</v>
      </c>
      <c r="V111" s="104" cm="1">
        <f t="array" aca="1" ref="V111" ca="1">IF($Q111="Y",VLOOKUP($P111,INDIRECT($Q$2),V$5,0)*INDIRECT($P$1),VLOOKUP($P111,INDIRECT($Q$2),V$5,0))</f>
        <v>125922.8156875</v>
      </c>
      <c r="W111" s="104" cm="1">
        <f t="array" aca="1" ref="W111" ca="1">IF($Q111="Y",VLOOKUP($P111,INDIRECT($Q$2),W$5,0)*INDIRECT($P$1),VLOOKUP($P111,INDIRECT($Q$2),W$5,0))</f>
        <v>128442.57318749999</v>
      </c>
      <c r="X111" s="104" cm="1">
        <f t="array" aca="1" ref="X111" ca="1">IF($Q111="Y",VLOOKUP($P111,INDIRECT($Q$2),X$5,0)*INDIRECT($P$1),VLOOKUP($P111,INDIRECT($Q$2),X$5,0))</f>
        <v>131009.8343125</v>
      </c>
      <c r="Y111" s="104" cm="1">
        <f t="array" aca="1" ref="Y111" ca="1">IF($Q111="Y",VLOOKUP($P111,INDIRECT($Q$2),Y$5,0)*INDIRECT($P$1),VLOOKUP($P111,INDIRECT($Q$2),Y$5,0))</f>
        <v>133630.79518749999</v>
      </c>
      <c r="Z111" s="104" cm="1">
        <f t="array" aca="1" ref="Z111" ca="1">IF($Q111="Y",VLOOKUP($P111,INDIRECT($Q$2),Z$5,0)*INDIRECT($P$1),VLOOKUP($P111,INDIRECT($Q$2),Z$5,0))</f>
        <v>136303.3904375</v>
      </c>
      <c r="AA111" s="104" cm="1">
        <f t="array" aca="1" ref="AA111" ca="1">IF($Q111="Y",VLOOKUP($P111,INDIRECT($Q$2),AA$5,0)*INDIRECT($P$1),VLOOKUP($P111,INDIRECT($Q$2),AA$5,0))</f>
        <v>139030.71812499998</v>
      </c>
      <c r="AB111" s="162" t="str">
        <f t="shared" si="83"/>
        <v>C03462</v>
      </c>
      <c r="AC111" s="163" t="str">
        <f t="shared" si="84"/>
        <v>Director Planning &amp; Administration</v>
      </c>
      <c r="AD111" s="162" t="str">
        <f t="shared" si="94"/>
        <v>84</v>
      </c>
      <c r="AE111" s="164">
        <f t="shared" ca="1" si="85"/>
        <v>56.385999999999996</v>
      </c>
      <c r="AF111" s="164">
        <f t="shared" ca="1" si="86"/>
        <v>59.353999999999999</v>
      </c>
      <c r="AG111" s="164">
        <f t="shared" ca="1" si="87"/>
        <v>60.54</v>
      </c>
      <c r="AH111" s="164">
        <f t="shared" ca="1" si="88"/>
        <v>61.751999999999995</v>
      </c>
      <c r="AI111" s="164">
        <f t="shared" ca="1" si="89"/>
        <v>62.985999999999997</v>
      </c>
      <c r="AJ111" s="164">
        <f t="shared" ca="1" si="90"/>
        <v>64.246000000000009</v>
      </c>
      <c r="AK111" s="164">
        <f t="shared" ca="1" si="91"/>
        <v>65.531000000000006</v>
      </c>
      <c r="AL111" s="164">
        <f t="shared" ca="1" si="92"/>
        <v>66.841999999999999</v>
      </c>
      <c r="AM111" s="44"/>
      <c r="AN111" s="44"/>
      <c r="AO111" s="44"/>
      <c r="AP111" s="44"/>
    </row>
    <row r="112" spans="1:42">
      <c r="A112" s="85" t="s">
        <v>247</v>
      </c>
      <c r="B112" s="86">
        <v>12</v>
      </c>
      <c r="C112" s="86" t="s">
        <v>248</v>
      </c>
      <c r="D112" s="86">
        <v>545</v>
      </c>
      <c r="E112" s="86" t="s">
        <v>448</v>
      </c>
      <c r="F112" s="113" t="s">
        <v>249</v>
      </c>
      <c r="G112" s="134">
        <f t="shared" ca="1" si="73"/>
        <v>113444.852625</v>
      </c>
      <c r="H112" s="134">
        <f t="shared" ca="1" si="74"/>
        <v>119414.8190625</v>
      </c>
      <c r="I112" s="134">
        <f t="shared" ca="1" si="75"/>
        <v>121804.4579375</v>
      </c>
      <c r="J112" s="134">
        <f t="shared" ca="1" si="76"/>
        <v>124239.5350625</v>
      </c>
      <c r="K112" s="134">
        <f t="shared" ca="1" si="77"/>
        <v>126724.1811875</v>
      </c>
      <c r="L112" s="134">
        <f t="shared" ca="1" si="78"/>
        <v>129260.46168749999</v>
      </c>
      <c r="M112" s="134">
        <f t="shared" ca="1" si="79"/>
        <v>131843.21312500001</v>
      </c>
      <c r="N112" s="134">
        <f t="shared" ca="1" si="80"/>
        <v>134481.72968749999</v>
      </c>
      <c r="O112" s="87"/>
      <c r="P112" s="100" t="str">
        <f t="shared" si="81"/>
        <v>C03463</v>
      </c>
      <c r="Q112" s="102" t="s">
        <v>509</v>
      </c>
      <c r="R112" s="103" t="str">
        <f t="shared" si="82"/>
        <v>Director Police Conduct Review (Civil Rights)</v>
      </c>
      <c r="S112" s="102" t="str">
        <f t="shared" si="93"/>
        <v>153</v>
      </c>
      <c r="T112" s="104" cm="1">
        <f t="array" aca="1" ref="T112" ca="1">IF($Q112="Y",VLOOKUP($P112,INDIRECT($Q$2),T$5,0)*INDIRECT($P$1),VLOOKUP($P112,INDIRECT($Q$2),T$5,0))</f>
        <v>113444.852625</v>
      </c>
      <c r="U112" s="104" cm="1">
        <f t="array" aca="1" ref="U112" ca="1">IF($Q112="Y",VLOOKUP($P112,INDIRECT($Q$2),U$5,0)*INDIRECT($P$1),VLOOKUP($P112,INDIRECT($Q$2),U$5,0))</f>
        <v>119414.8190625</v>
      </c>
      <c r="V112" s="104" cm="1">
        <f t="array" aca="1" ref="V112" ca="1">IF($Q112="Y",VLOOKUP($P112,INDIRECT($Q$2),V$5,0)*INDIRECT($P$1),VLOOKUP($P112,INDIRECT($Q$2),V$5,0))</f>
        <v>121804.4579375</v>
      </c>
      <c r="W112" s="104" cm="1">
        <f t="array" aca="1" ref="W112" ca="1">IF($Q112="Y",VLOOKUP($P112,INDIRECT($Q$2),W$5,0)*INDIRECT($P$1),VLOOKUP($P112,INDIRECT($Q$2),W$5,0))</f>
        <v>124239.5350625</v>
      </c>
      <c r="X112" s="104" cm="1">
        <f t="array" aca="1" ref="X112" ca="1">IF($Q112="Y",VLOOKUP($P112,INDIRECT($Q$2),X$5,0)*INDIRECT($P$1),VLOOKUP($P112,INDIRECT($Q$2),X$5,0))</f>
        <v>126724.1811875</v>
      </c>
      <c r="Y112" s="104" cm="1">
        <f t="array" aca="1" ref="Y112" ca="1">IF($Q112="Y",VLOOKUP($P112,INDIRECT($Q$2),Y$5,0)*INDIRECT($P$1),VLOOKUP($P112,INDIRECT($Q$2),Y$5,0))</f>
        <v>129260.46168749999</v>
      </c>
      <c r="Z112" s="104" cm="1">
        <f t="array" aca="1" ref="Z112" ca="1">IF($Q112="Y",VLOOKUP($P112,INDIRECT($Q$2),Z$5,0)*INDIRECT($P$1),VLOOKUP($P112,INDIRECT($Q$2),Z$5,0))</f>
        <v>131843.21312500001</v>
      </c>
      <c r="AA112" s="104" cm="1">
        <f t="array" aca="1" ref="AA112" ca="1">IF($Q112="Y",VLOOKUP($P112,INDIRECT($Q$2),AA$5,0)*INDIRECT($P$1),VLOOKUP($P112,INDIRECT($Q$2),AA$5,0))</f>
        <v>134481.72968749999</v>
      </c>
      <c r="AB112" s="162" t="str">
        <f t="shared" si="83"/>
        <v>C03463</v>
      </c>
      <c r="AC112" s="163" t="str">
        <f t="shared" si="84"/>
        <v>Director Police Conduct Review (Civil Rights)</v>
      </c>
      <c r="AD112" s="162" t="str">
        <f t="shared" si="94"/>
        <v>153</v>
      </c>
      <c r="AE112" s="164">
        <f t="shared" ca="1" si="85"/>
        <v>54.540999999999997</v>
      </c>
      <c r="AF112" s="164">
        <f t="shared" ca="1" si="86"/>
        <v>57.410999999999994</v>
      </c>
      <c r="AG112" s="164">
        <f t="shared" ca="1" si="87"/>
        <v>58.559999999999995</v>
      </c>
      <c r="AH112" s="164">
        <f t="shared" ca="1" si="88"/>
        <v>59.730999999999995</v>
      </c>
      <c r="AI112" s="164">
        <f t="shared" ca="1" si="89"/>
        <v>60.925999999999995</v>
      </c>
      <c r="AJ112" s="164">
        <f t="shared" ca="1" si="90"/>
        <v>62.144999999999996</v>
      </c>
      <c r="AK112" s="164">
        <f t="shared" ca="1" si="91"/>
        <v>63.387</v>
      </c>
      <c r="AL112" s="164">
        <f t="shared" ca="1" si="92"/>
        <v>64.655000000000001</v>
      </c>
    </row>
    <row r="113" spans="1:38">
      <c r="A113" s="85" t="s">
        <v>250</v>
      </c>
      <c r="B113" s="86">
        <v>12</v>
      </c>
      <c r="C113" s="86">
        <v>160</v>
      </c>
      <c r="D113" s="86">
        <v>585</v>
      </c>
      <c r="E113" s="86" t="s">
        <v>448</v>
      </c>
      <c r="F113" s="113" t="s">
        <v>618</v>
      </c>
      <c r="G113" s="134">
        <f t="shared" si="73"/>
        <v>121971.7533125</v>
      </c>
      <c r="H113" s="134">
        <f t="shared" si="74"/>
        <v>128391.9715</v>
      </c>
      <c r="I113" s="134">
        <f t="shared" si="75"/>
        <v>130959.232625</v>
      </c>
      <c r="J113" s="134">
        <f t="shared" si="76"/>
        <v>133580.19349999999</v>
      </c>
      <c r="K113" s="134">
        <f t="shared" si="77"/>
        <v>136250.723375</v>
      </c>
      <c r="L113" s="134">
        <f t="shared" si="78"/>
        <v>138974.95300000001</v>
      </c>
      <c r="M113" s="134">
        <f t="shared" si="79"/>
        <v>141753.91506249999</v>
      </c>
      <c r="N113" s="134">
        <f t="shared" si="80"/>
        <v>144589.67493750001</v>
      </c>
      <c r="O113" s="87"/>
      <c r="P113" s="100" t="str">
        <f t="shared" si="81"/>
        <v>C03464</v>
      </c>
      <c r="Q113" s="102" t="s">
        <v>509</v>
      </c>
      <c r="R113" s="103" t="str">
        <f t="shared" si="82"/>
        <v>Director Health Policy and Community Programs</v>
      </c>
      <c r="S113" s="102">
        <f t="shared" si="93"/>
        <v>160</v>
      </c>
      <c r="T113" s="104">
        <v>121971.7533125</v>
      </c>
      <c r="U113" s="104">
        <v>128391.9715</v>
      </c>
      <c r="V113" s="104">
        <v>130959.232625</v>
      </c>
      <c r="W113" s="104">
        <v>133580.19349999999</v>
      </c>
      <c r="X113" s="104">
        <v>136250.723375</v>
      </c>
      <c r="Y113" s="104">
        <v>138974.95300000001</v>
      </c>
      <c r="Z113" s="104">
        <v>141753.91506249999</v>
      </c>
      <c r="AA113" s="104">
        <v>144589.67493750001</v>
      </c>
      <c r="AB113" s="162" t="str">
        <f t="shared" si="83"/>
        <v>C03464</v>
      </c>
      <c r="AC113" s="163" t="str">
        <f t="shared" si="84"/>
        <v>Director Health Policy and Community Programs</v>
      </c>
      <c r="AD113" s="162">
        <f t="shared" si="94"/>
        <v>160</v>
      </c>
      <c r="AE113" s="164">
        <f t="shared" si="85"/>
        <v>58.640999999999998</v>
      </c>
      <c r="AF113" s="164">
        <f t="shared" si="86"/>
        <v>61.726999999999997</v>
      </c>
      <c r="AG113" s="164">
        <f t="shared" si="87"/>
        <v>62.961999999999996</v>
      </c>
      <c r="AH113" s="164">
        <f t="shared" si="88"/>
        <v>64.222000000000008</v>
      </c>
      <c r="AI113" s="164">
        <f t="shared" si="89"/>
        <v>65.506</v>
      </c>
      <c r="AJ113" s="164">
        <f t="shared" si="90"/>
        <v>66.814999999999998</v>
      </c>
      <c r="AK113" s="164">
        <f t="shared" si="91"/>
        <v>68.15100000000001</v>
      </c>
      <c r="AL113" s="164">
        <f t="shared" si="92"/>
        <v>69.515000000000001</v>
      </c>
    </row>
    <row r="114" spans="1:38">
      <c r="A114" s="85" t="s">
        <v>253</v>
      </c>
      <c r="B114" s="86">
        <v>15</v>
      </c>
      <c r="C114" s="86" t="s">
        <v>152</v>
      </c>
      <c r="D114" s="86">
        <v>678</v>
      </c>
      <c r="E114" s="86" t="s">
        <v>448</v>
      </c>
      <c r="F114" s="85" t="s">
        <v>254</v>
      </c>
      <c r="G114" s="134">
        <f t="shared" ca="1" si="73"/>
        <v>141800.386</v>
      </c>
      <c r="H114" s="134">
        <f t="shared" ca="1" si="74"/>
        <v>149261.55318749999</v>
      </c>
      <c r="I114" s="134">
        <f t="shared" ca="1" si="75"/>
        <v>152249.11812500001</v>
      </c>
      <c r="J114" s="134">
        <f t="shared" ca="1" si="76"/>
        <v>155294.51356250001</v>
      </c>
      <c r="K114" s="134">
        <f t="shared" ca="1" si="77"/>
        <v>158398.7721875</v>
      </c>
      <c r="L114" s="134">
        <f t="shared" ca="1" si="78"/>
        <v>161567.05743749999</v>
      </c>
      <c r="M114" s="134">
        <f t="shared" ca="1" si="79"/>
        <v>164797.30393749999</v>
      </c>
      <c r="N114" s="134">
        <f t="shared" ca="1" si="80"/>
        <v>168092.60975</v>
      </c>
      <c r="O114" s="87"/>
      <c r="P114" s="100" t="str">
        <f t="shared" si="81"/>
        <v>C03310</v>
      </c>
      <c r="Q114" s="102" t="s">
        <v>509</v>
      </c>
      <c r="R114" s="103" t="str">
        <f t="shared" si="82"/>
        <v>Director Property Services</v>
      </c>
      <c r="S114" s="102" t="str">
        <f t="shared" si="93"/>
        <v>99</v>
      </c>
      <c r="T114" s="104" cm="1">
        <f t="array" aca="1" ref="T114" ca="1">IF($Q114="Y",VLOOKUP($P114,INDIRECT($Q$2),T$5,0)*INDIRECT($P$1),VLOOKUP($P114,INDIRECT($Q$2),T$5,0))</f>
        <v>141800.386</v>
      </c>
      <c r="U114" s="104" cm="1">
        <f t="array" aca="1" ref="U114" ca="1">IF($Q114="Y",VLOOKUP($P114,INDIRECT($Q$2),U$5,0)*INDIRECT($P$1),VLOOKUP($P114,INDIRECT($Q$2),U$5,0))</f>
        <v>149261.55318749999</v>
      </c>
      <c r="V114" s="104" cm="1">
        <f t="array" aca="1" ref="V114" ca="1">IF($Q114="Y",VLOOKUP($P114,INDIRECT($Q$2),V$5,0)*INDIRECT($P$1),VLOOKUP($P114,INDIRECT($Q$2),V$5,0))</f>
        <v>152249.11812500001</v>
      </c>
      <c r="W114" s="104" cm="1">
        <f t="array" aca="1" ref="W114" ca="1">IF($Q114="Y",VLOOKUP($P114,INDIRECT($Q$2),W$5,0)*INDIRECT($P$1),VLOOKUP($P114,INDIRECT($Q$2),W$5,0))</f>
        <v>155294.51356250001</v>
      </c>
      <c r="X114" s="104" cm="1">
        <f t="array" aca="1" ref="X114" ca="1">IF($Q114="Y",VLOOKUP($P114,INDIRECT($Q$2),X$5,0)*INDIRECT($P$1),VLOOKUP($P114,INDIRECT($Q$2),X$5,0))</f>
        <v>158398.7721875</v>
      </c>
      <c r="Y114" s="104" cm="1">
        <f t="array" aca="1" ref="Y114" ca="1">IF($Q114="Y",VLOOKUP($P114,INDIRECT($Q$2),Y$5,0)*INDIRECT($P$1),VLOOKUP($P114,INDIRECT($Q$2),Y$5,0))</f>
        <v>161567.05743749999</v>
      </c>
      <c r="Z114" s="104" cm="1">
        <f t="array" aca="1" ref="Z114" ca="1">IF($Q114="Y",VLOOKUP($P114,INDIRECT($Q$2),Z$5,0)*INDIRECT($P$1),VLOOKUP($P114,INDIRECT($Q$2),Z$5,0))</f>
        <v>164797.30393749999</v>
      </c>
      <c r="AA114" s="104" cm="1">
        <f t="array" aca="1" ref="AA114" ca="1">IF($Q114="Y",VLOOKUP($P114,INDIRECT($Q$2),AA$5,0)*INDIRECT($P$1),VLOOKUP($P114,INDIRECT($Q$2),AA$5,0))</f>
        <v>168092.60975</v>
      </c>
      <c r="AB114" s="162" t="str">
        <f t="shared" si="83"/>
        <v>C03310</v>
      </c>
      <c r="AC114" s="163" t="str">
        <f t="shared" si="84"/>
        <v>Director Property Services</v>
      </c>
      <c r="AD114" s="162" t="str">
        <f t="shared" si="94"/>
        <v>99</v>
      </c>
      <c r="AE114" s="164">
        <f t="shared" ca="1" si="85"/>
        <v>68.174000000000007</v>
      </c>
      <c r="AF114" s="164">
        <f t="shared" ca="1" si="86"/>
        <v>71.76100000000001</v>
      </c>
      <c r="AG114" s="164">
        <f t="shared" ca="1" si="87"/>
        <v>73.197000000000003</v>
      </c>
      <c r="AH114" s="164">
        <f t="shared" ca="1" si="88"/>
        <v>74.661000000000001</v>
      </c>
      <c r="AI114" s="164">
        <f t="shared" ca="1" si="89"/>
        <v>76.154000000000011</v>
      </c>
      <c r="AJ114" s="164">
        <f t="shared" ca="1" si="90"/>
        <v>77.677000000000007</v>
      </c>
      <c r="AK114" s="164">
        <f t="shared" ca="1" si="91"/>
        <v>79.23</v>
      </c>
      <c r="AL114" s="164">
        <f t="shared" ca="1" si="92"/>
        <v>80.814000000000007</v>
      </c>
    </row>
    <row r="115" spans="1:38">
      <c r="A115" s="85" t="s">
        <v>255</v>
      </c>
      <c r="B115" s="86">
        <v>12</v>
      </c>
      <c r="C115" s="86">
        <v>75</v>
      </c>
      <c r="D115" s="86">
        <v>558</v>
      </c>
      <c r="E115" s="86" t="s">
        <v>448</v>
      </c>
      <c r="F115" s="85" t="s">
        <v>606</v>
      </c>
      <c r="G115" s="134">
        <f t="shared" si="73"/>
        <v>116216.585875</v>
      </c>
      <c r="H115" s="134">
        <f t="shared" si="74"/>
        <v>122332.16125</v>
      </c>
      <c r="I115" s="134">
        <f t="shared" si="75"/>
        <v>124778.5979375</v>
      </c>
      <c r="J115" s="134">
        <f t="shared" si="76"/>
        <v>127275.63631249999</v>
      </c>
      <c r="K115" s="134">
        <f t="shared" si="77"/>
        <v>129819.145625</v>
      </c>
      <c r="L115" s="134">
        <f t="shared" si="78"/>
        <v>132415.32199999999</v>
      </c>
      <c r="M115" s="134">
        <f t="shared" si="79"/>
        <v>135065.198125</v>
      </c>
      <c r="N115" s="134">
        <f t="shared" si="80"/>
        <v>137765.6759375</v>
      </c>
      <c r="O115" s="87"/>
      <c r="P115" s="100" t="str">
        <f t="shared" si="81"/>
        <v>C03466</v>
      </c>
      <c r="Q115" s="102" t="s">
        <v>509</v>
      </c>
      <c r="R115" s="103" t="str">
        <f t="shared" si="82"/>
        <v>Director Public Health Initiatives</v>
      </c>
      <c r="S115" s="102">
        <f t="shared" si="93"/>
        <v>75</v>
      </c>
      <c r="T115" s="175">
        <v>116216.585875</v>
      </c>
      <c r="U115" s="175">
        <v>122332.16125</v>
      </c>
      <c r="V115" s="175">
        <v>124778.5979375</v>
      </c>
      <c r="W115" s="175">
        <v>127275.63631249999</v>
      </c>
      <c r="X115" s="175">
        <v>129819.145625</v>
      </c>
      <c r="Y115" s="175">
        <v>132415.32199999999</v>
      </c>
      <c r="Z115" s="175">
        <v>135065.198125</v>
      </c>
      <c r="AA115" s="175">
        <v>137765.6759375</v>
      </c>
      <c r="AB115" s="162" t="str">
        <f t="shared" si="83"/>
        <v>C03466</v>
      </c>
      <c r="AC115" s="163" t="str">
        <f t="shared" si="84"/>
        <v>Director Public Health Initiatives</v>
      </c>
      <c r="AD115" s="162">
        <f t="shared" si="94"/>
        <v>75</v>
      </c>
      <c r="AE115" s="164">
        <f t="shared" si="85"/>
        <v>55.873999999999995</v>
      </c>
      <c r="AF115" s="164">
        <f t="shared" si="86"/>
        <v>58.814</v>
      </c>
      <c r="AG115" s="164">
        <f t="shared" si="87"/>
        <v>59.989999999999995</v>
      </c>
      <c r="AH115" s="164">
        <f t="shared" si="88"/>
        <v>61.190999999999995</v>
      </c>
      <c r="AI115" s="164">
        <f t="shared" si="89"/>
        <v>62.413999999999994</v>
      </c>
      <c r="AJ115" s="164">
        <f t="shared" si="90"/>
        <v>63.661999999999999</v>
      </c>
      <c r="AK115" s="164">
        <f t="shared" si="91"/>
        <v>64.936000000000007</v>
      </c>
      <c r="AL115" s="164">
        <f t="shared" si="92"/>
        <v>66.234000000000009</v>
      </c>
    </row>
    <row r="116" spans="1:38">
      <c r="A116" s="85" t="s">
        <v>257</v>
      </c>
      <c r="B116" s="86">
        <v>19</v>
      </c>
      <c r="C116" s="86" t="s">
        <v>258</v>
      </c>
      <c r="D116" s="86">
        <v>888</v>
      </c>
      <c r="E116" s="86" t="s">
        <v>448</v>
      </c>
      <c r="F116" s="85" t="s">
        <v>259</v>
      </c>
      <c r="G116" s="134">
        <f t="shared" ca="1" si="73"/>
        <v>186572.5525625</v>
      </c>
      <c r="H116" s="134">
        <f t="shared" ca="1" si="74"/>
        <v>196390.31262499999</v>
      </c>
      <c r="I116" s="134">
        <f t="shared" ca="1" si="75"/>
        <v>200317.62318749999</v>
      </c>
      <c r="J116" s="134">
        <f t="shared" ca="1" si="76"/>
        <v>204324.45068750001</v>
      </c>
      <c r="K116" s="134">
        <f t="shared" ca="1" si="77"/>
        <v>208410.795125</v>
      </c>
      <c r="L116" s="134">
        <f t="shared" ca="1" si="78"/>
        <v>212578.72187499999</v>
      </c>
      <c r="M116" s="134">
        <f t="shared" ca="1" si="79"/>
        <v>216829.26362499999</v>
      </c>
      <c r="N116" s="134">
        <f t="shared" ca="1" si="80"/>
        <v>221169.64918750001</v>
      </c>
      <c r="O116" s="87"/>
      <c r="P116" s="100" t="str">
        <f t="shared" si="81"/>
        <v>C01870</v>
      </c>
      <c r="Q116" s="102" t="s">
        <v>509</v>
      </c>
      <c r="R116" s="103" t="str">
        <f t="shared" si="82"/>
        <v xml:space="preserve">Director Public Works </v>
      </c>
      <c r="S116" s="102" t="str">
        <f t="shared" si="93"/>
        <v>72</v>
      </c>
      <c r="T116" s="104" cm="1">
        <f t="array" aca="1" ref="T116" ca="1">IF($Q116="Y",VLOOKUP($P116,INDIRECT($Q$2),T$5,0)*INDIRECT($P$1),VLOOKUP($P116,INDIRECT($Q$2),T$5,0))</f>
        <v>186572.5525625</v>
      </c>
      <c r="U116" s="104" cm="1">
        <f t="array" aca="1" ref="U116" ca="1">IF($Q116="Y",VLOOKUP($P116,INDIRECT($Q$2),U$5,0)*INDIRECT($P$1),VLOOKUP($P116,INDIRECT($Q$2),U$5,0))</f>
        <v>196390.31262499999</v>
      </c>
      <c r="V116" s="104" cm="1">
        <f t="array" aca="1" ref="V116" ca="1">IF($Q116="Y",VLOOKUP($P116,INDIRECT($Q$2),V$5,0)*INDIRECT($P$1),VLOOKUP($P116,INDIRECT($Q$2),V$5,0))</f>
        <v>200317.62318749999</v>
      </c>
      <c r="W116" s="104" cm="1">
        <f t="array" aca="1" ref="W116" ca="1">IF($Q116="Y",VLOOKUP($P116,INDIRECT($Q$2),W$5,0)*INDIRECT($P$1),VLOOKUP($P116,INDIRECT($Q$2),W$5,0))</f>
        <v>204324.45068750001</v>
      </c>
      <c r="X116" s="104" cm="1">
        <f t="array" aca="1" ref="X116" ca="1">IF($Q116="Y",VLOOKUP($P116,INDIRECT($Q$2),X$5,0)*INDIRECT($P$1),VLOOKUP($P116,INDIRECT($Q$2),X$5,0))</f>
        <v>208410.795125</v>
      </c>
      <c r="Y116" s="104" cm="1">
        <f t="array" aca="1" ref="Y116" ca="1">IF($Q116="Y",VLOOKUP($P116,INDIRECT($Q$2),Y$5,0)*INDIRECT($P$1),VLOOKUP($P116,INDIRECT($Q$2),Y$5,0))</f>
        <v>212578.72187499999</v>
      </c>
      <c r="Z116" s="104" cm="1">
        <f t="array" aca="1" ref="Z116" ca="1">IF($Q116="Y",VLOOKUP($P116,INDIRECT($Q$2),Z$5,0)*INDIRECT($P$1),VLOOKUP($P116,INDIRECT($Q$2),Z$5,0))</f>
        <v>216829.26362499999</v>
      </c>
      <c r="AA116" s="104" cm="1">
        <f t="array" aca="1" ref="AA116" ca="1">IF($Q116="Y",VLOOKUP($P116,INDIRECT($Q$2),AA$5,0)*INDIRECT($P$1),VLOOKUP($P116,INDIRECT($Q$2),AA$5,0))</f>
        <v>221169.64918750001</v>
      </c>
      <c r="AB116" s="162" t="str">
        <f t="shared" si="83"/>
        <v>C01870</v>
      </c>
      <c r="AC116" s="163" t="str">
        <f t="shared" si="84"/>
        <v xml:space="preserve">Director Public Works </v>
      </c>
      <c r="AD116" s="162" t="str">
        <f t="shared" si="94"/>
        <v>72</v>
      </c>
      <c r="AE116" s="164">
        <f t="shared" ca="1" si="85"/>
        <v>89.698999999999998</v>
      </c>
      <c r="AF116" s="164">
        <f t="shared" ca="1" si="86"/>
        <v>94.419000000000011</v>
      </c>
      <c r="AG116" s="164">
        <f t="shared" ca="1" si="87"/>
        <v>96.307000000000002</v>
      </c>
      <c r="AH116" s="164">
        <f t="shared" ca="1" si="88"/>
        <v>98.233000000000004</v>
      </c>
      <c r="AI116" s="164">
        <f t="shared" ca="1" si="89"/>
        <v>100.19800000000001</v>
      </c>
      <c r="AJ116" s="164">
        <f t="shared" ca="1" si="90"/>
        <v>102.202</v>
      </c>
      <c r="AK116" s="164">
        <f t="shared" ca="1" si="91"/>
        <v>104.245</v>
      </c>
      <c r="AL116" s="164">
        <f t="shared" ca="1" si="92"/>
        <v>106.33200000000001</v>
      </c>
    </row>
    <row r="117" spans="1:38">
      <c r="A117" s="85" t="s">
        <v>260</v>
      </c>
      <c r="B117" s="86">
        <v>13</v>
      </c>
      <c r="C117" s="86" t="s">
        <v>170</v>
      </c>
      <c r="D117" s="86">
        <v>603</v>
      </c>
      <c r="E117" s="86" t="s">
        <v>448</v>
      </c>
      <c r="F117" s="85" t="s">
        <v>261</v>
      </c>
      <c r="G117" s="134">
        <f t="shared" ca="1" si="73"/>
        <v>125808.18737499999</v>
      </c>
      <c r="H117" s="134">
        <f t="shared" ca="1" si="74"/>
        <v>132431.845</v>
      </c>
      <c r="I117" s="134">
        <f t="shared" ca="1" si="75"/>
        <v>135078.6230625</v>
      </c>
      <c r="J117" s="134">
        <f t="shared" ca="1" si="76"/>
        <v>137781.16625000001</v>
      </c>
      <c r="K117" s="134">
        <f t="shared" ca="1" si="77"/>
        <v>140536.37649999998</v>
      </c>
      <c r="L117" s="134">
        <f t="shared" ca="1" si="78"/>
        <v>143346.31918749999</v>
      </c>
      <c r="M117" s="134">
        <f t="shared" ca="1" si="79"/>
        <v>146213.0596875</v>
      </c>
      <c r="N117" s="134">
        <f t="shared" ca="1" si="80"/>
        <v>149137.6306875</v>
      </c>
      <c r="O117" s="87"/>
      <c r="P117" s="100" t="str">
        <f t="shared" si="81"/>
        <v>C03490</v>
      </c>
      <c r="Q117" s="102" t="s">
        <v>509</v>
      </c>
      <c r="R117" s="103" t="str">
        <f t="shared" si="82"/>
        <v>Director Purchasing</v>
      </c>
      <c r="S117" s="102" t="str">
        <f t="shared" si="93"/>
        <v>112</v>
      </c>
      <c r="T117" s="104" cm="1">
        <f t="array" aca="1" ref="T117" ca="1">IF($Q117="Y",VLOOKUP($P117,INDIRECT($Q$2),T$5,0)*INDIRECT($P$1),VLOOKUP($P117,INDIRECT($Q$2),T$5,0))</f>
        <v>125808.18737499999</v>
      </c>
      <c r="U117" s="104" cm="1">
        <f t="array" aca="1" ref="U117" ca="1">IF($Q117="Y",VLOOKUP($P117,INDIRECT($Q$2),U$5,0)*INDIRECT($P$1),VLOOKUP($P117,INDIRECT($Q$2),U$5,0))</f>
        <v>132431.845</v>
      </c>
      <c r="V117" s="104" cm="1">
        <f t="array" aca="1" ref="V117" ca="1">IF($Q117="Y",VLOOKUP($P117,INDIRECT($Q$2),V$5,0)*INDIRECT($P$1),VLOOKUP($P117,INDIRECT($Q$2),V$5,0))</f>
        <v>135078.6230625</v>
      </c>
      <c r="W117" s="104" cm="1">
        <f t="array" aca="1" ref="W117" ca="1">IF($Q117="Y",VLOOKUP($P117,INDIRECT($Q$2),W$5,0)*INDIRECT($P$1),VLOOKUP($P117,INDIRECT($Q$2),W$5,0))</f>
        <v>137781.16625000001</v>
      </c>
      <c r="X117" s="104" cm="1">
        <f t="array" aca="1" ref="X117" ca="1">IF($Q117="Y",VLOOKUP($P117,INDIRECT($Q$2),X$5,0)*INDIRECT($P$1),VLOOKUP($P117,INDIRECT($Q$2),X$5,0))</f>
        <v>140536.37649999998</v>
      </c>
      <c r="Y117" s="104" cm="1">
        <f t="array" aca="1" ref="Y117" ca="1">IF($Q117="Y",VLOOKUP($P117,INDIRECT($Q$2),Y$5,0)*INDIRECT($P$1),VLOOKUP($P117,INDIRECT($Q$2),Y$5,0))</f>
        <v>143346.31918749999</v>
      </c>
      <c r="Z117" s="104" cm="1">
        <f t="array" aca="1" ref="Z117" ca="1">IF($Q117="Y",VLOOKUP($P117,INDIRECT($Q$2),Z$5,0)*INDIRECT($P$1),VLOOKUP($P117,INDIRECT($Q$2),Z$5,0))</f>
        <v>146213.0596875</v>
      </c>
      <c r="AA117" s="104" cm="1">
        <f t="array" aca="1" ref="AA117" ca="1">IF($Q117="Y",VLOOKUP($P117,INDIRECT($Q$2),AA$5,0)*INDIRECT($P$1),VLOOKUP($P117,INDIRECT($Q$2),AA$5,0))</f>
        <v>149137.6306875</v>
      </c>
      <c r="AB117" s="162" t="str">
        <f t="shared" si="83"/>
        <v>C03490</v>
      </c>
      <c r="AC117" s="163" t="str">
        <f t="shared" si="84"/>
        <v>Director Purchasing</v>
      </c>
      <c r="AD117" s="162" t="str">
        <f t="shared" si="94"/>
        <v>112</v>
      </c>
      <c r="AE117" s="164">
        <f t="shared" ca="1" si="85"/>
        <v>60.484999999999999</v>
      </c>
      <c r="AF117" s="164">
        <f t="shared" ca="1" si="86"/>
        <v>63.669999999999995</v>
      </c>
      <c r="AG117" s="164">
        <f t="shared" ca="1" si="87"/>
        <v>64.942000000000007</v>
      </c>
      <c r="AH117" s="164">
        <f t="shared" ca="1" si="88"/>
        <v>66.241</v>
      </c>
      <c r="AI117" s="164">
        <f t="shared" ca="1" si="89"/>
        <v>67.566000000000003</v>
      </c>
      <c r="AJ117" s="164">
        <f t="shared" ca="1" si="90"/>
        <v>68.917000000000002</v>
      </c>
      <c r="AK117" s="164">
        <f t="shared" ca="1" si="91"/>
        <v>70.295000000000002</v>
      </c>
      <c r="AL117" s="164">
        <f t="shared" ca="1" si="92"/>
        <v>71.701000000000008</v>
      </c>
    </row>
    <row r="118" spans="1:38">
      <c r="A118" s="85" t="s">
        <v>429</v>
      </c>
      <c r="B118" s="86">
        <v>15</v>
      </c>
      <c r="C118" s="86">
        <v>173</v>
      </c>
      <c r="D118" s="86">
        <v>685</v>
      </c>
      <c r="E118" s="86" t="s">
        <v>448</v>
      </c>
      <c r="F118" s="85" t="s">
        <v>542</v>
      </c>
      <c r="G118" s="134">
        <f t="shared" si="73"/>
        <v>143292</v>
      </c>
      <c r="H118" s="134">
        <f t="shared" si="74"/>
        <v>150834</v>
      </c>
      <c r="I118" s="134">
        <f t="shared" si="75"/>
        <v>153850</v>
      </c>
      <c r="J118" s="134">
        <f t="shared" si="76"/>
        <v>156927</v>
      </c>
      <c r="K118" s="134">
        <f t="shared" si="77"/>
        <v>160066</v>
      </c>
      <c r="L118" s="134">
        <f t="shared" si="78"/>
        <v>163267</v>
      </c>
      <c r="M118" s="134">
        <f t="shared" si="79"/>
        <v>166532</v>
      </c>
      <c r="N118" s="134">
        <f t="shared" si="80"/>
        <v>169863</v>
      </c>
      <c r="O118" s="87"/>
      <c r="P118" s="100" t="str">
        <f t="shared" si="81"/>
        <v>C06711</v>
      </c>
      <c r="Q118" s="102" t="s">
        <v>509</v>
      </c>
      <c r="R118" s="103" t="str">
        <f t="shared" si="82"/>
        <v>Director Racial Equity Inclusion &amp; Belonging</v>
      </c>
      <c r="S118" s="102">
        <f t="shared" si="93"/>
        <v>173</v>
      </c>
      <c r="T118" s="177">
        <v>143292</v>
      </c>
      <c r="U118" s="177">
        <v>150834</v>
      </c>
      <c r="V118" s="177">
        <v>153850</v>
      </c>
      <c r="W118" s="177">
        <v>156927</v>
      </c>
      <c r="X118" s="177">
        <v>160066</v>
      </c>
      <c r="Y118" s="177">
        <v>163267</v>
      </c>
      <c r="Z118" s="177">
        <v>166532</v>
      </c>
      <c r="AA118" s="177">
        <v>169863</v>
      </c>
      <c r="AB118" s="162" t="str">
        <f t="shared" si="83"/>
        <v>C06711</v>
      </c>
      <c r="AC118" s="163" t="str">
        <f t="shared" si="84"/>
        <v>Director Racial Equity Inclusion &amp; Belonging</v>
      </c>
      <c r="AD118" s="162">
        <f t="shared" si="94"/>
        <v>173</v>
      </c>
      <c r="AE118" s="164">
        <f t="shared" si="85"/>
        <v>68.891000000000005</v>
      </c>
      <c r="AF118" s="164">
        <f t="shared" si="86"/>
        <v>72.51700000000001</v>
      </c>
      <c r="AG118" s="164">
        <f t="shared" si="87"/>
        <v>73.966999999999999</v>
      </c>
      <c r="AH118" s="164">
        <f t="shared" si="88"/>
        <v>75.445999999999998</v>
      </c>
      <c r="AI118" s="164">
        <f t="shared" si="89"/>
        <v>76.954999999999998</v>
      </c>
      <c r="AJ118" s="164">
        <f t="shared" si="90"/>
        <v>78.494</v>
      </c>
      <c r="AK118" s="164">
        <f t="shared" si="91"/>
        <v>80.064000000000007</v>
      </c>
      <c r="AL118" s="164">
        <f t="shared" si="92"/>
        <v>81.665000000000006</v>
      </c>
    </row>
    <row r="119" spans="1:38">
      <c r="A119" s="85" t="s">
        <v>262</v>
      </c>
      <c r="B119" s="86">
        <v>16</v>
      </c>
      <c r="C119" s="86" t="s">
        <v>129</v>
      </c>
      <c r="D119" s="86">
        <v>723</v>
      </c>
      <c r="E119" s="86" t="s">
        <v>448</v>
      </c>
      <c r="F119" s="116" t="s">
        <v>263</v>
      </c>
      <c r="G119" s="134">
        <f t="shared" ca="1" si="73"/>
        <v>151393.02018749999</v>
      </c>
      <c r="H119" s="134">
        <f t="shared" ca="1" si="74"/>
        <v>159361.23693749998</v>
      </c>
      <c r="I119" s="134">
        <f t="shared" ca="1" si="75"/>
        <v>162548.11056249999</v>
      </c>
      <c r="J119" s="134">
        <f t="shared" ca="1" si="76"/>
        <v>165800.0435</v>
      </c>
      <c r="K119" s="134">
        <f t="shared" ca="1" si="77"/>
        <v>169114.970375</v>
      </c>
      <c r="L119" s="134">
        <f t="shared" ca="1" si="78"/>
        <v>172497.02193749999</v>
      </c>
      <c r="M119" s="134">
        <f t="shared" ca="1" si="79"/>
        <v>175949.29624999998</v>
      </c>
      <c r="N119" s="134">
        <f t="shared" ca="1" si="80"/>
        <v>179466.62987499998</v>
      </c>
      <c r="O119" s="87"/>
      <c r="P119" s="100" t="str">
        <f t="shared" si="81"/>
        <v>C00700</v>
      </c>
      <c r="Q119" s="102" t="s">
        <v>509</v>
      </c>
      <c r="R119" s="103" t="str">
        <f t="shared" si="82"/>
        <v>Director Regulatory Services</v>
      </c>
      <c r="S119" s="102" t="str">
        <f t="shared" si="93"/>
        <v>142</v>
      </c>
      <c r="T119" s="104" cm="1">
        <f t="array" aca="1" ref="T119" ca="1">IF($Q119="Y",VLOOKUP($P119,INDIRECT($Q$2),T$5,0)*INDIRECT($P$1),VLOOKUP($P119,INDIRECT($Q$2),T$5,0))</f>
        <v>151393.02018749999</v>
      </c>
      <c r="U119" s="104" cm="1">
        <f t="array" aca="1" ref="U119" ca="1">IF($Q119="Y",VLOOKUP($P119,INDIRECT($Q$2),U$5,0)*INDIRECT($P$1),VLOOKUP($P119,INDIRECT($Q$2),U$5,0))</f>
        <v>159361.23693749998</v>
      </c>
      <c r="V119" s="104" cm="1">
        <f t="array" aca="1" ref="V119" ca="1">IF($Q119="Y",VLOOKUP($P119,INDIRECT($Q$2),V$5,0)*INDIRECT($P$1),VLOOKUP($P119,INDIRECT($Q$2),V$5,0))</f>
        <v>162548.11056249999</v>
      </c>
      <c r="W119" s="104" cm="1">
        <f t="array" aca="1" ref="W119" ca="1">IF($Q119="Y",VLOOKUP($P119,INDIRECT($Q$2),W$5,0)*INDIRECT($P$1),VLOOKUP($P119,INDIRECT($Q$2),W$5,0))</f>
        <v>165800.0435</v>
      </c>
      <c r="X119" s="104" cm="1">
        <f t="array" aca="1" ref="X119" ca="1">IF($Q119="Y",VLOOKUP($P119,INDIRECT($Q$2),X$5,0)*INDIRECT($P$1),VLOOKUP($P119,INDIRECT($Q$2),X$5,0))</f>
        <v>169114.970375</v>
      </c>
      <c r="Y119" s="104" cm="1">
        <f t="array" aca="1" ref="Y119" ca="1">IF($Q119="Y",VLOOKUP($P119,INDIRECT($Q$2),Y$5,0)*INDIRECT($P$1),VLOOKUP($P119,INDIRECT($Q$2),Y$5,0))</f>
        <v>172497.02193749999</v>
      </c>
      <c r="Z119" s="104" cm="1">
        <f t="array" aca="1" ref="Z119" ca="1">IF($Q119="Y",VLOOKUP($P119,INDIRECT($Q$2),Z$5,0)*INDIRECT($P$1),VLOOKUP($P119,INDIRECT($Q$2),Z$5,0))</f>
        <v>175949.29624999998</v>
      </c>
      <c r="AA119" s="104" cm="1">
        <f t="array" aca="1" ref="AA119" ca="1">IF($Q119="Y",VLOOKUP($P119,INDIRECT($Q$2),AA$5,0)*INDIRECT($P$1),VLOOKUP($P119,INDIRECT($Q$2),AA$5,0))</f>
        <v>179466.62987499998</v>
      </c>
      <c r="AB119" s="162" t="str">
        <f t="shared" si="83"/>
        <v>C00700</v>
      </c>
      <c r="AC119" s="163" t="str">
        <f t="shared" si="84"/>
        <v>Director Regulatory Services</v>
      </c>
      <c r="AD119" s="162" t="str">
        <f t="shared" si="94"/>
        <v>142</v>
      </c>
      <c r="AE119" s="164">
        <f t="shared" ca="1" si="85"/>
        <v>72.786000000000001</v>
      </c>
      <c r="AF119" s="164">
        <f t="shared" ca="1" si="86"/>
        <v>76.616</v>
      </c>
      <c r="AG119" s="164">
        <f t="shared" ca="1" si="87"/>
        <v>78.149000000000001</v>
      </c>
      <c r="AH119" s="164">
        <f t="shared" ca="1" si="88"/>
        <v>79.712000000000003</v>
      </c>
      <c r="AI119" s="164">
        <f t="shared" ca="1" si="89"/>
        <v>81.306000000000012</v>
      </c>
      <c r="AJ119" s="164">
        <f t="shared" ca="1" si="90"/>
        <v>82.932000000000002</v>
      </c>
      <c r="AK119" s="164">
        <f t="shared" ca="1" si="91"/>
        <v>84.591999999999999</v>
      </c>
      <c r="AL119" s="164">
        <f t="shared" ca="1" si="92"/>
        <v>86.283000000000001</v>
      </c>
    </row>
    <row r="120" spans="1:38">
      <c r="A120" s="85" t="s">
        <v>264</v>
      </c>
      <c r="B120" s="86">
        <v>12</v>
      </c>
      <c r="C120" s="86" t="s">
        <v>52</v>
      </c>
      <c r="D120" s="86">
        <v>578</v>
      </c>
      <c r="E120" s="86" t="s">
        <v>448</v>
      </c>
      <c r="F120" s="116" t="s">
        <v>265</v>
      </c>
      <c r="G120" s="134">
        <f t="shared" ca="1" si="73"/>
        <v>120479.519875</v>
      </c>
      <c r="H120" s="134">
        <f t="shared" ca="1" si="74"/>
        <v>126820.221125</v>
      </c>
      <c r="I120" s="134">
        <f t="shared" ca="1" si="75"/>
        <v>129357.53431249999</v>
      </c>
      <c r="J120" s="134">
        <f t="shared" ca="1" si="76"/>
        <v>131943.38381249999</v>
      </c>
      <c r="K120" s="134">
        <f t="shared" ca="1" si="77"/>
        <v>134584.99843750001</v>
      </c>
      <c r="L120" s="134">
        <f t="shared" ca="1" si="78"/>
        <v>137274.11668750001</v>
      </c>
      <c r="M120" s="134">
        <f t="shared" ca="1" si="79"/>
        <v>140020.03274999998</v>
      </c>
      <c r="N120" s="134">
        <f t="shared" ca="1" si="80"/>
        <v>142820.68124999999</v>
      </c>
      <c r="O120" s="87"/>
      <c r="P120" s="100" t="str">
        <f t="shared" si="81"/>
        <v>C03494</v>
      </c>
      <c r="Q120" s="102" t="s">
        <v>509</v>
      </c>
      <c r="R120" s="103" t="str">
        <f t="shared" si="82"/>
        <v>Director Research &amp; Program Development</v>
      </c>
      <c r="S120" s="102" t="str">
        <f t="shared" si="93"/>
        <v>32</v>
      </c>
      <c r="T120" s="104" cm="1">
        <f t="array" aca="1" ref="T120" ca="1">IF($Q120="Y",VLOOKUP($P120,INDIRECT($Q$2),T$5,0)*INDIRECT($P$1),VLOOKUP($P120,INDIRECT($Q$2),T$5,0))</f>
        <v>120479.519875</v>
      </c>
      <c r="U120" s="104" cm="1">
        <f t="array" aca="1" ref="U120" ca="1">IF($Q120="Y",VLOOKUP($P120,INDIRECT($Q$2),U$5,0)*INDIRECT($P$1),VLOOKUP($P120,INDIRECT($Q$2),U$5,0))</f>
        <v>126820.221125</v>
      </c>
      <c r="V120" s="104" cm="1">
        <f t="array" aca="1" ref="V120" ca="1">IF($Q120="Y",VLOOKUP($P120,INDIRECT($Q$2),V$5,0)*INDIRECT($P$1),VLOOKUP($P120,INDIRECT($Q$2),V$5,0))</f>
        <v>129357.53431249999</v>
      </c>
      <c r="W120" s="104" cm="1">
        <f t="array" aca="1" ref="W120" ca="1">IF($Q120="Y",VLOOKUP($P120,INDIRECT($Q$2),W$5,0)*INDIRECT($P$1),VLOOKUP($P120,INDIRECT($Q$2),W$5,0))</f>
        <v>131943.38381249999</v>
      </c>
      <c r="X120" s="104" cm="1">
        <f t="array" aca="1" ref="X120" ca="1">IF($Q120="Y",VLOOKUP($P120,INDIRECT($Q$2),X$5,0)*INDIRECT($P$1),VLOOKUP($P120,INDIRECT($Q$2),X$5,0))</f>
        <v>134584.99843750001</v>
      </c>
      <c r="Y120" s="104" cm="1">
        <f t="array" aca="1" ref="Y120" ca="1">IF($Q120="Y",VLOOKUP($P120,INDIRECT($Q$2),Y$5,0)*INDIRECT($P$1),VLOOKUP($P120,INDIRECT($Q$2),Y$5,0))</f>
        <v>137274.11668750001</v>
      </c>
      <c r="Z120" s="104" cm="1">
        <f t="array" aca="1" ref="Z120" ca="1">IF($Q120="Y",VLOOKUP($P120,INDIRECT($Q$2),Z$5,0)*INDIRECT($P$1),VLOOKUP($P120,INDIRECT($Q$2),Z$5,0))</f>
        <v>140020.03274999998</v>
      </c>
      <c r="AA120" s="104" cm="1">
        <f t="array" aca="1" ref="AA120" ca="1">IF($Q120="Y",VLOOKUP($P120,INDIRECT($Q$2),AA$5,0)*INDIRECT($P$1),VLOOKUP($P120,INDIRECT($Q$2),AA$5,0))</f>
        <v>142820.68124999999</v>
      </c>
      <c r="AB120" s="162" t="str">
        <f t="shared" si="83"/>
        <v>C03494</v>
      </c>
      <c r="AC120" s="163" t="str">
        <f t="shared" si="84"/>
        <v>Director Research &amp; Program Development</v>
      </c>
      <c r="AD120" s="162" t="str">
        <f t="shared" si="94"/>
        <v>32</v>
      </c>
      <c r="AE120" s="164">
        <f t="shared" ca="1" si="85"/>
        <v>57.922999999999995</v>
      </c>
      <c r="AF120" s="164">
        <f t="shared" ca="1" si="86"/>
        <v>60.971999999999994</v>
      </c>
      <c r="AG120" s="164">
        <f t="shared" ca="1" si="87"/>
        <v>62.192</v>
      </c>
      <c r="AH120" s="164">
        <f t="shared" ca="1" si="88"/>
        <v>63.434999999999995</v>
      </c>
      <c r="AI120" s="164">
        <f t="shared" ca="1" si="89"/>
        <v>64.704999999999998</v>
      </c>
      <c r="AJ120" s="164">
        <f t="shared" ca="1" si="90"/>
        <v>65.998000000000005</v>
      </c>
      <c r="AK120" s="164">
        <f t="shared" ca="1" si="91"/>
        <v>67.317999999999998</v>
      </c>
      <c r="AL120" s="164">
        <f t="shared" ca="1" si="92"/>
        <v>68.664000000000001</v>
      </c>
    </row>
    <row r="121" spans="1:38">
      <c r="A121" s="85" t="s">
        <v>266</v>
      </c>
      <c r="B121" s="86">
        <v>12</v>
      </c>
      <c r="C121" s="86" t="s">
        <v>58</v>
      </c>
      <c r="D121" s="86">
        <v>553</v>
      </c>
      <c r="E121" s="86" t="s">
        <v>448</v>
      </c>
      <c r="F121" s="116" t="s">
        <v>267</v>
      </c>
      <c r="G121" s="134">
        <f t="shared" ca="1" si="73"/>
        <v>115150.852375</v>
      </c>
      <c r="H121" s="134">
        <f t="shared" ca="1" si="74"/>
        <v>121211.6953125</v>
      </c>
      <c r="I121" s="134">
        <f t="shared" ca="1" si="75"/>
        <v>123634.38018749999</v>
      </c>
      <c r="J121" s="134">
        <f t="shared" ca="1" si="76"/>
        <v>126108.69943749999</v>
      </c>
      <c r="K121" s="134">
        <f t="shared" ca="1" si="77"/>
        <v>128630.5223125</v>
      </c>
      <c r="L121" s="134">
        <f t="shared" ca="1" si="78"/>
        <v>131202.94687499999</v>
      </c>
      <c r="M121" s="134">
        <f t="shared" ca="1" si="79"/>
        <v>133827.00581249999</v>
      </c>
      <c r="N121" s="134">
        <f t="shared" ca="1" si="80"/>
        <v>136502.69912499998</v>
      </c>
      <c r="O121" s="87"/>
      <c r="P121" s="100" t="str">
        <f t="shared" si="81"/>
        <v>C03495</v>
      </c>
      <c r="Q121" s="102" t="s">
        <v>509</v>
      </c>
      <c r="R121" s="103" t="str">
        <f t="shared" si="82"/>
        <v>Director Risk &amp; Claims Management</v>
      </c>
      <c r="S121" s="102" t="str">
        <f t="shared" si="93"/>
        <v>82</v>
      </c>
      <c r="T121" s="104" cm="1">
        <f t="array" aca="1" ref="T121" ca="1">IF($Q121="Y",VLOOKUP($P121,INDIRECT($Q$2),T$5,0)*INDIRECT($P$1),VLOOKUP($P121,INDIRECT($Q$2),T$5,0))</f>
        <v>115150.852375</v>
      </c>
      <c r="U121" s="104" cm="1">
        <f t="array" aca="1" ref="U121" ca="1">IF($Q121="Y",VLOOKUP($P121,INDIRECT($Q$2),U$5,0)*INDIRECT($P$1),VLOOKUP($P121,INDIRECT($Q$2),U$5,0))</f>
        <v>121211.6953125</v>
      </c>
      <c r="V121" s="104" cm="1">
        <f t="array" aca="1" ref="V121" ca="1">IF($Q121="Y",VLOOKUP($P121,INDIRECT($Q$2),V$5,0)*INDIRECT($P$1),VLOOKUP($P121,INDIRECT($Q$2),V$5,0))</f>
        <v>123634.38018749999</v>
      </c>
      <c r="W121" s="104" cm="1">
        <f t="array" aca="1" ref="W121" ca="1">IF($Q121="Y",VLOOKUP($P121,INDIRECT($Q$2),W$5,0)*INDIRECT($P$1),VLOOKUP($P121,INDIRECT($Q$2),W$5,0))</f>
        <v>126108.69943749999</v>
      </c>
      <c r="X121" s="104" cm="1">
        <f t="array" aca="1" ref="X121" ca="1">IF($Q121="Y",VLOOKUP($P121,INDIRECT($Q$2),X$5,0)*INDIRECT($P$1),VLOOKUP($P121,INDIRECT($Q$2),X$5,0))</f>
        <v>128630.5223125</v>
      </c>
      <c r="Y121" s="104" cm="1">
        <f t="array" aca="1" ref="Y121" ca="1">IF($Q121="Y",VLOOKUP($P121,INDIRECT($Q$2),Y$5,0)*INDIRECT($P$1),VLOOKUP($P121,INDIRECT($Q$2),Y$5,0))</f>
        <v>131202.94687499999</v>
      </c>
      <c r="Z121" s="104" cm="1">
        <f t="array" aca="1" ref="Z121" ca="1">IF($Q121="Y",VLOOKUP($P121,INDIRECT($Q$2),Z$5,0)*INDIRECT($P$1),VLOOKUP($P121,INDIRECT($Q$2),Z$5,0))</f>
        <v>133827.00581249999</v>
      </c>
      <c r="AA121" s="104" cm="1">
        <f t="array" aca="1" ref="AA121" ca="1">IF($Q121="Y",VLOOKUP($P121,INDIRECT($Q$2),AA$5,0)*INDIRECT($P$1),VLOOKUP($P121,INDIRECT($Q$2),AA$5,0))</f>
        <v>136502.69912499998</v>
      </c>
      <c r="AB121" s="162" t="str">
        <f t="shared" si="83"/>
        <v>C03495</v>
      </c>
      <c r="AC121" s="163" t="str">
        <f t="shared" si="84"/>
        <v>Director Risk &amp; Claims Management</v>
      </c>
      <c r="AD121" s="162" t="str">
        <f t="shared" si="94"/>
        <v>82</v>
      </c>
      <c r="AE121" s="164">
        <f t="shared" ca="1" si="85"/>
        <v>55.360999999999997</v>
      </c>
      <c r="AF121" s="164">
        <f t="shared" ca="1" si="86"/>
        <v>58.274999999999999</v>
      </c>
      <c r="AG121" s="164">
        <f t="shared" ca="1" si="87"/>
        <v>59.44</v>
      </c>
      <c r="AH121" s="164">
        <f t="shared" ca="1" si="88"/>
        <v>60.629999999999995</v>
      </c>
      <c r="AI121" s="164">
        <f t="shared" ca="1" si="89"/>
        <v>61.841999999999999</v>
      </c>
      <c r="AJ121" s="164">
        <f t="shared" ca="1" si="90"/>
        <v>63.079000000000001</v>
      </c>
      <c r="AK121" s="164">
        <f t="shared" ca="1" si="91"/>
        <v>64.34</v>
      </c>
      <c r="AL121" s="164">
        <f t="shared" ca="1" si="92"/>
        <v>65.62700000000001</v>
      </c>
    </row>
    <row r="122" spans="1:38">
      <c r="A122" s="85" t="s">
        <v>268</v>
      </c>
      <c r="B122" s="86">
        <v>14</v>
      </c>
      <c r="C122" s="86" t="s">
        <v>143</v>
      </c>
      <c r="D122" s="86">
        <v>650</v>
      </c>
      <c r="E122" s="86" t="s">
        <v>448</v>
      </c>
      <c r="F122" s="116" t="s">
        <v>269</v>
      </c>
      <c r="G122" s="134">
        <f t="shared" ca="1" si="73"/>
        <v>135829.386875</v>
      </c>
      <c r="H122" s="134">
        <f t="shared" ca="1" si="74"/>
        <v>142978.68243749999</v>
      </c>
      <c r="I122" s="134">
        <f t="shared" ca="1" si="75"/>
        <v>145838.19412500001</v>
      </c>
      <c r="J122" s="134">
        <f t="shared" ca="1" si="76"/>
        <v>148753.47093750001</v>
      </c>
      <c r="K122" s="134">
        <f t="shared" ca="1" si="77"/>
        <v>151730.709</v>
      </c>
      <c r="L122" s="134">
        <f t="shared" ca="1" si="78"/>
        <v>154765.77756250001</v>
      </c>
      <c r="M122" s="134">
        <f t="shared" ca="1" si="79"/>
        <v>157861.7746875</v>
      </c>
      <c r="N122" s="134">
        <f t="shared" ca="1" si="80"/>
        <v>161017.66768749998</v>
      </c>
      <c r="O122" s="87"/>
      <c r="P122" s="100" t="str">
        <f t="shared" si="81"/>
        <v>C03510</v>
      </c>
      <c r="Q122" s="102" t="s">
        <v>509</v>
      </c>
      <c r="R122" s="103" t="str">
        <f t="shared" si="82"/>
        <v>Director Solid Waste</v>
      </c>
      <c r="S122" s="102" t="str">
        <f t="shared" si="93"/>
        <v>55</v>
      </c>
      <c r="T122" s="104" cm="1">
        <f t="array" aca="1" ref="T122" ca="1">IF($Q122="Y",VLOOKUP($P122,INDIRECT($Q$2),T$5,0)*INDIRECT($P$1),VLOOKUP($P122,INDIRECT($Q$2),T$5,0))</f>
        <v>135829.386875</v>
      </c>
      <c r="U122" s="104" cm="1">
        <f t="array" aca="1" ref="U122" ca="1">IF($Q122="Y",VLOOKUP($P122,INDIRECT($Q$2),U$5,0)*INDIRECT($P$1),VLOOKUP($P122,INDIRECT($Q$2),U$5,0))</f>
        <v>142978.68243749999</v>
      </c>
      <c r="V122" s="104" cm="1">
        <f t="array" aca="1" ref="V122" ca="1">IF($Q122="Y",VLOOKUP($P122,INDIRECT($Q$2),V$5,0)*INDIRECT($P$1),VLOOKUP($P122,INDIRECT($Q$2),V$5,0))</f>
        <v>145838.19412500001</v>
      </c>
      <c r="W122" s="104" cm="1">
        <f t="array" aca="1" ref="W122" ca="1">IF($Q122="Y",VLOOKUP($P122,INDIRECT($Q$2),W$5,0)*INDIRECT($P$1),VLOOKUP($P122,INDIRECT($Q$2),W$5,0))</f>
        <v>148753.47093750001</v>
      </c>
      <c r="X122" s="104" cm="1">
        <f t="array" aca="1" ref="X122" ca="1">IF($Q122="Y",VLOOKUP($P122,INDIRECT($Q$2),X$5,0)*INDIRECT($P$1),VLOOKUP($P122,INDIRECT($Q$2),X$5,0))</f>
        <v>151730.709</v>
      </c>
      <c r="Y122" s="104" cm="1">
        <f t="array" aca="1" ref="Y122" ca="1">IF($Q122="Y",VLOOKUP($P122,INDIRECT($Q$2),Y$5,0)*INDIRECT($P$1),VLOOKUP($P122,INDIRECT($Q$2),Y$5,0))</f>
        <v>154765.77756250001</v>
      </c>
      <c r="Z122" s="104" cm="1">
        <f t="array" aca="1" ref="Z122" ca="1">IF($Q122="Y",VLOOKUP($P122,INDIRECT($Q$2),Z$5,0)*INDIRECT($P$1),VLOOKUP($P122,INDIRECT($Q$2),Z$5,0))</f>
        <v>157861.7746875</v>
      </c>
      <c r="AA122" s="104" cm="1">
        <f t="array" aca="1" ref="AA122" ca="1">IF($Q122="Y",VLOOKUP($P122,INDIRECT($Q$2),AA$5,0)*INDIRECT($P$1),VLOOKUP($P122,INDIRECT($Q$2),AA$5,0))</f>
        <v>161017.66768749998</v>
      </c>
      <c r="AB122" s="162" t="str">
        <f t="shared" si="83"/>
        <v>C03510</v>
      </c>
      <c r="AC122" s="163" t="str">
        <f t="shared" si="84"/>
        <v>Director Solid Waste</v>
      </c>
      <c r="AD122" s="162" t="str">
        <f t="shared" si="94"/>
        <v>55</v>
      </c>
      <c r="AE122" s="164">
        <f t="shared" ca="1" si="85"/>
        <v>65.303000000000011</v>
      </c>
      <c r="AF122" s="164">
        <f t="shared" ca="1" si="86"/>
        <v>68.740000000000009</v>
      </c>
      <c r="AG122" s="164">
        <f t="shared" ca="1" si="87"/>
        <v>70.115000000000009</v>
      </c>
      <c r="AH122" s="164">
        <f t="shared" ca="1" si="88"/>
        <v>71.51700000000001</v>
      </c>
      <c r="AI122" s="164">
        <f t="shared" ca="1" si="89"/>
        <v>72.948000000000008</v>
      </c>
      <c r="AJ122" s="164">
        <f t="shared" ca="1" si="90"/>
        <v>74.407000000000011</v>
      </c>
      <c r="AK122" s="164">
        <f t="shared" ca="1" si="91"/>
        <v>75.896000000000001</v>
      </c>
      <c r="AL122" s="164">
        <f t="shared" ca="1" si="92"/>
        <v>77.413000000000011</v>
      </c>
    </row>
    <row r="123" spans="1:38">
      <c r="A123" s="85" t="s">
        <v>270</v>
      </c>
      <c r="B123" s="86">
        <v>14</v>
      </c>
      <c r="C123" s="86" t="s">
        <v>85</v>
      </c>
      <c r="D123" s="86">
        <v>640</v>
      </c>
      <c r="E123" s="86" t="s">
        <v>448</v>
      </c>
      <c r="F123" s="117" t="s">
        <v>271</v>
      </c>
      <c r="G123" s="134">
        <f t="shared" ca="1" si="73"/>
        <v>133697.91987499999</v>
      </c>
      <c r="H123" s="134">
        <f t="shared" ca="1" si="74"/>
        <v>140733.61981249999</v>
      </c>
      <c r="I123" s="134">
        <f t="shared" ca="1" si="75"/>
        <v>143549.75862499999</v>
      </c>
      <c r="J123" s="134">
        <f t="shared" ca="1" si="76"/>
        <v>146419.59718750001</v>
      </c>
      <c r="K123" s="134">
        <f t="shared" ca="1" si="77"/>
        <v>149348.29893749999</v>
      </c>
      <c r="L123" s="134">
        <f t="shared" ca="1" si="78"/>
        <v>152335.86387500001</v>
      </c>
      <c r="M123" s="134">
        <f t="shared" ca="1" si="79"/>
        <v>155381.25931249998</v>
      </c>
      <c r="N123" s="134">
        <f t="shared" ca="1" si="80"/>
        <v>158490.68137499999</v>
      </c>
      <c r="O123" s="87"/>
      <c r="P123" s="100" t="str">
        <f t="shared" si="81"/>
        <v>C03525</v>
      </c>
      <c r="Q123" s="102" t="s">
        <v>509</v>
      </c>
      <c r="R123" s="103" t="str">
        <f t="shared" si="82"/>
        <v>Director Strategic Employment</v>
      </c>
      <c r="S123" s="102" t="str">
        <f t="shared" si="93"/>
        <v>155</v>
      </c>
      <c r="T123" s="104" cm="1">
        <f t="array" aca="1" ref="T123" ca="1">IF($Q123="Y",VLOOKUP($P123,INDIRECT($Q$2),T$5,0)*INDIRECT($P$1),VLOOKUP($P123,INDIRECT($Q$2),T$5,0))</f>
        <v>133697.91987499999</v>
      </c>
      <c r="U123" s="104" cm="1">
        <f t="array" aca="1" ref="U123" ca="1">IF($Q123="Y",VLOOKUP($P123,INDIRECT($Q$2),U$5,0)*INDIRECT($P$1),VLOOKUP($P123,INDIRECT($Q$2),U$5,0))</f>
        <v>140733.61981249999</v>
      </c>
      <c r="V123" s="104" cm="1">
        <f t="array" aca="1" ref="V123" ca="1">IF($Q123="Y",VLOOKUP($P123,INDIRECT($Q$2),V$5,0)*INDIRECT($P$1),VLOOKUP($P123,INDIRECT($Q$2),V$5,0))</f>
        <v>143549.75862499999</v>
      </c>
      <c r="W123" s="104" cm="1">
        <f t="array" aca="1" ref="W123" ca="1">IF($Q123="Y",VLOOKUP($P123,INDIRECT($Q$2),W$5,0)*INDIRECT($P$1),VLOOKUP($P123,INDIRECT($Q$2),W$5,0))</f>
        <v>146419.59718750001</v>
      </c>
      <c r="X123" s="104" cm="1">
        <f t="array" aca="1" ref="X123" ca="1">IF($Q123="Y",VLOOKUP($P123,INDIRECT($Q$2),X$5,0)*INDIRECT($P$1),VLOOKUP($P123,INDIRECT($Q$2),X$5,0))</f>
        <v>149348.29893749999</v>
      </c>
      <c r="Y123" s="104" cm="1">
        <f t="array" aca="1" ref="Y123" ca="1">IF($Q123="Y",VLOOKUP($P123,INDIRECT($Q$2),Y$5,0)*INDIRECT($P$1),VLOOKUP($P123,INDIRECT($Q$2),Y$5,0))</f>
        <v>152335.86387500001</v>
      </c>
      <c r="Z123" s="104" cm="1">
        <f t="array" aca="1" ref="Z123" ca="1">IF($Q123="Y",VLOOKUP($P123,INDIRECT($Q$2),Z$5,0)*INDIRECT($P$1),VLOOKUP($P123,INDIRECT($Q$2),Z$5,0))</f>
        <v>155381.25931249998</v>
      </c>
      <c r="AA123" s="104" cm="1">
        <f t="array" aca="1" ref="AA123" ca="1">IF($Q123="Y",VLOOKUP($P123,INDIRECT($Q$2),AA$5,0)*INDIRECT($P$1),VLOOKUP($P123,INDIRECT($Q$2),AA$5,0))</f>
        <v>158490.68137499999</v>
      </c>
      <c r="AB123" s="162" t="str">
        <f t="shared" si="83"/>
        <v>C03525</v>
      </c>
      <c r="AC123" s="163" t="str">
        <f t="shared" si="84"/>
        <v>Director Strategic Employment</v>
      </c>
      <c r="AD123" s="162" t="str">
        <f t="shared" si="94"/>
        <v>155</v>
      </c>
      <c r="AE123" s="164">
        <f t="shared" ca="1" si="85"/>
        <v>64.278000000000006</v>
      </c>
      <c r="AF123" s="164">
        <f t="shared" ca="1" si="86"/>
        <v>67.661000000000001</v>
      </c>
      <c r="AG123" s="164">
        <f t="shared" ca="1" si="87"/>
        <v>69.015000000000001</v>
      </c>
      <c r="AH123" s="164">
        <f t="shared" ca="1" si="88"/>
        <v>70.39500000000001</v>
      </c>
      <c r="AI123" s="164">
        <f t="shared" ca="1" si="89"/>
        <v>71.803000000000011</v>
      </c>
      <c r="AJ123" s="164">
        <f t="shared" ca="1" si="90"/>
        <v>73.239000000000004</v>
      </c>
      <c r="AK123" s="164">
        <f t="shared" ca="1" si="91"/>
        <v>74.703000000000003</v>
      </c>
      <c r="AL123" s="164">
        <f t="shared" ca="1" si="92"/>
        <v>76.198000000000008</v>
      </c>
    </row>
    <row r="124" spans="1:38">
      <c r="A124" s="85" t="s">
        <v>272</v>
      </c>
      <c r="B124" s="86">
        <v>14</v>
      </c>
      <c r="C124" s="86" t="s">
        <v>225</v>
      </c>
      <c r="D124" s="86">
        <v>665</v>
      </c>
      <c r="E124" s="86" t="s">
        <v>448</v>
      </c>
      <c r="F124" s="117" t="s">
        <v>273</v>
      </c>
      <c r="G124" s="134">
        <f t="shared" ca="1" si="73"/>
        <v>139028.65275000001</v>
      </c>
      <c r="H124" s="134">
        <f t="shared" ca="1" si="74"/>
        <v>146344.21100000001</v>
      </c>
      <c r="I124" s="134">
        <f t="shared" ca="1" si="75"/>
        <v>149271.88006249999</v>
      </c>
      <c r="J124" s="134">
        <f t="shared" ca="1" si="76"/>
        <v>152257.379625</v>
      </c>
      <c r="K124" s="134">
        <f t="shared" ca="1" si="77"/>
        <v>155302.7750625</v>
      </c>
      <c r="L124" s="134">
        <f t="shared" ca="1" si="78"/>
        <v>158409.0990625</v>
      </c>
      <c r="M124" s="134">
        <f t="shared" ca="1" si="79"/>
        <v>161578.41699999999</v>
      </c>
      <c r="N124" s="134">
        <f t="shared" ca="1" si="80"/>
        <v>164809.6961875</v>
      </c>
      <c r="O124" s="87"/>
      <c r="P124" s="100" t="str">
        <f t="shared" si="81"/>
        <v>59214C</v>
      </c>
      <c r="Q124" s="102" t="s">
        <v>509</v>
      </c>
      <c r="R124" s="103" t="str">
        <f t="shared" si="82"/>
        <v>Director Strategic Initiatives</v>
      </c>
      <c r="S124" s="102" t="str">
        <f t="shared" si="93"/>
        <v>57</v>
      </c>
      <c r="T124" s="104" cm="1">
        <f t="array" aca="1" ref="T124" ca="1">IF($Q124="Y",VLOOKUP($P124,INDIRECT($Q$2),T$5,0)*INDIRECT($P$1),VLOOKUP($P124,INDIRECT($Q$2),T$5,0))</f>
        <v>139028.65275000001</v>
      </c>
      <c r="U124" s="104" cm="1">
        <f t="array" aca="1" ref="U124" ca="1">IF($Q124="Y",VLOOKUP($P124,INDIRECT($Q$2),U$5,0)*INDIRECT($P$1),VLOOKUP($P124,INDIRECT($Q$2),U$5,0))</f>
        <v>146344.21100000001</v>
      </c>
      <c r="V124" s="104" cm="1">
        <f t="array" aca="1" ref="V124" ca="1">IF($Q124="Y",VLOOKUP($P124,INDIRECT($Q$2),V$5,0)*INDIRECT($P$1),VLOOKUP($P124,INDIRECT($Q$2),V$5,0))</f>
        <v>149271.88006249999</v>
      </c>
      <c r="W124" s="104" cm="1">
        <f t="array" aca="1" ref="W124" ca="1">IF($Q124="Y",VLOOKUP($P124,INDIRECT($Q$2),W$5,0)*INDIRECT($P$1),VLOOKUP($P124,INDIRECT($Q$2),W$5,0))</f>
        <v>152257.379625</v>
      </c>
      <c r="X124" s="104" cm="1">
        <f t="array" aca="1" ref="X124" ca="1">IF($Q124="Y",VLOOKUP($P124,INDIRECT($Q$2),X$5,0)*INDIRECT($P$1),VLOOKUP($P124,INDIRECT($Q$2),X$5,0))</f>
        <v>155302.7750625</v>
      </c>
      <c r="Y124" s="104" cm="1">
        <f t="array" aca="1" ref="Y124" ca="1">IF($Q124="Y",VLOOKUP($P124,INDIRECT($Q$2),Y$5,0)*INDIRECT($P$1),VLOOKUP($P124,INDIRECT($Q$2),Y$5,0))</f>
        <v>158409.0990625</v>
      </c>
      <c r="Z124" s="104" cm="1">
        <f t="array" aca="1" ref="Z124" ca="1">IF($Q124="Y",VLOOKUP($P124,INDIRECT($Q$2),Z$5,0)*INDIRECT($P$1),VLOOKUP($P124,INDIRECT($Q$2),Z$5,0))</f>
        <v>161578.41699999999</v>
      </c>
      <c r="AA124" s="104" cm="1">
        <f t="array" aca="1" ref="AA124" ca="1">IF($Q124="Y",VLOOKUP($P124,INDIRECT($Q$2),AA$5,0)*INDIRECT($P$1),VLOOKUP($P124,INDIRECT($Q$2),AA$5,0))</f>
        <v>164809.6961875</v>
      </c>
      <c r="AB124" s="162" t="str">
        <f t="shared" si="83"/>
        <v>59214C</v>
      </c>
      <c r="AC124" s="163" t="str">
        <f t="shared" si="84"/>
        <v>Director Strategic Initiatives</v>
      </c>
      <c r="AD124" s="162" t="str">
        <f t="shared" si="94"/>
        <v>57</v>
      </c>
      <c r="AE124" s="164">
        <f t="shared" ca="1" si="85"/>
        <v>66.841000000000008</v>
      </c>
      <c r="AF124" s="164">
        <f t="shared" ca="1" si="86"/>
        <v>70.358000000000004</v>
      </c>
      <c r="AG124" s="164">
        <f t="shared" ca="1" si="87"/>
        <v>71.766000000000005</v>
      </c>
      <c r="AH124" s="164">
        <f t="shared" ca="1" si="88"/>
        <v>73.201000000000008</v>
      </c>
      <c r="AI124" s="164">
        <f t="shared" ca="1" si="89"/>
        <v>74.665000000000006</v>
      </c>
      <c r="AJ124" s="164">
        <f t="shared" ca="1" si="90"/>
        <v>76.159000000000006</v>
      </c>
      <c r="AK124" s="164">
        <f t="shared" ca="1" si="91"/>
        <v>77.682000000000002</v>
      </c>
      <c r="AL124" s="164">
        <f t="shared" ca="1" si="92"/>
        <v>79.236000000000004</v>
      </c>
    </row>
    <row r="125" spans="1:38">
      <c r="A125" s="85" t="s">
        <v>274</v>
      </c>
      <c r="B125" s="86">
        <v>14</v>
      </c>
      <c r="C125" s="86" t="s">
        <v>225</v>
      </c>
      <c r="D125" s="86">
        <v>665</v>
      </c>
      <c r="E125" s="86" t="s">
        <v>448</v>
      </c>
      <c r="F125" s="117" t="s">
        <v>275</v>
      </c>
      <c r="G125" s="134">
        <f t="shared" ca="1" si="73"/>
        <v>139028.65275000001</v>
      </c>
      <c r="H125" s="134">
        <f t="shared" ca="1" si="74"/>
        <v>146344.21100000001</v>
      </c>
      <c r="I125" s="134">
        <f t="shared" ca="1" si="75"/>
        <v>149271.88006249999</v>
      </c>
      <c r="J125" s="134">
        <f t="shared" ca="1" si="76"/>
        <v>152257.379625</v>
      </c>
      <c r="K125" s="134">
        <f t="shared" ca="1" si="77"/>
        <v>155302.7750625</v>
      </c>
      <c r="L125" s="134">
        <f t="shared" ca="1" si="78"/>
        <v>158409.0990625</v>
      </c>
      <c r="M125" s="134">
        <f t="shared" ca="1" si="79"/>
        <v>161578.41699999999</v>
      </c>
      <c r="N125" s="134">
        <f t="shared" ca="1" si="80"/>
        <v>164809.6961875</v>
      </c>
      <c r="O125" s="87"/>
      <c r="P125" s="100" t="str">
        <f t="shared" si="81"/>
        <v>59213C</v>
      </c>
      <c r="Q125" s="102" t="s">
        <v>509</v>
      </c>
      <c r="R125" s="103" t="str">
        <f t="shared" si="82"/>
        <v>Director Strategic Management</v>
      </c>
      <c r="S125" s="102" t="str">
        <f t="shared" si="93"/>
        <v>57</v>
      </c>
      <c r="T125" s="104" cm="1">
        <f t="array" aca="1" ref="T125" ca="1">IF($Q125="Y",VLOOKUP($P125,INDIRECT($Q$2),T$5,0)*INDIRECT($P$1),VLOOKUP($P125,INDIRECT($Q$2),T$5,0))</f>
        <v>139028.65275000001</v>
      </c>
      <c r="U125" s="104" cm="1">
        <f t="array" aca="1" ref="U125" ca="1">IF($Q125="Y",VLOOKUP($P125,INDIRECT($Q$2),U$5,0)*INDIRECT($P$1),VLOOKUP($P125,INDIRECT($Q$2),U$5,0))</f>
        <v>146344.21100000001</v>
      </c>
      <c r="V125" s="104" cm="1">
        <f t="array" aca="1" ref="V125" ca="1">IF($Q125="Y",VLOOKUP($P125,INDIRECT($Q$2),V$5,0)*INDIRECT($P$1),VLOOKUP($P125,INDIRECT($Q$2),V$5,0))</f>
        <v>149271.88006249999</v>
      </c>
      <c r="W125" s="104" cm="1">
        <f t="array" aca="1" ref="W125" ca="1">IF($Q125="Y",VLOOKUP($P125,INDIRECT($Q$2),W$5,0)*INDIRECT($P$1),VLOOKUP($P125,INDIRECT($Q$2),W$5,0))</f>
        <v>152257.379625</v>
      </c>
      <c r="X125" s="104" cm="1">
        <f t="array" aca="1" ref="X125" ca="1">IF($Q125="Y",VLOOKUP($P125,INDIRECT($Q$2),X$5,0)*INDIRECT($P$1),VLOOKUP($P125,INDIRECT($Q$2),X$5,0))</f>
        <v>155302.7750625</v>
      </c>
      <c r="Y125" s="104" cm="1">
        <f t="array" aca="1" ref="Y125" ca="1">IF($Q125="Y",VLOOKUP($P125,INDIRECT($Q$2),Y$5,0)*INDIRECT($P$1),VLOOKUP($P125,INDIRECT($Q$2),Y$5,0))</f>
        <v>158409.0990625</v>
      </c>
      <c r="Z125" s="104" cm="1">
        <f t="array" aca="1" ref="Z125" ca="1">IF($Q125="Y",VLOOKUP($P125,INDIRECT($Q$2),Z$5,0)*INDIRECT($P$1),VLOOKUP($P125,INDIRECT($Q$2),Z$5,0))</f>
        <v>161578.41699999999</v>
      </c>
      <c r="AA125" s="104" cm="1">
        <f t="array" aca="1" ref="AA125" ca="1">IF($Q125="Y",VLOOKUP($P125,INDIRECT($Q$2),AA$5,0)*INDIRECT($P$1),VLOOKUP($P125,INDIRECT($Q$2),AA$5,0))</f>
        <v>164809.6961875</v>
      </c>
      <c r="AB125" s="162" t="str">
        <f t="shared" si="83"/>
        <v>59213C</v>
      </c>
      <c r="AC125" s="163" t="str">
        <f t="shared" si="84"/>
        <v>Director Strategic Management</v>
      </c>
      <c r="AD125" s="162" t="str">
        <f t="shared" si="94"/>
        <v>57</v>
      </c>
      <c r="AE125" s="164">
        <f t="shared" ca="1" si="85"/>
        <v>66.841000000000008</v>
      </c>
      <c r="AF125" s="164">
        <f t="shared" ca="1" si="86"/>
        <v>70.358000000000004</v>
      </c>
      <c r="AG125" s="164">
        <f t="shared" ca="1" si="87"/>
        <v>71.766000000000005</v>
      </c>
      <c r="AH125" s="164">
        <f t="shared" ca="1" si="88"/>
        <v>73.201000000000008</v>
      </c>
      <c r="AI125" s="164">
        <f t="shared" ca="1" si="89"/>
        <v>74.665000000000006</v>
      </c>
      <c r="AJ125" s="164">
        <f t="shared" ca="1" si="90"/>
        <v>76.159000000000006</v>
      </c>
      <c r="AK125" s="164">
        <f t="shared" ca="1" si="91"/>
        <v>77.682000000000002</v>
      </c>
      <c r="AL125" s="164">
        <f t="shared" ca="1" si="92"/>
        <v>79.236000000000004</v>
      </c>
    </row>
    <row r="126" spans="1:38">
      <c r="A126" s="85" t="s">
        <v>276</v>
      </c>
      <c r="B126" s="86">
        <v>16</v>
      </c>
      <c r="C126" s="86" t="s">
        <v>277</v>
      </c>
      <c r="D126" s="86">
        <v>728</v>
      </c>
      <c r="E126" s="86" t="s">
        <v>448</v>
      </c>
      <c r="F126" s="117" t="s">
        <v>278</v>
      </c>
      <c r="G126" s="134">
        <f t="shared" ca="1" si="73"/>
        <v>152459.786375</v>
      </c>
      <c r="H126" s="134">
        <f t="shared" ca="1" si="74"/>
        <v>160483.76824999999</v>
      </c>
      <c r="I126" s="134">
        <f t="shared" ca="1" si="75"/>
        <v>163692.3283125</v>
      </c>
      <c r="J126" s="134">
        <f t="shared" ca="1" si="76"/>
        <v>166965.94768750001</v>
      </c>
      <c r="K126" s="134">
        <f t="shared" ca="1" si="77"/>
        <v>170307.7244375</v>
      </c>
      <c r="L126" s="134">
        <f t="shared" ca="1" si="78"/>
        <v>173712.49512499999</v>
      </c>
      <c r="M126" s="134">
        <f t="shared" ca="1" si="79"/>
        <v>177187.48856249999</v>
      </c>
      <c r="N126" s="134">
        <f t="shared" ca="1" si="80"/>
        <v>180731.6720625</v>
      </c>
      <c r="O126" s="87"/>
      <c r="P126" s="100" t="str">
        <f t="shared" si="81"/>
        <v>C52283</v>
      </c>
      <c r="Q126" s="102" t="s">
        <v>509</v>
      </c>
      <c r="R126" s="103" t="str">
        <f t="shared" si="82"/>
        <v>Director Strategic Partnerships</v>
      </c>
      <c r="S126" s="102" t="str">
        <f t="shared" si="93"/>
        <v>64</v>
      </c>
      <c r="T126" s="104" cm="1">
        <f t="array" aca="1" ref="T126" ca="1">IF($Q126="Y",VLOOKUP($P126,INDIRECT($Q$2),T$5,0)*INDIRECT($P$1),VLOOKUP($P126,INDIRECT($Q$2),T$5,0))</f>
        <v>152459.786375</v>
      </c>
      <c r="U126" s="104" cm="1">
        <f t="array" aca="1" ref="U126" ca="1">IF($Q126="Y",VLOOKUP($P126,INDIRECT($Q$2),U$5,0)*INDIRECT($P$1),VLOOKUP($P126,INDIRECT($Q$2),U$5,0))</f>
        <v>160483.76824999999</v>
      </c>
      <c r="V126" s="104" cm="1">
        <f t="array" aca="1" ref="V126" ca="1">IF($Q126="Y",VLOOKUP($P126,INDIRECT($Q$2),V$5,0)*INDIRECT($P$1),VLOOKUP($P126,INDIRECT($Q$2),V$5,0))</f>
        <v>163692.3283125</v>
      </c>
      <c r="W126" s="104" cm="1">
        <f t="array" aca="1" ref="W126" ca="1">IF($Q126="Y",VLOOKUP($P126,INDIRECT($Q$2),W$5,0)*INDIRECT($P$1),VLOOKUP($P126,INDIRECT($Q$2),W$5,0))</f>
        <v>166965.94768750001</v>
      </c>
      <c r="X126" s="104" cm="1">
        <f t="array" aca="1" ref="X126" ca="1">IF($Q126="Y",VLOOKUP($P126,INDIRECT($Q$2),X$5,0)*INDIRECT($P$1),VLOOKUP($P126,INDIRECT($Q$2),X$5,0))</f>
        <v>170307.7244375</v>
      </c>
      <c r="Y126" s="104" cm="1">
        <f t="array" aca="1" ref="Y126" ca="1">IF($Q126="Y",VLOOKUP($P126,INDIRECT($Q$2),Y$5,0)*INDIRECT($P$1),VLOOKUP($P126,INDIRECT($Q$2),Y$5,0))</f>
        <v>173712.49512499999</v>
      </c>
      <c r="Z126" s="104" cm="1">
        <f t="array" aca="1" ref="Z126" ca="1">IF($Q126="Y",VLOOKUP($P126,INDIRECT($Q$2),Z$5,0)*INDIRECT($P$1),VLOOKUP($P126,INDIRECT($Q$2),Z$5,0))</f>
        <v>177187.48856249999</v>
      </c>
      <c r="AA126" s="104" cm="1">
        <f t="array" aca="1" ref="AA126" ca="1">IF($Q126="Y",VLOOKUP($P126,INDIRECT($Q$2),AA$5,0)*INDIRECT($P$1),VLOOKUP($P126,INDIRECT($Q$2),AA$5,0))</f>
        <v>180731.6720625</v>
      </c>
      <c r="AB126" s="162" t="str">
        <f t="shared" si="83"/>
        <v>C52283</v>
      </c>
      <c r="AC126" s="163" t="str">
        <f t="shared" si="84"/>
        <v>Director Strategic Partnerships</v>
      </c>
      <c r="AD126" s="162" t="str">
        <f t="shared" si="94"/>
        <v>64</v>
      </c>
      <c r="AE126" s="164">
        <f t="shared" ca="1" si="85"/>
        <v>73.298000000000002</v>
      </c>
      <c r="AF126" s="164">
        <f t="shared" ca="1" si="86"/>
        <v>77.156000000000006</v>
      </c>
      <c r="AG126" s="164">
        <f t="shared" ca="1" si="87"/>
        <v>78.698999999999998</v>
      </c>
      <c r="AH126" s="164">
        <f t="shared" ca="1" si="88"/>
        <v>80.27300000000001</v>
      </c>
      <c r="AI126" s="164">
        <f t="shared" ca="1" si="89"/>
        <v>81.879000000000005</v>
      </c>
      <c r="AJ126" s="164">
        <f t="shared" ca="1" si="90"/>
        <v>83.516000000000005</v>
      </c>
      <c r="AK126" s="164">
        <f t="shared" ca="1" si="91"/>
        <v>85.187000000000012</v>
      </c>
      <c r="AL126" s="164">
        <f t="shared" ca="1" si="92"/>
        <v>86.891000000000005</v>
      </c>
    </row>
    <row r="127" spans="1:38">
      <c r="A127" s="85" t="s">
        <v>279</v>
      </c>
      <c r="B127" s="86">
        <v>15</v>
      </c>
      <c r="C127" s="86" t="s">
        <v>158</v>
      </c>
      <c r="D127" s="86">
        <v>703</v>
      </c>
      <c r="E127" s="86" t="s">
        <v>448</v>
      </c>
      <c r="F127" s="116" t="s">
        <v>280</v>
      </c>
      <c r="G127" s="134">
        <f t="shared" ca="1" si="73"/>
        <v>147129.05350000001</v>
      </c>
      <c r="H127" s="134">
        <f t="shared" ca="1" si="74"/>
        <v>154873.17706250001</v>
      </c>
      <c r="I127" s="134">
        <f t="shared" ca="1" si="75"/>
        <v>157972.27225000001</v>
      </c>
      <c r="J127" s="134">
        <f t="shared" ca="1" si="76"/>
        <v>161130.230625</v>
      </c>
      <c r="K127" s="134">
        <f t="shared" ca="1" si="77"/>
        <v>164354.28099999999</v>
      </c>
      <c r="L127" s="134">
        <f t="shared" ca="1" si="78"/>
        <v>167640.292625</v>
      </c>
      <c r="M127" s="134">
        <f t="shared" ca="1" si="79"/>
        <v>170992.39624999999</v>
      </c>
      <c r="N127" s="134">
        <f t="shared" ca="1" si="80"/>
        <v>174410.59187499998</v>
      </c>
      <c r="O127" s="87"/>
      <c r="P127" s="100" t="str">
        <f t="shared" si="81"/>
        <v>C03505</v>
      </c>
      <c r="Q127" s="102" t="s">
        <v>509</v>
      </c>
      <c r="R127" s="103" t="str">
        <f t="shared" si="82"/>
        <v>Director Surface Water &amp; Sewers</v>
      </c>
      <c r="S127" s="102" t="str">
        <f t="shared" si="93"/>
        <v>104</v>
      </c>
      <c r="T127" s="104" cm="1">
        <f t="array" aca="1" ref="T127" ca="1">IF($Q127="Y",VLOOKUP($P127,INDIRECT($Q$2),T$5,0)*INDIRECT($P$1),VLOOKUP($P127,INDIRECT($Q$2),T$5,0))</f>
        <v>147129.05350000001</v>
      </c>
      <c r="U127" s="104" cm="1">
        <f t="array" aca="1" ref="U127" ca="1">IF($Q127="Y",VLOOKUP($P127,INDIRECT($Q$2),U$5,0)*INDIRECT($P$1),VLOOKUP($P127,INDIRECT($Q$2),U$5,0))</f>
        <v>154873.17706250001</v>
      </c>
      <c r="V127" s="104" cm="1">
        <f t="array" aca="1" ref="V127" ca="1">IF($Q127="Y",VLOOKUP($P127,INDIRECT($Q$2),V$5,0)*INDIRECT($P$1),VLOOKUP($P127,INDIRECT($Q$2),V$5,0))</f>
        <v>157972.27225000001</v>
      </c>
      <c r="W127" s="104" cm="1">
        <f t="array" aca="1" ref="W127" ca="1">IF($Q127="Y",VLOOKUP($P127,INDIRECT($Q$2),W$5,0)*INDIRECT($P$1),VLOOKUP($P127,INDIRECT($Q$2),W$5,0))</f>
        <v>161130.230625</v>
      </c>
      <c r="X127" s="104" cm="1">
        <f t="array" aca="1" ref="X127" ca="1">IF($Q127="Y",VLOOKUP($P127,INDIRECT($Q$2),X$5,0)*INDIRECT($P$1),VLOOKUP($P127,INDIRECT($Q$2),X$5,0))</f>
        <v>164354.28099999999</v>
      </c>
      <c r="Y127" s="104" cm="1">
        <f t="array" aca="1" ref="Y127" ca="1">IF($Q127="Y",VLOOKUP($P127,INDIRECT($Q$2),Y$5,0)*INDIRECT($P$1),VLOOKUP($P127,INDIRECT($Q$2),Y$5,0))</f>
        <v>167640.292625</v>
      </c>
      <c r="Z127" s="104" cm="1">
        <f t="array" aca="1" ref="Z127" ca="1">IF($Q127="Y",VLOOKUP($P127,INDIRECT($Q$2),Z$5,0)*INDIRECT($P$1),VLOOKUP($P127,INDIRECT($Q$2),Z$5,0))</f>
        <v>170992.39624999999</v>
      </c>
      <c r="AA127" s="104" cm="1">
        <f t="array" aca="1" ref="AA127" ca="1">IF($Q127="Y",VLOOKUP($P127,INDIRECT($Q$2),AA$5,0)*INDIRECT($P$1),VLOOKUP($P127,INDIRECT($Q$2),AA$5,0))</f>
        <v>174410.59187499998</v>
      </c>
      <c r="AB127" s="162" t="str">
        <f t="shared" si="83"/>
        <v>C03505</v>
      </c>
      <c r="AC127" s="163" t="str">
        <f t="shared" si="84"/>
        <v>Director Surface Water &amp; Sewers</v>
      </c>
      <c r="AD127" s="162" t="str">
        <f t="shared" si="94"/>
        <v>104</v>
      </c>
      <c r="AE127" s="164">
        <f t="shared" ca="1" si="85"/>
        <v>70.736000000000004</v>
      </c>
      <c r="AF127" s="164">
        <f t="shared" ca="1" si="86"/>
        <v>74.459000000000003</v>
      </c>
      <c r="AG127" s="164">
        <f t="shared" ca="1" si="87"/>
        <v>75.948999999999998</v>
      </c>
      <c r="AH127" s="164">
        <f t="shared" ca="1" si="88"/>
        <v>77.466999999999999</v>
      </c>
      <c r="AI127" s="164">
        <f t="shared" ca="1" si="89"/>
        <v>79.01700000000001</v>
      </c>
      <c r="AJ127" s="164">
        <f t="shared" ca="1" si="90"/>
        <v>80.597000000000008</v>
      </c>
      <c r="AK127" s="164">
        <f t="shared" ca="1" si="91"/>
        <v>82.207999999999998</v>
      </c>
      <c r="AL127" s="164">
        <f t="shared" ca="1" si="92"/>
        <v>83.852000000000004</v>
      </c>
    </row>
    <row r="128" spans="1:38">
      <c r="A128" s="85" t="s">
        <v>283</v>
      </c>
      <c r="B128" s="86">
        <v>15</v>
      </c>
      <c r="C128" s="86" t="s">
        <v>284</v>
      </c>
      <c r="D128" s="86">
        <v>685</v>
      </c>
      <c r="E128" s="86" t="s">
        <v>448</v>
      </c>
      <c r="F128" s="116" t="s">
        <v>285</v>
      </c>
      <c r="G128" s="134">
        <f t="shared" ca="1" si="73"/>
        <v>143291.58674999999</v>
      </c>
      <c r="H128" s="134">
        <f t="shared" ca="1" si="74"/>
        <v>150834.33624999999</v>
      </c>
      <c r="I128" s="134">
        <f t="shared" ca="1" si="75"/>
        <v>153850.81643750001</v>
      </c>
      <c r="J128" s="134">
        <f t="shared" ca="1" si="76"/>
        <v>156925.127125</v>
      </c>
      <c r="K128" s="134">
        <f t="shared" ca="1" si="77"/>
        <v>160065.5298125</v>
      </c>
      <c r="L128" s="134">
        <f t="shared" ca="1" si="78"/>
        <v>163265.82837499998</v>
      </c>
      <c r="M128" s="134">
        <f t="shared" ca="1" si="79"/>
        <v>166532.2189375</v>
      </c>
      <c r="N128" s="134">
        <f t="shared" ca="1" si="80"/>
        <v>169862.63612499999</v>
      </c>
      <c r="O128" s="87"/>
      <c r="P128" s="100" t="str">
        <f t="shared" si="81"/>
        <v>C03535</v>
      </c>
      <c r="Q128" s="102" t="s">
        <v>509</v>
      </c>
      <c r="R128" s="103" t="str">
        <f t="shared" si="82"/>
        <v>Director Traffic Services</v>
      </c>
      <c r="S128" s="102" t="str">
        <f t="shared" si="93"/>
        <v>97</v>
      </c>
      <c r="T128" s="104" cm="1">
        <f t="array" aca="1" ref="T128" ca="1">IF($Q128="Y",VLOOKUP($P128,INDIRECT($Q$2),T$5,0)*INDIRECT($P$1),VLOOKUP($P128,INDIRECT($Q$2),T$5,0))</f>
        <v>143291.58674999999</v>
      </c>
      <c r="U128" s="104" cm="1">
        <f t="array" aca="1" ref="U128" ca="1">IF($Q128="Y",VLOOKUP($P128,INDIRECT($Q$2),U$5,0)*INDIRECT($P$1),VLOOKUP($P128,INDIRECT($Q$2),U$5,0))</f>
        <v>150834.33624999999</v>
      </c>
      <c r="V128" s="104" cm="1">
        <f t="array" aca="1" ref="V128" ca="1">IF($Q128="Y",VLOOKUP($P128,INDIRECT($Q$2),V$5,0)*INDIRECT($P$1),VLOOKUP($P128,INDIRECT($Q$2),V$5,0))</f>
        <v>153850.81643750001</v>
      </c>
      <c r="W128" s="104" cm="1">
        <f t="array" aca="1" ref="W128" ca="1">IF($Q128="Y",VLOOKUP($P128,INDIRECT($Q$2),W$5,0)*INDIRECT($P$1),VLOOKUP($P128,INDIRECT($Q$2),W$5,0))</f>
        <v>156925.127125</v>
      </c>
      <c r="X128" s="104" cm="1">
        <f t="array" aca="1" ref="X128" ca="1">IF($Q128="Y",VLOOKUP($P128,INDIRECT($Q$2),X$5,0)*INDIRECT($P$1),VLOOKUP($P128,INDIRECT($Q$2),X$5,0))</f>
        <v>160065.5298125</v>
      </c>
      <c r="Y128" s="104" cm="1">
        <f t="array" aca="1" ref="Y128" ca="1">IF($Q128="Y",VLOOKUP($P128,INDIRECT($Q$2),Y$5,0)*INDIRECT($P$1),VLOOKUP($P128,INDIRECT($Q$2),Y$5,0))</f>
        <v>163265.82837499998</v>
      </c>
      <c r="Z128" s="104" cm="1">
        <f t="array" aca="1" ref="Z128" ca="1">IF($Q128="Y",VLOOKUP($P128,INDIRECT($Q$2),Z$5,0)*INDIRECT($P$1),VLOOKUP($P128,INDIRECT($Q$2),Z$5,0))</f>
        <v>166532.2189375</v>
      </c>
      <c r="AA128" s="104" cm="1">
        <f t="array" aca="1" ref="AA128" ca="1">IF($Q128="Y",VLOOKUP($P128,INDIRECT($Q$2),AA$5,0)*INDIRECT($P$1),VLOOKUP($P128,INDIRECT($Q$2),AA$5,0))</f>
        <v>169862.63612499999</v>
      </c>
      <c r="AB128" s="162" t="str">
        <f t="shared" si="83"/>
        <v>C03535</v>
      </c>
      <c r="AC128" s="163" t="str">
        <f t="shared" si="84"/>
        <v>Director Traffic Services</v>
      </c>
      <c r="AD128" s="162" t="str">
        <f t="shared" si="94"/>
        <v>97</v>
      </c>
      <c r="AE128" s="164">
        <f t="shared" ca="1" si="85"/>
        <v>68.891000000000005</v>
      </c>
      <c r="AF128" s="164">
        <f t="shared" ca="1" si="86"/>
        <v>72.51700000000001</v>
      </c>
      <c r="AG128" s="164">
        <f t="shared" ca="1" si="87"/>
        <v>73.966999999999999</v>
      </c>
      <c r="AH128" s="164">
        <f t="shared" ca="1" si="88"/>
        <v>75.445000000000007</v>
      </c>
      <c r="AI128" s="164">
        <f t="shared" ca="1" si="89"/>
        <v>76.954999999999998</v>
      </c>
      <c r="AJ128" s="164">
        <f t="shared" ca="1" si="90"/>
        <v>78.494</v>
      </c>
      <c r="AK128" s="164">
        <f t="shared" ca="1" si="91"/>
        <v>80.064000000000007</v>
      </c>
      <c r="AL128" s="164">
        <f t="shared" ca="1" si="92"/>
        <v>81.665000000000006</v>
      </c>
    </row>
    <row r="129" spans="1:42">
      <c r="A129" s="85" t="s">
        <v>286</v>
      </c>
      <c r="B129" s="86">
        <v>15</v>
      </c>
      <c r="C129" s="86" t="s">
        <v>158</v>
      </c>
      <c r="D129" s="86">
        <v>703</v>
      </c>
      <c r="E129" s="86" t="s">
        <v>448</v>
      </c>
      <c r="F129" s="116" t="s">
        <v>287</v>
      </c>
      <c r="G129" s="134">
        <f t="shared" ca="1" si="73"/>
        <v>147129.05350000001</v>
      </c>
      <c r="H129" s="134">
        <f t="shared" ca="1" si="74"/>
        <v>154873.17706250001</v>
      </c>
      <c r="I129" s="134">
        <f t="shared" ca="1" si="75"/>
        <v>157972.27225000001</v>
      </c>
      <c r="J129" s="134">
        <f t="shared" ca="1" si="76"/>
        <v>161130.230625</v>
      </c>
      <c r="K129" s="134">
        <f t="shared" ca="1" si="77"/>
        <v>164354.28099999999</v>
      </c>
      <c r="L129" s="134">
        <f t="shared" ca="1" si="78"/>
        <v>167640.292625</v>
      </c>
      <c r="M129" s="134">
        <f t="shared" ca="1" si="79"/>
        <v>170992.39624999999</v>
      </c>
      <c r="N129" s="134">
        <f t="shared" ca="1" si="80"/>
        <v>174410.59187499998</v>
      </c>
      <c r="O129" s="87"/>
      <c r="P129" s="100" t="str">
        <f t="shared" si="81"/>
        <v>C03536</v>
      </c>
      <c r="Q129" s="102" t="s">
        <v>509</v>
      </c>
      <c r="R129" s="103" t="str">
        <f t="shared" si="82"/>
        <v>Director Transportation Maintenance &amp; Repair</v>
      </c>
      <c r="S129" s="102" t="str">
        <f t="shared" si="93"/>
        <v>104</v>
      </c>
      <c r="T129" s="104" cm="1">
        <f t="array" aca="1" ref="T129" ca="1">IF($Q129="Y",VLOOKUP($P129,INDIRECT($Q$2),T$5,0)*INDIRECT($P$1),VLOOKUP($P129,INDIRECT($Q$2),T$5,0))</f>
        <v>147129.05350000001</v>
      </c>
      <c r="U129" s="104" cm="1">
        <f t="array" aca="1" ref="U129" ca="1">IF($Q129="Y",VLOOKUP($P129,INDIRECT($Q$2),U$5,0)*INDIRECT($P$1),VLOOKUP($P129,INDIRECT($Q$2),U$5,0))</f>
        <v>154873.17706250001</v>
      </c>
      <c r="V129" s="104" cm="1">
        <f t="array" aca="1" ref="V129" ca="1">IF($Q129="Y",VLOOKUP($P129,INDIRECT($Q$2),V$5,0)*INDIRECT($P$1),VLOOKUP($P129,INDIRECT($Q$2),V$5,0))</f>
        <v>157972.27225000001</v>
      </c>
      <c r="W129" s="104" cm="1">
        <f t="array" aca="1" ref="W129" ca="1">IF($Q129="Y",VLOOKUP($P129,INDIRECT($Q$2),W$5,0)*INDIRECT($P$1),VLOOKUP($P129,INDIRECT($Q$2),W$5,0))</f>
        <v>161130.230625</v>
      </c>
      <c r="X129" s="104" cm="1">
        <f t="array" aca="1" ref="X129" ca="1">IF($Q129="Y",VLOOKUP($P129,INDIRECT($Q$2),X$5,0)*INDIRECT($P$1),VLOOKUP($P129,INDIRECT($Q$2),X$5,0))</f>
        <v>164354.28099999999</v>
      </c>
      <c r="Y129" s="104" cm="1">
        <f t="array" aca="1" ref="Y129" ca="1">IF($Q129="Y",VLOOKUP($P129,INDIRECT($Q$2),Y$5,0)*INDIRECT($P$1),VLOOKUP($P129,INDIRECT($Q$2),Y$5,0))</f>
        <v>167640.292625</v>
      </c>
      <c r="Z129" s="104" cm="1">
        <f t="array" aca="1" ref="Z129" ca="1">IF($Q129="Y",VLOOKUP($P129,INDIRECT($Q$2),Z$5,0)*INDIRECT($P$1),VLOOKUP($P129,INDIRECT($Q$2),Z$5,0))</f>
        <v>170992.39624999999</v>
      </c>
      <c r="AA129" s="104" cm="1">
        <f t="array" aca="1" ref="AA129" ca="1">IF($Q129="Y",VLOOKUP($P129,INDIRECT($Q$2),AA$5,0)*INDIRECT($P$1),VLOOKUP($P129,INDIRECT($Q$2),AA$5,0))</f>
        <v>174410.59187499998</v>
      </c>
      <c r="AB129" s="162" t="str">
        <f t="shared" si="83"/>
        <v>C03536</v>
      </c>
      <c r="AC129" s="163" t="str">
        <f t="shared" si="84"/>
        <v>Director Transportation Maintenance &amp; Repair</v>
      </c>
      <c r="AD129" s="162" t="str">
        <f t="shared" si="94"/>
        <v>104</v>
      </c>
      <c r="AE129" s="164">
        <f t="shared" ca="1" si="85"/>
        <v>70.736000000000004</v>
      </c>
      <c r="AF129" s="164">
        <f t="shared" ca="1" si="86"/>
        <v>74.459000000000003</v>
      </c>
      <c r="AG129" s="164">
        <f t="shared" ca="1" si="87"/>
        <v>75.948999999999998</v>
      </c>
      <c r="AH129" s="164">
        <f t="shared" ca="1" si="88"/>
        <v>77.466999999999999</v>
      </c>
      <c r="AI129" s="164">
        <f t="shared" ca="1" si="89"/>
        <v>79.01700000000001</v>
      </c>
      <c r="AJ129" s="164">
        <f t="shared" ca="1" si="90"/>
        <v>80.597000000000008</v>
      </c>
      <c r="AK129" s="164">
        <f t="shared" ca="1" si="91"/>
        <v>82.207999999999998</v>
      </c>
      <c r="AL129" s="164">
        <f t="shared" ca="1" si="92"/>
        <v>83.852000000000004</v>
      </c>
    </row>
    <row r="130" spans="1:42">
      <c r="A130" s="85" t="s">
        <v>288</v>
      </c>
      <c r="B130" s="86">
        <v>15</v>
      </c>
      <c r="C130" s="86" t="s">
        <v>21</v>
      </c>
      <c r="D130" s="86">
        <v>695</v>
      </c>
      <c r="E130" s="86" t="s">
        <v>448</v>
      </c>
      <c r="F130" s="116" t="s">
        <v>289</v>
      </c>
      <c r="G130" s="134">
        <f t="shared" ca="1" si="73"/>
        <v>145424.08643749999</v>
      </c>
      <c r="H130" s="134">
        <f t="shared" ca="1" si="74"/>
        <v>153076.30081250001</v>
      </c>
      <c r="I130" s="134">
        <f t="shared" ca="1" si="75"/>
        <v>156139.2519375</v>
      </c>
      <c r="J130" s="134">
        <f t="shared" ca="1" si="76"/>
        <v>159263.13162500001</v>
      </c>
      <c r="K130" s="134">
        <f t="shared" ca="1" si="77"/>
        <v>162447.93987500001</v>
      </c>
      <c r="L130" s="134">
        <f t="shared" ca="1" si="78"/>
        <v>165695.74206250001</v>
      </c>
      <c r="M130" s="134">
        <f t="shared" ca="1" si="79"/>
        <v>169011.70162499999</v>
      </c>
      <c r="N130" s="134">
        <f t="shared" ca="1" si="80"/>
        <v>172390.65512499999</v>
      </c>
      <c r="O130" s="87"/>
      <c r="P130" s="100" t="str">
        <f t="shared" si="81"/>
        <v>C03240</v>
      </c>
      <c r="Q130" s="102" t="s">
        <v>509</v>
      </c>
      <c r="R130" s="103" t="str">
        <f t="shared" si="82"/>
        <v>Director Transportation Planning &amp; Engineering Services</v>
      </c>
      <c r="S130" s="102" t="str">
        <f t="shared" si="93"/>
        <v>116</v>
      </c>
      <c r="T130" s="104" cm="1">
        <f t="array" aca="1" ref="T130" ca="1">IF($Q130="Y",VLOOKUP($P130,INDIRECT($Q$2),T$5,0)*INDIRECT($P$1),VLOOKUP($P130,INDIRECT($Q$2),T$5,0))</f>
        <v>145424.08643749999</v>
      </c>
      <c r="U130" s="104" cm="1">
        <f t="array" aca="1" ref="U130" ca="1">IF($Q130="Y",VLOOKUP($P130,INDIRECT($Q$2),U$5,0)*INDIRECT($P$1),VLOOKUP($P130,INDIRECT($Q$2),U$5,0))</f>
        <v>153076.30081250001</v>
      </c>
      <c r="V130" s="104" cm="1">
        <f t="array" aca="1" ref="V130" ca="1">IF($Q130="Y",VLOOKUP($P130,INDIRECT($Q$2),V$5,0)*INDIRECT($P$1),VLOOKUP($P130,INDIRECT($Q$2),V$5,0))</f>
        <v>156139.2519375</v>
      </c>
      <c r="W130" s="104" cm="1">
        <f t="array" aca="1" ref="W130" ca="1">IF($Q130="Y",VLOOKUP($P130,INDIRECT($Q$2),W$5,0)*INDIRECT($P$1),VLOOKUP($P130,INDIRECT($Q$2),W$5,0))</f>
        <v>159263.13162500001</v>
      </c>
      <c r="X130" s="104" cm="1">
        <f t="array" aca="1" ref="X130" ca="1">IF($Q130="Y",VLOOKUP($P130,INDIRECT($Q$2),X$5,0)*INDIRECT($P$1),VLOOKUP($P130,INDIRECT($Q$2),X$5,0))</f>
        <v>162447.93987500001</v>
      </c>
      <c r="Y130" s="104" cm="1">
        <f t="array" aca="1" ref="Y130" ca="1">IF($Q130="Y",VLOOKUP($P130,INDIRECT($Q$2),Y$5,0)*INDIRECT($P$1),VLOOKUP($P130,INDIRECT($Q$2),Y$5,0))</f>
        <v>165695.74206250001</v>
      </c>
      <c r="Z130" s="104" cm="1">
        <f t="array" aca="1" ref="Z130" ca="1">IF($Q130="Y",VLOOKUP($P130,INDIRECT($Q$2),Z$5,0)*INDIRECT($P$1),VLOOKUP($P130,INDIRECT($Q$2),Z$5,0))</f>
        <v>169011.70162499999</v>
      </c>
      <c r="AA130" s="104" cm="1">
        <f t="array" aca="1" ref="AA130" ca="1">IF($Q130="Y",VLOOKUP($P130,INDIRECT($Q$2),AA$5,0)*INDIRECT($P$1),VLOOKUP($P130,INDIRECT($Q$2),AA$5,0))</f>
        <v>172390.65512499999</v>
      </c>
      <c r="AB130" s="162" t="str">
        <f t="shared" si="83"/>
        <v>C03240</v>
      </c>
      <c r="AC130" s="163" t="str">
        <f t="shared" si="84"/>
        <v>Director Transportation Planning &amp; Engineering Services</v>
      </c>
      <c r="AD130" s="162" t="str">
        <f t="shared" si="94"/>
        <v>116</v>
      </c>
      <c r="AE130" s="164">
        <f t="shared" ca="1" si="85"/>
        <v>69.916000000000011</v>
      </c>
      <c r="AF130" s="164">
        <f t="shared" ca="1" si="86"/>
        <v>73.594999999999999</v>
      </c>
      <c r="AG130" s="164">
        <f t="shared" ca="1" si="87"/>
        <v>75.067000000000007</v>
      </c>
      <c r="AH130" s="164">
        <f t="shared" ca="1" si="88"/>
        <v>76.569000000000003</v>
      </c>
      <c r="AI130" s="164">
        <f t="shared" ca="1" si="89"/>
        <v>78.100000000000009</v>
      </c>
      <c r="AJ130" s="164">
        <f t="shared" ca="1" si="90"/>
        <v>79.662000000000006</v>
      </c>
      <c r="AK130" s="164">
        <f t="shared" ca="1" si="91"/>
        <v>81.256</v>
      </c>
      <c r="AL130" s="164">
        <f t="shared" ca="1" si="92"/>
        <v>82.881</v>
      </c>
    </row>
    <row r="131" spans="1:42">
      <c r="A131" s="85" t="s">
        <v>290</v>
      </c>
      <c r="B131" s="86">
        <v>15</v>
      </c>
      <c r="C131" s="86" t="s">
        <v>284</v>
      </c>
      <c r="D131" s="86">
        <v>685</v>
      </c>
      <c r="E131" s="86" t="s">
        <v>448</v>
      </c>
      <c r="F131" s="116" t="s">
        <v>291</v>
      </c>
      <c r="G131" s="134">
        <f t="shared" ca="1" si="73"/>
        <v>143291.58674999999</v>
      </c>
      <c r="H131" s="134">
        <f t="shared" ca="1" si="74"/>
        <v>150834.33624999999</v>
      </c>
      <c r="I131" s="134">
        <f t="shared" ca="1" si="75"/>
        <v>153850.81643750001</v>
      </c>
      <c r="J131" s="134">
        <f t="shared" ca="1" si="76"/>
        <v>156925.127125</v>
      </c>
      <c r="K131" s="134">
        <f t="shared" ca="1" si="77"/>
        <v>160065.5298125</v>
      </c>
      <c r="L131" s="134">
        <f t="shared" ca="1" si="78"/>
        <v>163265.82837499998</v>
      </c>
      <c r="M131" s="134">
        <f t="shared" ca="1" si="79"/>
        <v>166532.2189375</v>
      </c>
      <c r="N131" s="134">
        <f t="shared" ca="1" si="80"/>
        <v>169862.63612499999</v>
      </c>
      <c r="O131" s="87"/>
      <c r="P131" s="100" t="str">
        <f t="shared" si="81"/>
        <v>C03533</v>
      </c>
      <c r="Q131" s="102" t="s">
        <v>509</v>
      </c>
      <c r="R131" s="103" t="str">
        <f t="shared" si="82"/>
        <v>Director Transportation Planning &amp; Programming</v>
      </c>
      <c r="S131" s="102" t="str">
        <f t="shared" si="93"/>
        <v>97</v>
      </c>
      <c r="T131" s="104" cm="1">
        <f t="array" aca="1" ref="T131" ca="1">IF($Q131="Y",VLOOKUP($P131,INDIRECT($Q$2),T$5,0)*INDIRECT($P$1),VLOOKUP($P131,INDIRECT($Q$2),T$5,0))</f>
        <v>143291.58674999999</v>
      </c>
      <c r="U131" s="104" cm="1">
        <f t="array" aca="1" ref="U131" ca="1">IF($Q131="Y",VLOOKUP($P131,INDIRECT($Q$2),U$5,0)*INDIRECT($P$1),VLOOKUP($P131,INDIRECT($Q$2),U$5,0))</f>
        <v>150834.33624999999</v>
      </c>
      <c r="V131" s="104" cm="1">
        <f t="array" aca="1" ref="V131" ca="1">IF($Q131="Y",VLOOKUP($P131,INDIRECT($Q$2),V$5,0)*INDIRECT($P$1),VLOOKUP($P131,INDIRECT($Q$2),V$5,0))</f>
        <v>153850.81643750001</v>
      </c>
      <c r="W131" s="104" cm="1">
        <f t="array" aca="1" ref="W131" ca="1">IF($Q131="Y",VLOOKUP($P131,INDIRECT($Q$2),W$5,0)*INDIRECT($P$1),VLOOKUP($P131,INDIRECT($Q$2),W$5,0))</f>
        <v>156925.127125</v>
      </c>
      <c r="X131" s="104" cm="1">
        <f t="array" aca="1" ref="X131" ca="1">IF($Q131="Y",VLOOKUP($P131,INDIRECT($Q$2),X$5,0)*INDIRECT($P$1),VLOOKUP($P131,INDIRECT($Q$2),X$5,0))</f>
        <v>160065.5298125</v>
      </c>
      <c r="Y131" s="104" cm="1">
        <f t="array" aca="1" ref="Y131" ca="1">IF($Q131="Y",VLOOKUP($P131,INDIRECT($Q$2),Y$5,0)*INDIRECT($P$1),VLOOKUP($P131,INDIRECT($Q$2),Y$5,0))</f>
        <v>163265.82837499998</v>
      </c>
      <c r="Z131" s="104" cm="1">
        <f t="array" aca="1" ref="Z131" ca="1">IF($Q131="Y",VLOOKUP($P131,INDIRECT($Q$2),Z$5,0)*INDIRECT($P$1),VLOOKUP($P131,INDIRECT($Q$2),Z$5,0))</f>
        <v>166532.2189375</v>
      </c>
      <c r="AA131" s="104" cm="1">
        <f t="array" aca="1" ref="AA131" ca="1">IF($Q131="Y",VLOOKUP($P131,INDIRECT($Q$2),AA$5,0)*INDIRECT($P$1),VLOOKUP($P131,INDIRECT($Q$2),AA$5,0))</f>
        <v>169862.63612499999</v>
      </c>
      <c r="AB131" s="162" t="str">
        <f t="shared" si="83"/>
        <v>C03533</v>
      </c>
      <c r="AC131" s="163" t="str">
        <f t="shared" si="84"/>
        <v>Director Transportation Planning &amp; Programming</v>
      </c>
      <c r="AD131" s="162" t="str">
        <f t="shared" si="94"/>
        <v>97</v>
      </c>
      <c r="AE131" s="164">
        <f t="shared" ca="1" si="85"/>
        <v>68.891000000000005</v>
      </c>
      <c r="AF131" s="164">
        <f t="shared" ca="1" si="86"/>
        <v>72.51700000000001</v>
      </c>
      <c r="AG131" s="164">
        <f t="shared" ca="1" si="87"/>
        <v>73.966999999999999</v>
      </c>
      <c r="AH131" s="164">
        <f t="shared" ca="1" si="88"/>
        <v>75.445000000000007</v>
      </c>
      <c r="AI131" s="164">
        <f t="shared" ca="1" si="89"/>
        <v>76.954999999999998</v>
      </c>
      <c r="AJ131" s="164">
        <f t="shared" ca="1" si="90"/>
        <v>78.494</v>
      </c>
      <c r="AK131" s="164">
        <f t="shared" ca="1" si="91"/>
        <v>80.064000000000007</v>
      </c>
      <c r="AL131" s="164">
        <f t="shared" ca="1" si="92"/>
        <v>81.665000000000006</v>
      </c>
    </row>
    <row r="132" spans="1:42">
      <c r="A132" s="85" t="s">
        <v>292</v>
      </c>
      <c r="B132" s="86">
        <v>13</v>
      </c>
      <c r="C132" s="86" t="s">
        <v>192</v>
      </c>
      <c r="D132" s="86">
        <v>623</v>
      </c>
      <c r="E132" s="86" t="s">
        <v>448</v>
      </c>
      <c r="F132" s="116" t="s">
        <v>293</v>
      </c>
      <c r="G132" s="134">
        <f t="shared" ca="1" si="73"/>
        <v>130074.2194375</v>
      </c>
      <c r="H132" s="134">
        <f t="shared" ca="1" si="74"/>
        <v>136919.90487500001</v>
      </c>
      <c r="I132" s="134">
        <f t="shared" ca="1" si="75"/>
        <v>139657.55943749999</v>
      </c>
      <c r="J132" s="134">
        <f t="shared" ca="1" si="76"/>
        <v>142449.94643750001</v>
      </c>
      <c r="K132" s="134">
        <f t="shared" ca="1" si="77"/>
        <v>145301.19662500001</v>
      </c>
      <c r="L132" s="134">
        <f t="shared" ca="1" si="78"/>
        <v>148204.08118750001</v>
      </c>
      <c r="M132" s="134">
        <f t="shared" ca="1" si="79"/>
        <v>151170.992375</v>
      </c>
      <c r="N132" s="134">
        <f t="shared" ca="1" si="80"/>
        <v>154193.6686875</v>
      </c>
      <c r="O132" s="87"/>
      <c r="P132" s="100" t="str">
        <f t="shared" si="81"/>
        <v>C03537</v>
      </c>
      <c r="Q132" s="102" t="s">
        <v>509</v>
      </c>
      <c r="R132" s="103" t="str">
        <f t="shared" si="82"/>
        <v>Director Treasury</v>
      </c>
      <c r="S132" s="102" t="str">
        <f t="shared" si="93"/>
        <v>92</v>
      </c>
      <c r="T132" s="104" cm="1">
        <f t="array" aca="1" ref="T132" ca="1">IF($Q132="Y",VLOOKUP($P132,INDIRECT($Q$2),T$5,0)*INDIRECT($P$1),VLOOKUP($P132,INDIRECT($Q$2),T$5,0))</f>
        <v>130074.2194375</v>
      </c>
      <c r="U132" s="104" cm="1">
        <f t="array" aca="1" ref="U132" ca="1">IF($Q132="Y",VLOOKUP($P132,INDIRECT($Q$2),U$5,0)*INDIRECT($P$1),VLOOKUP($P132,INDIRECT($Q$2),U$5,0))</f>
        <v>136919.90487500001</v>
      </c>
      <c r="V132" s="104" cm="1">
        <f t="array" aca="1" ref="V132" ca="1">IF($Q132="Y",VLOOKUP($P132,INDIRECT($Q$2),V$5,0)*INDIRECT($P$1),VLOOKUP($P132,INDIRECT($Q$2),V$5,0))</f>
        <v>139657.55943749999</v>
      </c>
      <c r="W132" s="104" cm="1">
        <f t="array" aca="1" ref="W132" ca="1">IF($Q132="Y",VLOOKUP($P132,INDIRECT($Q$2),W$5,0)*INDIRECT($P$1),VLOOKUP($P132,INDIRECT($Q$2),W$5,0))</f>
        <v>142449.94643750001</v>
      </c>
      <c r="X132" s="104" cm="1">
        <f t="array" aca="1" ref="X132" ca="1">IF($Q132="Y",VLOOKUP($P132,INDIRECT($Q$2),X$5,0)*INDIRECT($P$1),VLOOKUP($P132,INDIRECT($Q$2),X$5,0))</f>
        <v>145301.19662500001</v>
      </c>
      <c r="Y132" s="104" cm="1">
        <f t="array" aca="1" ref="Y132" ca="1">IF($Q132="Y",VLOOKUP($P132,INDIRECT($Q$2),Y$5,0)*INDIRECT($P$1),VLOOKUP($P132,INDIRECT($Q$2),Y$5,0))</f>
        <v>148204.08118750001</v>
      </c>
      <c r="Z132" s="104" cm="1">
        <f t="array" aca="1" ref="Z132" ca="1">IF($Q132="Y",VLOOKUP($P132,INDIRECT($Q$2),Z$5,0)*INDIRECT($P$1),VLOOKUP($P132,INDIRECT($Q$2),Z$5,0))</f>
        <v>151170.992375</v>
      </c>
      <c r="AA132" s="104" cm="1">
        <f t="array" aca="1" ref="AA132" ca="1">IF($Q132="Y",VLOOKUP($P132,INDIRECT($Q$2),AA$5,0)*INDIRECT($P$1),VLOOKUP($P132,INDIRECT($Q$2),AA$5,0))</f>
        <v>154193.6686875</v>
      </c>
      <c r="AB132" s="162" t="str">
        <f t="shared" si="83"/>
        <v>C03537</v>
      </c>
      <c r="AC132" s="163" t="str">
        <f t="shared" si="84"/>
        <v>Director Treasury</v>
      </c>
      <c r="AD132" s="162" t="str">
        <f t="shared" si="94"/>
        <v>92</v>
      </c>
      <c r="AE132" s="164">
        <f t="shared" ca="1" si="85"/>
        <v>62.535999999999994</v>
      </c>
      <c r="AF132" s="164">
        <f t="shared" ca="1" si="86"/>
        <v>65.826999999999998</v>
      </c>
      <c r="AG132" s="164">
        <f t="shared" ca="1" si="87"/>
        <v>67.144000000000005</v>
      </c>
      <c r="AH132" s="164">
        <f t="shared" ca="1" si="88"/>
        <v>68.486000000000004</v>
      </c>
      <c r="AI132" s="164">
        <f t="shared" ca="1" si="89"/>
        <v>69.856999999999999</v>
      </c>
      <c r="AJ132" s="164">
        <f t="shared" ca="1" si="90"/>
        <v>71.25200000000001</v>
      </c>
      <c r="AK132" s="164">
        <f t="shared" ca="1" si="91"/>
        <v>72.679000000000002</v>
      </c>
      <c r="AL132" s="164">
        <f t="shared" ca="1" si="92"/>
        <v>74.132000000000005</v>
      </c>
    </row>
    <row r="133" spans="1:42">
      <c r="A133" s="85" t="s">
        <v>294</v>
      </c>
      <c r="B133" s="86">
        <v>16</v>
      </c>
      <c r="C133" s="86" t="s">
        <v>40</v>
      </c>
      <c r="D133" s="86">
        <v>733</v>
      </c>
      <c r="E133" s="86" t="s">
        <v>448</v>
      </c>
      <c r="F133" s="117" t="s">
        <v>295</v>
      </c>
      <c r="G133" s="134">
        <f t="shared" ca="1" si="73"/>
        <v>153524.4871875</v>
      </c>
      <c r="H133" s="134">
        <f t="shared" ca="1" si="74"/>
        <v>161605.266875</v>
      </c>
      <c r="I133" s="134">
        <f t="shared" ca="1" si="75"/>
        <v>164838.61143749999</v>
      </c>
      <c r="J133" s="134">
        <f t="shared" ca="1" si="76"/>
        <v>168133.91725</v>
      </c>
      <c r="K133" s="134">
        <f t="shared" ca="1" si="77"/>
        <v>171497.38043749999</v>
      </c>
      <c r="L133" s="134">
        <f t="shared" ca="1" si="78"/>
        <v>174924.87025000001</v>
      </c>
      <c r="M133" s="134">
        <f t="shared" ca="1" si="79"/>
        <v>178424.64818749999</v>
      </c>
      <c r="N133" s="134">
        <f t="shared" ca="1" si="80"/>
        <v>181994.64887499998</v>
      </c>
      <c r="O133" s="87"/>
      <c r="P133" s="100" t="str">
        <f t="shared" si="81"/>
        <v>C03540</v>
      </c>
      <c r="Q133" s="102" t="s">
        <v>509</v>
      </c>
      <c r="R133" s="103" t="str">
        <f t="shared" si="82"/>
        <v>Director Water Treatment and Distribution</v>
      </c>
      <c r="S133" s="102" t="str">
        <f t="shared" si="93"/>
        <v>62</v>
      </c>
      <c r="T133" s="104" cm="1">
        <f t="array" aca="1" ref="T133" ca="1">IF($Q133="Y",VLOOKUP($P133,INDIRECT($Q$2),T$5,0)*INDIRECT($P$1),VLOOKUP($P133,INDIRECT($Q$2),T$5,0))</f>
        <v>153524.4871875</v>
      </c>
      <c r="U133" s="104" cm="1">
        <f t="array" aca="1" ref="U133" ca="1">IF($Q133="Y",VLOOKUP($P133,INDIRECT($Q$2),U$5,0)*INDIRECT($P$1),VLOOKUP($P133,INDIRECT($Q$2),U$5,0))</f>
        <v>161605.266875</v>
      </c>
      <c r="V133" s="104" cm="1">
        <f t="array" aca="1" ref="V133" ca="1">IF($Q133="Y",VLOOKUP($P133,INDIRECT($Q$2),V$5,0)*INDIRECT($P$1),VLOOKUP($P133,INDIRECT($Q$2),V$5,0))</f>
        <v>164838.61143749999</v>
      </c>
      <c r="W133" s="104" cm="1">
        <f t="array" aca="1" ref="W133" ca="1">IF($Q133="Y",VLOOKUP($P133,INDIRECT($Q$2),W$5,0)*INDIRECT($P$1),VLOOKUP($P133,INDIRECT($Q$2),W$5,0))</f>
        <v>168133.91725</v>
      </c>
      <c r="X133" s="104" cm="1">
        <f t="array" aca="1" ref="X133" ca="1">IF($Q133="Y",VLOOKUP($P133,INDIRECT($Q$2),X$5,0)*INDIRECT($P$1),VLOOKUP($P133,INDIRECT($Q$2),X$5,0))</f>
        <v>171497.38043749999</v>
      </c>
      <c r="Y133" s="104" cm="1">
        <f t="array" aca="1" ref="Y133" ca="1">IF($Q133="Y",VLOOKUP($P133,INDIRECT($Q$2),Y$5,0)*INDIRECT($P$1),VLOOKUP($P133,INDIRECT($Q$2),Y$5,0))</f>
        <v>174924.87025000001</v>
      </c>
      <c r="Z133" s="104" cm="1">
        <f t="array" aca="1" ref="Z133" ca="1">IF($Q133="Y",VLOOKUP($P133,INDIRECT($Q$2),Z$5,0)*INDIRECT($P$1),VLOOKUP($P133,INDIRECT($Q$2),Z$5,0))</f>
        <v>178424.64818749999</v>
      </c>
      <c r="AA133" s="104" cm="1">
        <f t="array" aca="1" ref="AA133" ca="1">IF($Q133="Y",VLOOKUP($P133,INDIRECT($Q$2),AA$5,0)*INDIRECT($P$1),VLOOKUP($P133,INDIRECT($Q$2),AA$5,0))</f>
        <v>181994.64887499998</v>
      </c>
      <c r="AB133" s="162" t="str">
        <f t="shared" si="83"/>
        <v>C03540</v>
      </c>
      <c r="AC133" s="163" t="str">
        <f t="shared" si="84"/>
        <v>Director Water Treatment and Distribution</v>
      </c>
      <c r="AD133" s="162" t="str">
        <f t="shared" si="94"/>
        <v>62</v>
      </c>
      <c r="AE133" s="164">
        <f t="shared" ca="1" si="85"/>
        <v>73.81</v>
      </c>
      <c r="AF133" s="164">
        <f t="shared" ca="1" si="86"/>
        <v>77.695000000000007</v>
      </c>
      <c r="AG133" s="164">
        <f t="shared" ca="1" si="87"/>
        <v>79.25</v>
      </c>
      <c r="AH133" s="164">
        <f t="shared" ca="1" si="88"/>
        <v>80.834000000000003</v>
      </c>
      <c r="AI133" s="164">
        <f t="shared" ca="1" si="89"/>
        <v>82.451000000000008</v>
      </c>
      <c r="AJ133" s="164">
        <f t="shared" ca="1" si="90"/>
        <v>84.099000000000004</v>
      </c>
      <c r="AK133" s="164">
        <f t="shared" ca="1" si="91"/>
        <v>85.782000000000011</v>
      </c>
      <c r="AL133" s="164">
        <f t="shared" ca="1" si="92"/>
        <v>87.498000000000005</v>
      </c>
    </row>
    <row r="134" spans="1:42">
      <c r="A134" s="85" t="s">
        <v>296</v>
      </c>
      <c r="B134" s="86">
        <v>11</v>
      </c>
      <c r="C134" s="86" t="s">
        <v>161</v>
      </c>
      <c r="D134" s="86">
        <v>538</v>
      </c>
      <c r="E134" s="86" t="s">
        <v>448</v>
      </c>
      <c r="F134" s="117" t="s">
        <v>297</v>
      </c>
      <c r="G134" s="134">
        <f t="shared" ca="1" si="73"/>
        <v>111952.61918749999</v>
      </c>
      <c r="H134" s="134">
        <f t="shared" ca="1" si="74"/>
        <v>117845.1340625</v>
      </c>
      <c r="I134" s="134">
        <f t="shared" ca="1" si="75"/>
        <v>120199.6615625</v>
      </c>
      <c r="J134" s="134">
        <f t="shared" ca="1" si="76"/>
        <v>122605.8234375</v>
      </c>
      <c r="K134" s="134">
        <f t="shared" ca="1" si="77"/>
        <v>125058.45625</v>
      </c>
      <c r="L134" s="134">
        <f t="shared" ca="1" si="78"/>
        <v>127557.56</v>
      </c>
      <c r="M134" s="134">
        <f t="shared" ca="1" si="79"/>
        <v>130109.3308125</v>
      </c>
      <c r="N134" s="134">
        <f t="shared" ca="1" si="80"/>
        <v>132712.736</v>
      </c>
      <c r="O134" s="87"/>
      <c r="P134" s="100" t="str">
        <f t="shared" si="81"/>
        <v>C08320</v>
      </c>
      <c r="Q134" s="102" t="s">
        <v>509</v>
      </c>
      <c r="R134" s="103" t="str">
        <f t="shared" si="82"/>
        <v>Event Operations Manager</v>
      </c>
      <c r="S134" s="102" t="str">
        <f t="shared" si="93"/>
        <v>24</v>
      </c>
      <c r="T134" s="104" cm="1">
        <f t="array" aca="1" ref="T134" ca="1">IF($Q134="Y",VLOOKUP($P134,INDIRECT($Q$2),T$5,0)*INDIRECT($P$1),VLOOKUP($P134,INDIRECT($Q$2),T$5,0))</f>
        <v>111952.61918749999</v>
      </c>
      <c r="U134" s="104" cm="1">
        <f t="array" aca="1" ref="U134" ca="1">IF($Q134="Y",VLOOKUP($P134,INDIRECT($Q$2),U$5,0)*INDIRECT($P$1),VLOOKUP($P134,INDIRECT($Q$2),U$5,0))</f>
        <v>117845.1340625</v>
      </c>
      <c r="V134" s="104" cm="1">
        <f t="array" aca="1" ref="V134" ca="1">IF($Q134="Y",VLOOKUP($P134,INDIRECT($Q$2),V$5,0)*INDIRECT($P$1),VLOOKUP($P134,INDIRECT($Q$2),V$5,0))</f>
        <v>120199.6615625</v>
      </c>
      <c r="W134" s="104" cm="1">
        <f t="array" aca="1" ref="W134" ca="1">IF($Q134="Y",VLOOKUP($P134,INDIRECT($Q$2),W$5,0)*INDIRECT($P$1),VLOOKUP($P134,INDIRECT($Q$2),W$5,0))</f>
        <v>122605.8234375</v>
      </c>
      <c r="X134" s="104" cm="1">
        <f t="array" aca="1" ref="X134" ca="1">IF($Q134="Y",VLOOKUP($P134,INDIRECT($Q$2),X$5,0)*INDIRECT($P$1),VLOOKUP($P134,INDIRECT($Q$2),X$5,0))</f>
        <v>125058.45625</v>
      </c>
      <c r="Y134" s="104" cm="1">
        <f t="array" aca="1" ref="Y134" ca="1">IF($Q134="Y",VLOOKUP($P134,INDIRECT($Q$2),Y$5,0)*INDIRECT($P$1),VLOOKUP($P134,INDIRECT($Q$2),Y$5,0))</f>
        <v>127557.56</v>
      </c>
      <c r="Z134" s="104" cm="1">
        <f t="array" aca="1" ref="Z134" ca="1">IF($Q134="Y",VLOOKUP($P134,INDIRECT($Q$2),Z$5,0)*INDIRECT($P$1),VLOOKUP($P134,INDIRECT($Q$2),Z$5,0))</f>
        <v>130109.3308125</v>
      </c>
      <c r="AA134" s="104" cm="1">
        <f t="array" aca="1" ref="AA134" ca="1">IF($Q134="Y",VLOOKUP($P134,INDIRECT($Q$2),AA$5,0)*INDIRECT($P$1),VLOOKUP($P134,INDIRECT($Q$2),AA$5,0))</f>
        <v>132712.736</v>
      </c>
      <c r="AB134" s="162" t="str">
        <f t="shared" si="83"/>
        <v>C08320</v>
      </c>
      <c r="AC134" s="163" t="str">
        <f t="shared" si="84"/>
        <v>Event Operations Manager</v>
      </c>
      <c r="AD134" s="162" t="str">
        <f t="shared" si="94"/>
        <v>24</v>
      </c>
      <c r="AE134" s="164">
        <f t="shared" ca="1" si="85"/>
        <v>53.823999999999998</v>
      </c>
      <c r="AF134" s="164">
        <f t="shared" ca="1" si="86"/>
        <v>56.656999999999996</v>
      </c>
      <c r="AG134" s="164">
        <f t="shared" ca="1" si="87"/>
        <v>57.788999999999994</v>
      </c>
      <c r="AH134" s="164">
        <f t="shared" ca="1" si="88"/>
        <v>58.945999999999998</v>
      </c>
      <c r="AI134" s="164">
        <f t="shared" ca="1" si="89"/>
        <v>60.125</v>
      </c>
      <c r="AJ134" s="164">
        <f t="shared" ca="1" si="90"/>
        <v>61.326000000000001</v>
      </c>
      <c r="AK134" s="164">
        <f t="shared" ca="1" si="91"/>
        <v>62.552999999999997</v>
      </c>
      <c r="AL134" s="164">
        <f t="shared" ca="1" si="92"/>
        <v>63.805</v>
      </c>
    </row>
    <row r="135" spans="1:42">
      <c r="A135" s="85" t="s">
        <v>298</v>
      </c>
      <c r="B135" s="86">
        <v>11</v>
      </c>
      <c r="C135" s="86" t="s">
        <v>161</v>
      </c>
      <c r="D135" s="86">
        <v>538</v>
      </c>
      <c r="E135" s="86" t="s">
        <v>448</v>
      </c>
      <c r="F135" s="117" t="s">
        <v>299</v>
      </c>
      <c r="G135" s="134">
        <f t="shared" ca="1" si="73"/>
        <v>111952.61918749999</v>
      </c>
      <c r="H135" s="134">
        <f t="shared" ca="1" si="74"/>
        <v>117845.1340625</v>
      </c>
      <c r="I135" s="134">
        <f t="shared" ca="1" si="75"/>
        <v>120199.6615625</v>
      </c>
      <c r="J135" s="134">
        <f t="shared" ca="1" si="76"/>
        <v>122605.8234375</v>
      </c>
      <c r="K135" s="134">
        <f t="shared" ca="1" si="77"/>
        <v>125058.45625</v>
      </c>
      <c r="L135" s="134">
        <f t="shared" ca="1" si="78"/>
        <v>127557.56</v>
      </c>
      <c r="M135" s="134">
        <f t="shared" ca="1" si="79"/>
        <v>130109.3308125</v>
      </c>
      <c r="N135" s="134">
        <f t="shared" ca="1" si="80"/>
        <v>132712.736</v>
      </c>
      <c r="O135" s="87"/>
      <c r="P135" s="100" t="str">
        <f t="shared" si="81"/>
        <v>C04233</v>
      </c>
      <c r="Q135" s="102" t="s">
        <v>509</v>
      </c>
      <c r="R135" s="103" t="str">
        <f t="shared" si="82"/>
        <v>Event Services Manager</v>
      </c>
      <c r="S135" s="102" t="str">
        <f t="shared" si="93"/>
        <v>24</v>
      </c>
      <c r="T135" s="104" cm="1">
        <f t="array" aca="1" ref="T135" ca="1">IF($Q135="Y",VLOOKUP($P135,INDIRECT($Q$2),T$5,0)*INDIRECT($P$1),VLOOKUP($P135,INDIRECT($Q$2),T$5,0))</f>
        <v>111952.61918749999</v>
      </c>
      <c r="U135" s="104" cm="1">
        <f t="array" aca="1" ref="U135" ca="1">IF($Q135="Y",VLOOKUP($P135,INDIRECT($Q$2),U$5,0)*INDIRECT($P$1),VLOOKUP($P135,INDIRECT($Q$2),U$5,0))</f>
        <v>117845.1340625</v>
      </c>
      <c r="V135" s="104" cm="1">
        <f t="array" aca="1" ref="V135" ca="1">IF($Q135="Y",VLOOKUP($P135,INDIRECT($Q$2),V$5,0)*INDIRECT($P$1),VLOOKUP($P135,INDIRECT($Q$2),V$5,0))</f>
        <v>120199.6615625</v>
      </c>
      <c r="W135" s="104" cm="1">
        <f t="array" aca="1" ref="W135" ca="1">IF($Q135="Y",VLOOKUP($P135,INDIRECT($Q$2),W$5,0)*INDIRECT($P$1),VLOOKUP($P135,INDIRECT($Q$2),W$5,0))</f>
        <v>122605.8234375</v>
      </c>
      <c r="X135" s="104" cm="1">
        <f t="array" aca="1" ref="X135" ca="1">IF($Q135="Y",VLOOKUP($P135,INDIRECT($Q$2),X$5,0)*INDIRECT($P$1),VLOOKUP($P135,INDIRECT($Q$2),X$5,0))</f>
        <v>125058.45625</v>
      </c>
      <c r="Y135" s="104" cm="1">
        <f t="array" aca="1" ref="Y135" ca="1">IF($Q135="Y",VLOOKUP($P135,INDIRECT($Q$2),Y$5,0)*INDIRECT($P$1),VLOOKUP($P135,INDIRECT($Q$2),Y$5,0))</f>
        <v>127557.56</v>
      </c>
      <c r="Z135" s="104" cm="1">
        <f t="array" aca="1" ref="Z135" ca="1">IF($Q135="Y",VLOOKUP($P135,INDIRECT($Q$2),Z$5,0)*INDIRECT($P$1),VLOOKUP($P135,INDIRECT($Q$2),Z$5,0))</f>
        <v>130109.3308125</v>
      </c>
      <c r="AA135" s="104" cm="1">
        <f t="array" aca="1" ref="AA135" ca="1">IF($Q135="Y",VLOOKUP($P135,INDIRECT($Q$2),AA$5,0)*INDIRECT($P$1),VLOOKUP($P135,INDIRECT($Q$2),AA$5,0))</f>
        <v>132712.736</v>
      </c>
      <c r="AB135" s="162" t="str">
        <f t="shared" si="83"/>
        <v>C04233</v>
      </c>
      <c r="AC135" s="163" t="str">
        <f t="shared" si="84"/>
        <v>Event Services Manager</v>
      </c>
      <c r="AD135" s="162" t="str">
        <f t="shared" si="94"/>
        <v>24</v>
      </c>
      <c r="AE135" s="164">
        <f t="shared" ca="1" si="85"/>
        <v>53.823999999999998</v>
      </c>
      <c r="AF135" s="164">
        <f t="shared" ca="1" si="86"/>
        <v>56.656999999999996</v>
      </c>
      <c r="AG135" s="164">
        <f t="shared" ca="1" si="87"/>
        <v>57.788999999999994</v>
      </c>
      <c r="AH135" s="164">
        <f t="shared" ca="1" si="88"/>
        <v>58.945999999999998</v>
      </c>
      <c r="AI135" s="164">
        <f t="shared" ca="1" si="89"/>
        <v>60.125</v>
      </c>
      <c r="AJ135" s="164">
        <f t="shared" ca="1" si="90"/>
        <v>61.326000000000001</v>
      </c>
      <c r="AK135" s="164">
        <f t="shared" ca="1" si="91"/>
        <v>62.552999999999997</v>
      </c>
      <c r="AL135" s="164">
        <f t="shared" ca="1" si="92"/>
        <v>63.805</v>
      </c>
    </row>
    <row r="136" spans="1:42">
      <c r="A136" s="85" t="s">
        <v>303</v>
      </c>
      <c r="B136" s="86">
        <v>11</v>
      </c>
      <c r="C136" s="86" t="s">
        <v>161</v>
      </c>
      <c r="D136" s="86">
        <v>538</v>
      </c>
      <c r="E136" s="86" t="s">
        <v>448</v>
      </c>
      <c r="F136" s="117" t="s">
        <v>304</v>
      </c>
      <c r="G136" s="134">
        <f t="shared" ca="1" si="73"/>
        <v>111952.61918749999</v>
      </c>
      <c r="H136" s="134">
        <f t="shared" ca="1" si="74"/>
        <v>117845.1340625</v>
      </c>
      <c r="I136" s="134">
        <f t="shared" ca="1" si="75"/>
        <v>120199.6615625</v>
      </c>
      <c r="J136" s="134">
        <f t="shared" ca="1" si="76"/>
        <v>122605.8234375</v>
      </c>
      <c r="K136" s="134">
        <f t="shared" ca="1" si="77"/>
        <v>125058.45625</v>
      </c>
      <c r="L136" s="134">
        <f t="shared" ca="1" si="78"/>
        <v>127557.56</v>
      </c>
      <c r="M136" s="134">
        <f t="shared" ca="1" si="79"/>
        <v>130109.3308125</v>
      </c>
      <c r="N136" s="134">
        <f t="shared" ca="1" si="80"/>
        <v>132712.736</v>
      </c>
      <c r="P136" s="100" t="str">
        <f t="shared" si="81"/>
        <v>C04298</v>
      </c>
      <c r="Q136" s="102" t="s">
        <v>509</v>
      </c>
      <c r="R136" s="103" t="str">
        <f t="shared" si="82"/>
        <v>Facility Operations Manager</v>
      </c>
      <c r="S136" s="102" t="str">
        <f t="shared" si="93"/>
        <v>24</v>
      </c>
      <c r="T136" s="104" cm="1">
        <f t="array" aca="1" ref="T136" ca="1">IF($Q136="Y",VLOOKUP($P136,INDIRECT($Q$2),T$5,0)*INDIRECT($P$1),VLOOKUP($P136,INDIRECT($Q$2),T$5,0))</f>
        <v>111952.61918749999</v>
      </c>
      <c r="U136" s="104" cm="1">
        <f t="array" aca="1" ref="U136" ca="1">IF($Q136="Y",VLOOKUP($P136,INDIRECT($Q$2),U$5,0)*INDIRECT($P$1),VLOOKUP($P136,INDIRECT($Q$2),U$5,0))</f>
        <v>117845.1340625</v>
      </c>
      <c r="V136" s="104" cm="1">
        <f t="array" aca="1" ref="V136" ca="1">IF($Q136="Y",VLOOKUP($P136,INDIRECT($Q$2),V$5,0)*INDIRECT($P$1),VLOOKUP($P136,INDIRECT($Q$2),V$5,0))</f>
        <v>120199.6615625</v>
      </c>
      <c r="W136" s="104" cm="1">
        <f t="array" aca="1" ref="W136" ca="1">IF($Q136="Y",VLOOKUP($P136,INDIRECT($Q$2),W$5,0)*INDIRECT($P$1),VLOOKUP($P136,INDIRECT($Q$2),W$5,0))</f>
        <v>122605.8234375</v>
      </c>
      <c r="X136" s="104" cm="1">
        <f t="array" aca="1" ref="X136" ca="1">IF($Q136="Y",VLOOKUP($P136,INDIRECT($Q$2),X$5,0)*INDIRECT($P$1),VLOOKUP($P136,INDIRECT($Q$2),X$5,0))</f>
        <v>125058.45625</v>
      </c>
      <c r="Y136" s="104" cm="1">
        <f t="array" aca="1" ref="Y136" ca="1">IF($Q136="Y",VLOOKUP($P136,INDIRECT($Q$2),Y$5,0)*INDIRECT($P$1),VLOOKUP($P136,INDIRECT($Q$2),Y$5,0))</f>
        <v>127557.56</v>
      </c>
      <c r="Z136" s="104" cm="1">
        <f t="array" aca="1" ref="Z136" ca="1">IF($Q136="Y",VLOOKUP($P136,INDIRECT($Q$2),Z$5,0)*INDIRECT($P$1),VLOOKUP($P136,INDIRECT($Q$2),Z$5,0))</f>
        <v>130109.3308125</v>
      </c>
      <c r="AA136" s="104" cm="1">
        <f t="array" aca="1" ref="AA136" ca="1">IF($Q136="Y",VLOOKUP($P136,INDIRECT($Q$2),AA$5,0)*INDIRECT($P$1),VLOOKUP($P136,INDIRECT($Q$2),AA$5,0))</f>
        <v>132712.736</v>
      </c>
      <c r="AB136" s="162" t="str">
        <f t="shared" si="83"/>
        <v>C04298</v>
      </c>
      <c r="AC136" s="163" t="str">
        <f t="shared" si="84"/>
        <v>Facility Operations Manager</v>
      </c>
      <c r="AD136" s="162" t="str">
        <f t="shared" si="94"/>
        <v>24</v>
      </c>
      <c r="AE136" s="164">
        <f t="shared" ca="1" si="85"/>
        <v>53.823999999999998</v>
      </c>
      <c r="AF136" s="164">
        <f t="shared" ca="1" si="86"/>
        <v>56.656999999999996</v>
      </c>
      <c r="AG136" s="164">
        <f t="shared" ca="1" si="87"/>
        <v>57.788999999999994</v>
      </c>
      <c r="AH136" s="164">
        <f t="shared" ca="1" si="88"/>
        <v>58.945999999999998</v>
      </c>
      <c r="AI136" s="164">
        <f t="shared" ca="1" si="89"/>
        <v>60.125</v>
      </c>
      <c r="AJ136" s="164">
        <f t="shared" ca="1" si="90"/>
        <v>61.326000000000001</v>
      </c>
      <c r="AK136" s="164">
        <f t="shared" ca="1" si="91"/>
        <v>62.552999999999997</v>
      </c>
      <c r="AL136" s="164">
        <f t="shared" ca="1" si="92"/>
        <v>63.805</v>
      </c>
    </row>
    <row r="137" spans="1:42">
      <c r="A137" s="85" t="s">
        <v>305</v>
      </c>
      <c r="B137" s="86">
        <v>11</v>
      </c>
      <c r="C137" s="86" t="s">
        <v>306</v>
      </c>
      <c r="D137" s="86">
        <v>528</v>
      </c>
      <c r="E137" s="86" t="s">
        <v>448</v>
      </c>
      <c r="F137" s="117" t="s">
        <v>596</v>
      </c>
      <c r="G137" s="134">
        <f t="shared" ca="1" si="73"/>
        <v>109820.1195</v>
      </c>
      <c r="H137" s="134">
        <f t="shared" ca="1" si="74"/>
        <v>115600.0714375</v>
      </c>
      <c r="I137" s="134">
        <f t="shared" ca="1" si="75"/>
        <v>117911.22606249999</v>
      </c>
      <c r="J137" s="134">
        <f t="shared" ca="1" si="76"/>
        <v>120270.917</v>
      </c>
      <c r="K137" s="134">
        <f t="shared" ca="1" si="77"/>
        <v>122676.0461875</v>
      </c>
      <c r="L137" s="134">
        <f t="shared" ca="1" si="78"/>
        <v>125128.679</v>
      </c>
      <c r="M137" s="134">
        <f t="shared" ca="1" si="79"/>
        <v>127631.9135</v>
      </c>
      <c r="N137" s="134">
        <f t="shared" ca="1" si="80"/>
        <v>130184.717</v>
      </c>
      <c r="P137" s="100" t="str">
        <f t="shared" si="81"/>
        <v>C06710</v>
      </c>
      <c r="Q137" s="102" t="s">
        <v>509</v>
      </c>
      <c r="R137" s="103" t="str">
        <f t="shared" si="82"/>
        <v>Finance Manager</v>
      </c>
      <c r="S137" s="102" t="str">
        <f t="shared" si="93"/>
        <v>111</v>
      </c>
      <c r="T137" s="104" cm="1">
        <f t="array" aca="1" ref="T137" ca="1">IF($Q137="Y",VLOOKUP($P137,INDIRECT($Q$2),T$5,0)*INDIRECT($P$1),VLOOKUP($P137,INDIRECT($Q$2),T$5,0))</f>
        <v>109820.1195</v>
      </c>
      <c r="U137" s="104" cm="1">
        <f t="array" aca="1" ref="U137" ca="1">IF($Q137="Y",VLOOKUP($P137,INDIRECT($Q$2),U$5,0)*INDIRECT($P$1),VLOOKUP($P137,INDIRECT($Q$2),U$5,0))</f>
        <v>115600.0714375</v>
      </c>
      <c r="V137" s="104" cm="1">
        <f t="array" aca="1" ref="V137" ca="1">IF($Q137="Y",VLOOKUP($P137,INDIRECT($Q$2),V$5,0)*INDIRECT($P$1),VLOOKUP($P137,INDIRECT($Q$2),V$5,0))</f>
        <v>117911.22606249999</v>
      </c>
      <c r="W137" s="104" cm="1">
        <f t="array" aca="1" ref="W137" ca="1">IF($Q137="Y",VLOOKUP($P137,INDIRECT($Q$2),W$5,0)*INDIRECT($P$1),VLOOKUP($P137,INDIRECT($Q$2),W$5,0))</f>
        <v>120270.917</v>
      </c>
      <c r="X137" s="104" cm="1">
        <f t="array" aca="1" ref="X137" ca="1">IF($Q137="Y",VLOOKUP($P137,INDIRECT($Q$2),X$5,0)*INDIRECT($P$1),VLOOKUP($P137,INDIRECT($Q$2),X$5,0))</f>
        <v>122676.0461875</v>
      </c>
      <c r="Y137" s="104" cm="1">
        <f t="array" aca="1" ref="Y137" ca="1">IF($Q137="Y",VLOOKUP($P137,INDIRECT($Q$2),Y$5,0)*INDIRECT($P$1),VLOOKUP($P137,INDIRECT($Q$2),Y$5,0))</f>
        <v>125128.679</v>
      </c>
      <c r="Z137" s="104" cm="1">
        <f t="array" aca="1" ref="Z137" ca="1">IF($Q137="Y",VLOOKUP($P137,INDIRECT($Q$2),Z$5,0)*INDIRECT($P$1),VLOOKUP($P137,INDIRECT($Q$2),Z$5,0))</f>
        <v>127631.9135</v>
      </c>
      <c r="AA137" s="104" cm="1">
        <f t="array" aca="1" ref="AA137" ca="1">IF($Q137="Y",VLOOKUP($P137,INDIRECT($Q$2),AA$5,0)*INDIRECT($P$1),VLOOKUP($P137,INDIRECT($Q$2),AA$5,0))</f>
        <v>130184.717</v>
      </c>
      <c r="AB137" s="162" t="str">
        <f t="shared" si="83"/>
        <v>C06710</v>
      </c>
      <c r="AC137" s="163" t="str">
        <f t="shared" si="84"/>
        <v>Finance Manager</v>
      </c>
      <c r="AD137" s="162" t="str">
        <f t="shared" si="94"/>
        <v>111</v>
      </c>
      <c r="AE137" s="164">
        <f t="shared" ca="1" si="85"/>
        <v>52.798999999999999</v>
      </c>
      <c r="AF137" s="164">
        <f t="shared" ca="1" si="86"/>
        <v>55.576999999999998</v>
      </c>
      <c r="AG137" s="164">
        <f t="shared" ca="1" si="87"/>
        <v>56.689</v>
      </c>
      <c r="AH137" s="164">
        <f t="shared" ca="1" si="88"/>
        <v>57.823</v>
      </c>
      <c r="AI137" s="164">
        <f t="shared" ca="1" si="89"/>
        <v>58.978999999999999</v>
      </c>
      <c r="AJ137" s="164">
        <f t="shared" ca="1" si="90"/>
        <v>60.158999999999999</v>
      </c>
      <c r="AK137" s="164">
        <f t="shared" ca="1" si="91"/>
        <v>61.361999999999995</v>
      </c>
      <c r="AL137" s="164">
        <f t="shared" ca="1" si="92"/>
        <v>62.588999999999999</v>
      </c>
    </row>
    <row r="138" spans="1:42">
      <c r="A138" s="85" t="s">
        <v>66</v>
      </c>
      <c r="B138" s="86">
        <v>17</v>
      </c>
      <c r="C138" s="86" t="s">
        <v>67</v>
      </c>
      <c r="D138" s="86">
        <v>768</v>
      </c>
      <c r="E138" s="86" t="s">
        <v>448</v>
      </c>
      <c r="F138" s="113" t="s">
        <v>597</v>
      </c>
      <c r="G138" s="134">
        <f t="shared" ref="G138:G158" ca="1" si="95">T138</f>
        <v>160987.71974999999</v>
      </c>
      <c r="H138" s="134">
        <f t="shared" ref="H138:H158" ca="1" si="96">U138</f>
        <v>169458.8553125</v>
      </c>
      <c r="I138" s="134">
        <f t="shared" ref="I138:I158" ca="1" si="97">V138</f>
        <v>172850.20106250001</v>
      </c>
      <c r="J138" s="134">
        <f t="shared" ref="J138:J158" ca="1" si="98">W138</f>
        <v>176306.60612499999</v>
      </c>
      <c r="K138" s="134">
        <f t="shared" ref="K138:K158" ca="1" si="99">X138</f>
        <v>179832.20124999998</v>
      </c>
      <c r="L138" s="134">
        <f t="shared" ref="L138:L158" ca="1" si="100">Y138</f>
        <v>183429.05181249999</v>
      </c>
      <c r="M138" s="134">
        <f t="shared" ref="M138:M158" ca="1" si="101">Z138</f>
        <v>187097.15781249999</v>
      </c>
      <c r="N138" s="134">
        <f t="shared" ref="N138:N158" ca="1" si="102">AA138</f>
        <v>190838.58462499999</v>
      </c>
      <c r="O138" s="87"/>
      <c r="P138" s="100" t="str">
        <f t="shared" ref="P138:P171" si="103">A138</f>
        <v>C01720</v>
      </c>
      <c r="Q138" s="102" t="s">
        <v>509</v>
      </c>
      <c r="R138" s="103" t="str">
        <f t="shared" ref="R138:R171" si="104">F138</f>
        <v>Fire Chief</v>
      </c>
      <c r="S138" s="102" t="str">
        <f t="shared" si="93"/>
        <v>109</v>
      </c>
      <c r="T138" s="104" cm="1">
        <f t="array" aca="1" ref="T138" ca="1">IF($Q138="Y",VLOOKUP($P138,INDIRECT($Q$2),T$5,0)*INDIRECT($P$1),VLOOKUP($P138,INDIRECT($Q$2),T$5,0))</f>
        <v>160987.71974999999</v>
      </c>
      <c r="U138" s="104" cm="1">
        <f t="array" aca="1" ref="U138" ca="1">IF($Q138="Y",VLOOKUP($P138,INDIRECT($Q$2),U$5,0)*INDIRECT($P$1),VLOOKUP($P138,INDIRECT($Q$2),U$5,0))</f>
        <v>169458.8553125</v>
      </c>
      <c r="V138" s="104" cm="1">
        <f t="array" aca="1" ref="V138" ca="1">IF($Q138="Y",VLOOKUP($P138,INDIRECT($Q$2),V$5,0)*INDIRECT($P$1),VLOOKUP($P138,INDIRECT($Q$2),V$5,0))</f>
        <v>172850.20106250001</v>
      </c>
      <c r="W138" s="104" cm="1">
        <f t="array" aca="1" ref="W138" ca="1">IF($Q138="Y",VLOOKUP($P138,INDIRECT($Q$2),W$5,0)*INDIRECT($P$1),VLOOKUP($P138,INDIRECT($Q$2),W$5,0))</f>
        <v>176306.60612499999</v>
      </c>
      <c r="X138" s="104" cm="1">
        <f t="array" aca="1" ref="X138" ca="1">IF($Q138="Y",VLOOKUP($P138,INDIRECT($Q$2),X$5,0)*INDIRECT($P$1),VLOOKUP($P138,INDIRECT($Q$2),X$5,0))</f>
        <v>179832.20124999998</v>
      </c>
      <c r="Y138" s="104" cm="1">
        <f t="array" aca="1" ref="Y138" ca="1">IF($Q138="Y",VLOOKUP($P138,INDIRECT($Q$2),Y$5,0)*INDIRECT($P$1),VLOOKUP($P138,INDIRECT($Q$2),Y$5,0))</f>
        <v>183429.05181249999</v>
      </c>
      <c r="Z138" s="104" cm="1">
        <f t="array" aca="1" ref="Z138" ca="1">IF($Q138="Y",VLOOKUP($P138,INDIRECT($Q$2),Z$5,0)*INDIRECT($P$1),VLOOKUP($P138,INDIRECT($Q$2),Z$5,0))</f>
        <v>187097.15781249999</v>
      </c>
      <c r="AA138" s="104" cm="1">
        <f t="array" aca="1" ref="AA138" ca="1">IF($Q138="Y",VLOOKUP($P138,INDIRECT($Q$2),AA$5,0)*INDIRECT($P$1),VLOOKUP($P138,INDIRECT($Q$2),AA$5,0))</f>
        <v>190838.58462499999</v>
      </c>
      <c r="AB138" s="162" t="str">
        <f t="shared" ref="AB138:AB158" si="105">A138</f>
        <v>C01720</v>
      </c>
      <c r="AC138" s="163" t="str">
        <f t="shared" ref="AC138:AC171" si="106">F138</f>
        <v>Fire Chief</v>
      </c>
      <c r="AD138" s="162" t="str">
        <f t="shared" si="94"/>
        <v>109</v>
      </c>
      <c r="AE138" s="164">
        <f t="shared" ca="1" si="85"/>
        <v>77.39800000000001</v>
      </c>
      <c r="AF138" s="164">
        <f t="shared" ca="1" si="86"/>
        <v>81.471000000000004</v>
      </c>
      <c r="AG138" s="164">
        <f t="shared" ca="1" si="87"/>
        <v>83.102000000000004</v>
      </c>
      <c r="AH138" s="164">
        <f t="shared" ca="1" si="88"/>
        <v>84.763000000000005</v>
      </c>
      <c r="AI138" s="164">
        <f t="shared" ca="1" si="89"/>
        <v>86.457999999999998</v>
      </c>
      <c r="AJ138" s="164">
        <f t="shared" ca="1" si="90"/>
        <v>88.188000000000002</v>
      </c>
      <c r="AK138" s="164">
        <f t="shared" ca="1" si="91"/>
        <v>89.951000000000008</v>
      </c>
      <c r="AL138" s="164">
        <f t="shared" ca="1" si="92"/>
        <v>91.75</v>
      </c>
    </row>
    <row r="139" spans="1:42">
      <c r="A139" s="85" t="s">
        <v>45</v>
      </c>
      <c r="B139" s="86">
        <v>16</v>
      </c>
      <c r="C139" s="86" t="s">
        <v>46</v>
      </c>
      <c r="D139" s="86">
        <v>738</v>
      </c>
      <c r="E139" s="86" t="s">
        <v>448</v>
      </c>
      <c r="F139" s="113" t="s">
        <v>598</v>
      </c>
      <c r="G139" s="183">
        <f t="shared" ca="1" si="95"/>
        <v>199965.47675</v>
      </c>
      <c r="H139" s="183">
        <f t="shared" ca="1" si="96"/>
        <v>210488.56237500001</v>
      </c>
      <c r="I139" s="183">
        <f t="shared" ca="1" si="97"/>
        <v>214696.76393749999</v>
      </c>
      <c r="J139" s="183">
        <f t="shared" ca="1" si="98"/>
        <v>218991.71124999999</v>
      </c>
      <c r="K139" s="134">
        <f t="shared" si="99"/>
        <v>221750</v>
      </c>
      <c r="L139" s="183">
        <f t="shared" ca="1" si="100"/>
        <v>227838.74506250001</v>
      </c>
      <c r="M139" s="183">
        <f t="shared" ca="1" si="101"/>
        <v>232395.995</v>
      </c>
      <c r="N139" s="183">
        <f t="shared" ca="1" si="102"/>
        <v>237046.1868125</v>
      </c>
      <c r="O139" s="87"/>
      <c r="P139" s="100" t="str">
        <f t="shared" si="103"/>
        <v>C04237</v>
      </c>
      <c r="Q139" s="102" t="s">
        <v>509</v>
      </c>
      <c r="R139" s="103" t="str">
        <f t="shared" si="104"/>
        <v>General Manager Minneapolis Convention Center</v>
      </c>
      <c r="S139" s="102" t="str">
        <f t="shared" si="93"/>
        <v>61</v>
      </c>
      <c r="T139" s="104" cm="1">
        <f t="array" aca="1" ref="T139" ca="1">IF($Q139="Y",VLOOKUP($P139,INDIRECT($Q$2),T$5,0)*INDIRECT($P$1),VLOOKUP($P139,INDIRECT($Q$2),T$5,0))</f>
        <v>199965.47675</v>
      </c>
      <c r="U139" s="104" cm="1">
        <f t="array" aca="1" ref="U139" ca="1">IF($Q139="Y",VLOOKUP($P139,INDIRECT($Q$2),U$5,0)*INDIRECT($P$1),VLOOKUP($P139,INDIRECT($Q$2),U$5,0))</f>
        <v>210488.56237500001</v>
      </c>
      <c r="V139" s="104" cm="1">
        <f t="array" aca="1" ref="V139" ca="1">IF($Q139="Y",VLOOKUP($P139,INDIRECT($Q$2),V$5,0)*INDIRECT($P$1),VLOOKUP($P139,INDIRECT($Q$2),V$5,0))</f>
        <v>214696.76393749999</v>
      </c>
      <c r="W139" s="104" cm="1">
        <f t="array" aca="1" ref="W139" ca="1">IF($Q139="Y",VLOOKUP($P139,INDIRECT($Q$2),W$5,0)*INDIRECT($P$1),VLOOKUP($P139,INDIRECT($Q$2),W$5,0))</f>
        <v>218991.71124999999</v>
      </c>
      <c r="X139" s="104">
        <v>221750</v>
      </c>
      <c r="Y139" s="104" cm="1">
        <f t="array" aca="1" ref="Y139" ca="1">IF($Q139="Y",VLOOKUP($P139,INDIRECT($Q$2),Y$5,0)*INDIRECT($P$1),VLOOKUP($P139,INDIRECT($Q$2),Y$5,0))</f>
        <v>227838.74506250001</v>
      </c>
      <c r="Z139" s="104" cm="1">
        <f t="array" aca="1" ref="Z139" ca="1">IF($Q139="Y",VLOOKUP($P139,INDIRECT($Q$2),Z$5,0)*INDIRECT($P$1),VLOOKUP($P139,INDIRECT($Q$2),Z$5,0))</f>
        <v>232395.995</v>
      </c>
      <c r="AA139" s="104" cm="1">
        <f t="array" aca="1" ref="AA139" ca="1">IF($Q139="Y",VLOOKUP($P139,INDIRECT($Q$2),AA$5,0)*INDIRECT($P$1),VLOOKUP($P139,INDIRECT($Q$2),AA$5,0))</f>
        <v>237046.1868125</v>
      </c>
      <c r="AB139" s="162" t="str">
        <f t="shared" si="105"/>
        <v>C04237</v>
      </c>
      <c r="AC139" s="163" t="str">
        <f t="shared" si="106"/>
        <v>General Manager Minneapolis Convention Center</v>
      </c>
      <c r="AD139" s="162" t="str">
        <f t="shared" si="94"/>
        <v>61</v>
      </c>
      <c r="AE139" s="164">
        <f t="shared" ref="AE139:AE171" ca="1" si="107">ROUNDUP(T139/2080,3)</f>
        <v>96.138000000000005</v>
      </c>
      <c r="AF139" s="164">
        <f t="shared" ref="AF139:AF171" ca="1" si="108">ROUNDUP(U139/2080,3)</f>
        <v>101.197</v>
      </c>
      <c r="AG139" s="164">
        <f t="shared" ref="AG139:AG171" ca="1" si="109">ROUNDUP(V139/2080,3)</f>
        <v>103.22</v>
      </c>
      <c r="AH139" s="164">
        <f t="shared" ref="AH139:AH171" ca="1" si="110">ROUNDUP(W139/2080,3)</f>
        <v>105.28500000000001</v>
      </c>
      <c r="AI139" s="164">
        <v>106.61</v>
      </c>
      <c r="AJ139" s="164">
        <f t="shared" ref="AJ139:AJ171" ca="1" si="111">ROUNDUP(Y139/2080,3)</f>
        <v>109.53800000000001</v>
      </c>
      <c r="AK139" s="164">
        <f t="shared" ref="AK139:AK171" ca="1" si="112">ROUNDUP(Z139/2080,3)</f>
        <v>111.729</v>
      </c>
      <c r="AL139" s="164">
        <f t="shared" ref="AL139:AL171" ca="1" si="113">ROUNDUP(AA139/2080,3)</f>
        <v>113.965</v>
      </c>
      <c r="AM139" s="44" t="s">
        <v>605</v>
      </c>
    </row>
    <row r="140" spans="1:42">
      <c r="A140" s="85" t="s">
        <v>308</v>
      </c>
      <c r="B140" s="86">
        <v>12</v>
      </c>
      <c r="C140" s="86" t="s">
        <v>309</v>
      </c>
      <c r="D140" s="86">
        <v>555</v>
      </c>
      <c r="E140" s="86" t="s">
        <v>448</v>
      </c>
      <c r="F140" s="117" t="s">
        <v>310</v>
      </c>
      <c r="G140" s="134">
        <f t="shared" ca="1" si="95"/>
        <v>115576.319625</v>
      </c>
      <c r="H140" s="134">
        <f t="shared" ca="1" si="96"/>
        <v>121659.8816875</v>
      </c>
      <c r="I140" s="134">
        <f t="shared" ca="1" si="97"/>
        <v>124092.8934375</v>
      </c>
      <c r="J140" s="134">
        <f t="shared" ca="1" si="98"/>
        <v>126574.4415</v>
      </c>
      <c r="K140" s="134">
        <f t="shared" ca="1" si="99"/>
        <v>129106.59125</v>
      </c>
      <c r="L140" s="134">
        <f t="shared" ca="1" si="100"/>
        <v>131688.31</v>
      </c>
      <c r="M140" s="134">
        <f t="shared" ca="1" si="101"/>
        <v>134320.63043749999</v>
      </c>
      <c r="N140" s="134">
        <f t="shared" ca="1" si="102"/>
        <v>137008.71599999999</v>
      </c>
      <c r="P140" s="100" t="str">
        <f t="shared" si="103"/>
        <v>C05290</v>
      </c>
      <c r="Q140" s="102" t="s">
        <v>509</v>
      </c>
      <c r="R140" s="103" t="str">
        <f t="shared" si="104"/>
        <v>Government Relations Representative</v>
      </c>
      <c r="S140" s="102" t="str">
        <f t="shared" si="93"/>
        <v>35</v>
      </c>
      <c r="T140" s="104" cm="1">
        <f t="array" aca="1" ref="T140" ca="1">IF($Q140="Y",VLOOKUP($P140,INDIRECT($Q$2),T$5,0)*INDIRECT($P$1),VLOOKUP($P140,INDIRECT($Q$2),T$5,0))</f>
        <v>115576.319625</v>
      </c>
      <c r="U140" s="104" cm="1">
        <f t="array" aca="1" ref="U140" ca="1">IF($Q140="Y",VLOOKUP($P140,INDIRECT($Q$2),U$5,0)*INDIRECT($P$1),VLOOKUP($P140,INDIRECT($Q$2),U$5,0))</f>
        <v>121659.8816875</v>
      </c>
      <c r="V140" s="104" cm="1">
        <f t="array" aca="1" ref="V140" ca="1">IF($Q140="Y",VLOOKUP($P140,INDIRECT($Q$2),V$5,0)*INDIRECT($P$1),VLOOKUP($P140,INDIRECT($Q$2),V$5,0))</f>
        <v>124092.8934375</v>
      </c>
      <c r="W140" s="104" cm="1">
        <f t="array" aca="1" ref="W140" ca="1">IF($Q140="Y",VLOOKUP($P140,INDIRECT($Q$2),W$5,0)*INDIRECT($P$1),VLOOKUP($P140,INDIRECT($Q$2),W$5,0))</f>
        <v>126574.4415</v>
      </c>
      <c r="X140" s="104" cm="1">
        <f t="array" aca="1" ref="X140" ca="1">IF($Q140="Y",VLOOKUP($P140,INDIRECT($Q$2),X$5,0)*INDIRECT($P$1),VLOOKUP($P140,INDIRECT($Q$2),X$5,0))</f>
        <v>129106.59125</v>
      </c>
      <c r="Y140" s="104" cm="1">
        <f t="array" aca="1" ref="Y140" ca="1">IF($Q140="Y",VLOOKUP($P140,INDIRECT($Q$2),Y$5,0)*INDIRECT($P$1),VLOOKUP($P140,INDIRECT($Q$2),Y$5,0))</f>
        <v>131688.31</v>
      </c>
      <c r="Z140" s="104" cm="1">
        <f t="array" aca="1" ref="Z140" ca="1">IF($Q140="Y",VLOOKUP($P140,INDIRECT($Q$2),Z$5,0)*INDIRECT($P$1),VLOOKUP($P140,INDIRECT($Q$2),Z$5,0))</f>
        <v>134320.63043749999</v>
      </c>
      <c r="AA140" s="104" cm="1">
        <f t="array" aca="1" ref="AA140" ca="1">IF($Q140="Y",VLOOKUP($P140,INDIRECT($Q$2),AA$5,0)*INDIRECT($P$1),VLOOKUP($P140,INDIRECT($Q$2),AA$5,0))</f>
        <v>137008.71599999999</v>
      </c>
      <c r="AB140" s="162" t="str">
        <f t="shared" si="105"/>
        <v>C05290</v>
      </c>
      <c r="AC140" s="163" t="str">
        <f t="shared" si="106"/>
        <v>Government Relations Representative</v>
      </c>
      <c r="AD140" s="162" t="str">
        <f t="shared" si="94"/>
        <v>35</v>
      </c>
      <c r="AE140" s="164">
        <f t="shared" ca="1" si="107"/>
        <v>55.565999999999995</v>
      </c>
      <c r="AF140" s="164">
        <f t="shared" ca="1" si="108"/>
        <v>58.491</v>
      </c>
      <c r="AG140" s="164">
        <f t="shared" ca="1" si="109"/>
        <v>59.660999999999994</v>
      </c>
      <c r="AH140" s="164">
        <f t="shared" ca="1" si="110"/>
        <v>60.853999999999999</v>
      </c>
      <c r="AI140" s="164">
        <f t="shared" ref="AI140:AI171" ca="1" si="114">ROUNDUP(X140/2080,3)</f>
        <v>62.070999999999998</v>
      </c>
      <c r="AJ140" s="164">
        <f t="shared" ca="1" si="111"/>
        <v>63.311999999999998</v>
      </c>
      <c r="AK140" s="164">
        <f t="shared" ca="1" si="112"/>
        <v>64.578000000000003</v>
      </c>
      <c r="AL140" s="164">
        <f t="shared" ca="1" si="113"/>
        <v>65.87</v>
      </c>
      <c r="AM140" s="51"/>
      <c r="AN140" s="51"/>
      <c r="AO140" s="51"/>
      <c r="AP140" s="51"/>
    </row>
    <row r="141" spans="1:42" s="51" customFormat="1">
      <c r="A141" s="85" t="s">
        <v>311</v>
      </c>
      <c r="B141" s="86">
        <v>11</v>
      </c>
      <c r="C141" s="86" t="s">
        <v>161</v>
      </c>
      <c r="D141" s="86">
        <v>538</v>
      </c>
      <c r="E141" s="86" t="s">
        <v>448</v>
      </c>
      <c r="F141" s="117" t="s">
        <v>312</v>
      </c>
      <c r="G141" s="134">
        <f t="shared" ca="1" si="95"/>
        <v>111952.61918749999</v>
      </c>
      <c r="H141" s="134">
        <f t="shared" ca="1" si="96"/>
        <v>117845.1340625</v>
      </c>
      <c r="I141" s="134">
        <f t="shared" ca="1" si="97"/>
        <v>120199.6615625</v>
      </c>
      <c r="J141" s="134">
        <f t="shared" ca="1" si="98"/>
        <v>122605.8234375</v>
      </c>
      <c r="K141" s="134">
        <f t="shared" ca="1" si="99"/>
        <v>125058.45625</v>
      </c>
      <c r="L141" s="134">
        <f t="shared" ca="1" si="100"/>
        <v>127557.56</v>
      </c>
      <c r="M141" s="134">
        <f t="shared" ca="1" si="101"/>
        <v>130109.3308125</v>
      </c>
      <c r="N141" s="134">
        <f t="shared" ca="1" si="102"/>
        <v>132712.736</v>
      </c>
      <c r="O141" s="83"/>
      <c r="P141" s="100" t="str">
        <f t="shared" si="103"/>
        <v>C05350</v>
      </c>
      <c r="Q141" s="102" t="s">
        <v>509</v>
      </c>
      <c r="R141" s="103" t="str">
        <f t="shared" si="104"/>
        <v>Guest Services Manager</v>
      </c>
      <c r="S141" s="102" t="str">
        <f t="shared" si="93"/>
        <v>24</v>
      </c>
      <c r="T141" s="104" cm="1">
        <f t="array" aca="1" ref="T141" ca="1">IF($Q141="Y",VLOOKUP($P141,INDIRECT($Q$2),T$5,0)*INDIRECT($P$1),VLOOKUP($P141,INDIRECT($Q$2),T$5,0))</f>
        <v>111952.61918749999</v>
      </c>
      <c r="U141" s="104" cm="1">
        <f t="array" aca="1" ref="U141" ca="1">IF($Q141="Y",VLOOKUP($P141,INDIRECT($Q$2),U$5,0)*INDIRECT($P$1),VLOOKUP($P141,INDIRECT($Q$2),U$5,0))</f>
        <v>117845.1340625</v>
      </c>
      <c r="V141" s="104" cm="1">
        <f t="array" aca="1" ref="V141" ca="1">IF($Q141="Y",VLOOKUP($P141,INDIRECT($Q$2),V$5,0)*INDIRECT($P$1),VLOOKUP($P141,INDIRECT($Q$2),V$5,0))</f>
        <v>120199.6615625</v>
      </c>
      <c r="W141" s="104" cm="1">
        <f t="array" aca="1" ref="W141" ca="1">IF($Q141="Y",VLOOKUP($P141,INDIRECT($Q$2),W$5,0)*INDIRECT($P$1),VLOOKUP($P141,INDIRECT($Q$2),W$5,0))</f>
        <v>122605.8234375</v>
      </c>
      <c r="X141" s="104" cm="1">
        <f t="array" aca="1" ref="X141" ca="1">IF($Q141="Y",VLOOKUP($P141,INDIRECT($Q$2),X$5,0)*INDIRECT($P$1),VLOOKUP($P141,INDIRECT($Q$2),X$5,0))</f>
        <v>125058.45625</v>
      </c>
      <c r="Y141" s="104" cm="1">
        <f t="array" aca="1" ref="Y141" ca="1">IF($Q141="Y",VLOOKUP($P141,INDIRECT($Q$2),Y$5,0)*INDIRECT($P$1),VLOOKUP($P141,INDIRECT($Q$2),Y$5,0))</f>
        <v>127557.56</v>
      </c>
      <c r="Z141" s="104" cm="1">
        <f t="array" aca="1" ref="Z141" ca="1">IF($Q141="Y",VLOOKUP($P141,INDIRECT($Q$2),Z$5,0)*INDIRECT($P$1),VLOOKUP($P141,INDIRECT($Q$2),Z$5,0))</f>
        <v>130109.3308125</v>
      </c>
      <c r="AA141" s="104" cm="1">
        <f t="array" aca="1" ref="AA141" ca="1">IF($Q141="Y",VLOOKUP($P141,INDIRECT($Q$2),AA$5,0)*INDIRECT($P$1),VLOOKUP($P141,INDIRECT($Q$2),AA$5,0))</f>
        <v>132712.736</v>
      </c>
      <c r="AB141" s="162" t="str">
        <f t="shared" si="105"/>
        <v>C05350</v>
      </c>
      <c r="AC141" s="163" t="str">
        <f t="shared" si="106"/>
        <v>Guest Services Manager</v>
      </c>
      <c r="AD141" s="162" t="str">
        <f t="shared" si="94"/>
        <v>24</v>
      </c>
      <c r="AE141" s="164">
        <f t="shared" ca="1" si="107"/>
        <v>53.823999999999998</v>
      </c>
      <c r="AF141" s="164">
        <f t="shared" ca="1" si="108"/>
        <v>56.656999999999996</v>
      </c>
      <c r="AG141" s="164">
        <f t="shared" ca="1" si="109"/>
        <v>57.788999999999994</v>
      </c>
      <c r="AH141" s="164">
        <f t="shared" ca="1" si="110"/>
        <v>58.945999999999998</v>
      </c>
      <c r="AI141" s="164">
        <f t="shared" ca="1" si="114"/>
        <v>60.125</v>
      </c>
      <c r="AJ141" s="164">
        <f t="shared" ca="1" si="111"/>
        <v>61.326000000000001</v>
      </c>
      <c r="AK141" s="164">
        <f t="shared" ca="1" si="112"/>
        <v>62.552999999999997</v>
      </c>
      <c r="AL141" s="164">
        <f t="shared" ca="1" si="113"/>
        <v>63.805</v>
      </c>
    </row>
    <row r="142" spans="1:42" s="51" customFormat="1">
      <c r="A142" s="85" t="s">
        <v>406</v>
      </c>
      <c r="B142" s="86">
        <v>11</v>
      </c>
      <c r="C142" s="86">
        <v>149</v>
      </c>
      <c r="D142" s="86">
        <v>505</v>
      </c>
      <c r="E142" s="86" t="s">
        <v>448</v>
      </c>
      <c r="F142" s="116" t="s">
        <v>407</v>
      </c>
      <c r="G142" s="134">
        <f t="shared" si="95"/>
        <v>113310.27279</v>
      </c>
      <c r="H142" s="134">
        <f t="shared" si="96"/>
        <v>119272.679955</v>
      </c>
      <c r="I142" s="134">
        <f t="shared" si="97"/>
        <v>121659.427305</v>
      </c>
      <c r="J142" s="134">
        <f t="shared" si="98"/>
        <v>124091.9020575</v>
      </c>
      <c r="K142" s="134">
        <f t="shared" si="99"/>
        <v>126573.45012000001</v>
      </c>
      <c r="L142" s="134">
        <f t="shared" si="100"/>
        <v>129105.186795</v>
      </c>
      <c r="M142" s="134">
        <f t="shared" si="101"/>
        <v>131688.22738500001</v>
      </c>
      <c r="N142" s="134">
        <f t="shared" si="102"/>
        <v>134320.341285</v>
      </c>
      <c r="O142" s="54"/>
      <c r="P142" s="100" t="str">
        <f t="shared" si="103"/>
        <v>C05450</v>
      </c>
      <c r="Q142" s="102" t="s">
        <v>509</v>
      </c>
      <c r="R142" s="103" t="str">
        <f t="shared" si="104"/>
        <v>HR Manager I</v>
      </c>
      <c r="S142" s="102">
        <f t="shared" si="93"/>
        <v>149</v>
      </c>
      <c r="T142" s="104">
        <v>113310.27279</v>
      </c>
      <c r="U142" s="104">
        <v>119272.679955</v>
      </c>
      <c r="V142" s="104">
        <v>121659.427305</v>
      </c>
      <c r="W142" s="104">
        <v>124091.9020575</v>
      </c>
      <c r="X142" s="104">
        <v>126573.45012000001</v>
      </c>
      <c r="Y142" s="104">
        <v>129105.186795</v>
      </c>
      <c r="Z142" s="104">
        <v>131688.22738500001</v>
      </c>
      <c r="AA142" s="104">
        <v>134320.341285</v>
      </c>
      <c r="AB142" s="162" t="str">
        <f t="shared" si="105"/>
        <v>C05450</v>
      </c>
      <c r="AC142" s="163" t="str">
        <f t="shared" si="106"/>
        <v>HR Manager I</v>
      </c>
      <c r="AD142" s="162">
        <f t="shared" ref="AD142:AD171" si="115">C142</f>
        <v>149</v>
      </c>
      <c r="AE142" s="164">
        <f t="shared" si="107"/>
        <v>54.476999999999997</v>
      </c>
      <c r="AF142" s="164">
        <f t="shared" si="108"/>
        <v>57.342999999999996</v>
      </c>
      <c r="AG142" s="164">
        <f t="shared" si="109"/>
        <v>58.491</v>
      </c>
      <c r="AH142" s="164">
        <f t="shared" si="110"/>
        <v>59.66</v>
      </c>
      <c r="AI142" s="164">
        <f t="shared" si="114"/>
        <v>60.852999999999994</v>
      </c>
      <c r="AJ142" s="164">
        <f t="shared" si="111"/>
        <v>62.07</v>
      </c>
      <c r="AK142" s="164">
        <f t="shared" si="112"/>
        <v>63.311999999999998</v>
      </c>
      <c r="AL142" s="164">
        <f t="shared" si="113"/>
        <v>64.578000000000003</v>
      </c>
    </row>
    <row r="143" spans="1:42" s="51" customFormat="1">
      <c r="A143" s="85" t="s">
        <v>408</v>
      </c>
      <c r="B143" s="86">
        <v>11</v>
      </c>
      <c r="C143" s="86">
        <v>177</v>
      </c>
      <c r="D143" s="86">
        <v>510</v>
      </c>
      <c r="E143" s="86" t="s">
        <v>448</v>
      </c>
      <c r="F143" s="116" t="s">
        <v>409</v>
      </c>
      <c r="G143" s="134">
        <f t="shared" si="95"/>
        <v>114461.26497</v>
      </c>
      <c r="H143" s="134">
        <f t="shared" si="96"/>
        <v>120485.01377249999</v>
      </c>
      <c r="I143" s="134">
        <f t="shared" si="97"/>
        <v>122894.06717250001</v>
      </c>
      <c r="J143" s="134">
        <f t="shared" si="98"/>
        <v>125352.1938825</v>
      </c>
      <c r="K143" s="134">
        <f t="shared" si="99"/>
        <v>127861.6245075</v>
      </c>
      <c r="L143" s="134">
        <f t="shared" si="100"/>
        <v>130416.78253500002</v>
      </c>
      <c r="M143" s="134">
        <f t="shared" si="101"/>
        <v>133024.35978</v>
      </c>
      <c r="N143" s="134">
        <f t="shared" si="102"/>
        <v>135685.47154500001</v>
      </c>
      <c r="O143" s="54"/>
      <c r="P143" s="100" t="str">
        <f t="shared" si="103"/>
        <v>C05451</v>
      </c>
      <c r="Q143" s="102" t="s">
        <v>509</v>
      </c>
      <c r="R143" s="103" t="str">
        <f t="shared" si="104"/>
        <v>HR Manager II</v>
      </c>
      <c r="S143" s="102">
        <f t="shared" si="93"/>
        <v>177</v>
      </c>
      <c r="T143" s="104">
        <v>114461.26497</v>
      </c>
      <c r="U143" s="104">
        <v>120485.01377249999</v>
      </c>
      <c r="V143" s="104">
        <v>122894.06717250001</v>
      </c>
      <c r="W143" s="104">
        <v>125352.1938825</v>
      </c>
      <c r="X143" s="104">
        <v>127861.6245075</v>
      </c>
      <c r="Y143" s="104">
        <v>130416.78253500002</v>
      </c>
      <c r="Z143" s="104">
        <v>133024.35978</v>
      </c>
      <c r="AA143" s="104">
        <v>135685.47154500001</v>
      </c>
      <c r="AB143" s="162" t="str">
        <f t="shared" si="105"/>
        <v>C05451</v>
      </c>
      <c r="AC143" s="163" t="str">
        <f t="shared" si="106"/>
        <v>HR Manager II</v>
      </c>
      <c r="AD143" s="162">
        <f t="shared" si="115"/>
        <v>177</v>
      </c>
      <c r="AE143" s="164">
        <f t="shared" si="107"/>
        <v>55.03</v>
      </c>
      <c r="AF143" s="164">
        <f t="shared" si="108"/>
        <v>57.925999999999995</v>
      </c>
      <c r="AG143" s="164">
        <f t="shared" si="109"/>
        <v>59.083999999999996</v>
      </c>
      <c r="AH143" s="164">
        <f t="shared" si="110"/>
        <v>60.265999999999998</v>
      </c>
      <c r="AI143" s="164">
        <f t="shared" si="114"/>
        <v>61.471999999999994</v>
      </c>
      <c r="AJ143" s="164">
        <f t="shared" si="111"/>
        <v>62.701000000000001</v>
      </c>
      <c r="AK143" s="164">
        <f t="shared" si="112"/>
        <v>63.954999999999998</v>
      </c>
      <c r="AL143" s="164">
        <f t="shared" si="113"/>
        <v>65.234000000000009</v>
      </c>
    </row>
    <row r="144" spans="1:42" s="51" customFormat="1">
      <c r="A144" s="85" t="s">
        <v>316</v>
      </c>
      <c r="B144" s="86">
        <v>11</v>
      </c>
      <c r="C144" s="86">
        <v>176</v>
      </c>
      <c r="D144" s="86">
        <v>513</v>
      </c>
      <c r="E144" s="86" t="s">
        <v>448</v>
      </c>
      <c r="F144" s="116" t="s">
        <v>410</v>
      </c>
      <c r="G144" s="134">
        <f t="shared" si="95"/>
        <v>115150.521915</v>
      </c>
      <c r="H144" s="134">
        <f t="shared" si="96"/>
        <v>121213.30630500001</v>
      </c>
      <c r="I144" s="134">
        <f t="shared" si="97"/>
        <v>123634.62803250001</v>
      </c>
      <c r="J144" s="134">
        <f t="shared" si="98"/>
        <v>126108.36897750001</v>
      </c>
      <c r="K144" s="134">
        <f t="shared" si="99"/>
        <v>128632.29853500001</v>
      </c>
      <c r="L144" s="134">
        <f t="shared" si="100"/>
        <v>131201.955495</v>
      </c>
      <c r="M144" s="134">
        <f t="shared" si="101"/>
        <v>133827.37758</v>
      </c>
      <c r="N144" s="134">
        <f t="shared" si="102"/>
        <v>136506.33418500001</v>
      </c>
      <c r="O144" s="54"/>
      <c r="P144" s="100" t="str">
        <f t="shared" si="103"/>
        <v>C05893</v>
      </c>
      <c r="Q144" s="102" t="s">
        <v>509</v>
      </c>
      <c r="R144" s="103" t="str">
        <f t="shared" si="104"/>
        <v>HR Principal Labor Relations Representative</v>
      </c>
      <c r="S144" s="102">
        <f t="shared" si="93"/>
        <v>176</v>
      </c>
      <c r="T144" s="104">
        <v>115150.521915</v>
      </c>
      <c r="U144" s="104">
        <v>121213.30630500001</v>
      </c>
      <c r="V144" s="104">
        <v>123634.62803250001</v>
      </c>
      <c r="W144" s="104">
        <v>126108.36897750001</v>
      </c>
      <c r="X144" s="104">
        <v>128632.29853500001</v>
      </c>
      <c r="Y144" s="104">
        <v>131201.955495</v>
      </c>
      <c r="Z144" s="104">
        <v>133827.37758</v>
      </c>
      <c r="AA144" s="104">
        <v>136506.33418500001</v>
      </c>
      <c r="AB144" s="162" t="str">
        <f t="shared" si="105"/>
        <v>C05893</v>
      </c>
      <c r="AC144" s="163" t="str">
        <f t="shared" si="106"/>
        <v>HR Principal Labor Relations Representative</v>
      </c>
      <c r="AD144" s="162">
        <f t="shared" si="115"/>
        <v>176</v>
      </c>
      <c r="AE144" s="164">
        <f t="shared" si="107"/>
        <v>55.360999999999997</v>
      </c>
      <c r="AF144" s="164">
        <f t="shared" si="108"/>
        <v>58.275999999999996</v>
      </c>
      <c r="AG144" s="164">
        <f t="shared" si="109"/>
        <v>59.44</v>
      </c>
      <c r="AH144" s="164">
        <f t="shared" si="110"/>
        <v>60.629999999999995</v>
      </c>
      <c r="AI144" s="164">
        <f t="shared" si="114"/>
        <v>61.842999999999996</v>
      </c>
      <c r="AJ144" s="164">
        <f t="shared" si="111"/>
        <v>63.077999999999996</v>
      </c>
      <c r="AK144" s="164">
        <f t="shared" si="112"/>
        <v>64.341000000000008</v>
      </c>
      <c r="AL144" s="164">
        <f t="shared" si="113"/>
        <v>65.629000000000005</v>
      </c>
    </row>
    <row r="145" spans="1:42" s="51" customFormat="1">
      <c r="A145" s="85" t="s">
        <v>438</v>
      </c>
      <c r="B145" s="86">
        <v>14</v>
      </c>
      <c r="C145" s="86">
        <v>122</v>
      </c>
      <c r="D145" s="86">
        <v>645</v>
      </c>
      <c r="E145" s="86" t="s">
        <v>448</v>
      </c>
      <c r="F145" s="85" t="s">
        <v>435</v>
      </c>
      <c r="G145" s="134">
        <f t="shared" ca="1" si="95"/>
        <v>134762.62068749999</v>
      </c>
      <c r="H145" s="134">
        <f t="shared" ca="1" si="96"/>
        <v>141857.18381250001</v>
      </c>
      <c r="I145" s="134">
        <f t="shared" ca="1" si="97"/>
        <v>144693.976375</v>
      </c>
      <c r="J145" s="134">
        <f t="shared" ca="1" si="98"/>
        <v>147587.56675</v>
      </c>
      <c r="K145" s="134">
        <f t="shared" ca="1" si="99"/>
        <v>150538.98762500001</v>
      </c>
      <c r="L145" s="134">
        <f t="shared" ca="1" si="100"/>
        <v>153551.33706250001</v>
      </c>
      <c r="M145" s="134">
        <f t="shared" ca="1" si="101"/>
        <v>156621.51699999999</v>
      </c>
      <c r="N145" s="134">
        <f t="shared" ca="1" si="102"/>
        <v>159753.6581875</v>
      </c>
      <c r="O145" s="83"/>
      <c r="P145" s="100" t="str">
        <f t="shared" si="103"/>
        <v>59410C</v>
      </c>
      <c r="Q145" s="102" t="s">
        <v>509</v>
      </c>
      <c r="R145" s="103" t="str">
        <f t="shared" si="104"/>
        <v>Inspection Services Director</v>
      </c>
      <c r="S145" s="102">
        <f t="shared" si="93"/>
        <v>122</v>
      </c>
      <c r="T145" s="104" cm="1">
        <f t="array" aca="1" ref="T145" ca="1">IF($Q145="Y",VLOOKUP($P145,INDIRECT($Q$2),T$5,0)*INDIRECT($P$1),VLOOKUP($P145,INDIRECT($Q$2),T$5,0))</f>
        <v>134762.62068749999</v>
      </c>
      <c r="U145" s="104" cm="1">
        <f t="array" aca="1" ref="U145" ca="1">IF($Q145="Y",VLOOKUP($P145,INDIRECT($Q$2),U$5,0)*INDIRECT($P$1),VLOOKUP($P145,INDIRECT($Q$2),U$5,0))</f>
        <v>141857.18381250001</v>
      </c>
      <c r="V145" s="104" cm="1">
        <f t="array" aca="1" ref="V145" ca="1">IF($Q145="Y",VLOOKUP($P145,INDIRECT($Q$2),V$5,0)*INDIRECT($P$1),VLOOKUP($P145,INDIRECT($Q$2),V$5,0))</f>
        <v>144693.976375</v>
      </c>
      <c r="W145" s="104" cm="1">
        <f t="array" aca="1" ref="W145" ca="1">IF($Q145="Y",VLOOKUP($P145,INDIRECT($Q$2),W$5,0)*INDIRECT($P$1),VLOOKUP($P145,INDIRECT($Q$2),W$5,0))</f>
        <v>147587.56675</v>
      </c>
      <c r="X145" s="104" cm="1">
        <f t="array" aca="1" ref="X145" ca="1">IF($Q145="Y",VLOOKUP($P145,INDIRECT($Q$2),X$5,0)*INDIRECT($P$1),VLOOKUP($P145,INDIRECT($Q$2),X$5,0))</f>
        <v>150538.98762500001</v>
      </c>
      <c r="Y145" s="104" cm="1">
        <f t="array" aca="1" ref="Y145" ca="1">IF($Q145="Y",VLOOKUP($P145,INDIRECT($Q$2),Y$5,0)*INDIRECT($P$1),VLOOKUP($P145,INDIRECT($Q$2),Y$5,0))</f>
        <v>153551.33706250001</v>
      </c>
      <c r="Z145" s="104" cm="1">
        <f t="array" aca="1" ref="Z145" ca="1">IF($Q145="Y",VLOOKUP($P145,INDIRECT($Q$2),Z$5,0)*INDIRECT($P$1),VLOOKUP($P145,INDIRECT($Q$2),Z$5,0))</f>
        <v>156621.51699999999</v>
      </c>
      <c r="AA145" s="104" cm="1">
        <f t="array" aca="1" ref="AA145" ca="1">IF($Q145="Y",VLOOKUP($P145,INDIRECT($Q$2),AA$5,0)*INDIRECT($P$1),VLOOKUP($P145,INDIRECT($Q$2),AA$5,0))</f>
        <v>159753.6581875</v>
      </c>
      <c r="AB145" s="162" t="str">
        <f t="shared" si="105"/>
        <v>59410C</v>
      </c>
      <c r="AC145" s="163" t="str">
        <f t="shared" si="106"/>
        <v>Inspection Services Director</v>
      </c>
      <c r="AD145" s="162">
        <f t="shared" si="115"/>
        <v>122</v>
      </c>
      <c r="AE145" s="164">
        <f t="shared" ca="1" si="107"/>
        <v>64.790000000000006</v>
      </c>
      <c r="AF145" s="164">
        <f t="shared" ca="1" si="108"/>
        <v>68.201000000000008</v>
      </c>
      <c r="AG145" s="164">
        <f t="shared" ca="1" si="109"/>
        <v>69.564999999999998</v>
      </c>
      <c r="AH145" s="164">
        <f t="shared" ca="1" si="110"/>
        <v>70.956000000000003</v>
      </c>
      <c r="AI145" s="164">
        <f t="shared" ca="1" si="114"/>
        <v>72.375</v>
      </c>
      <c r="AJ145" s="164">
        <f t="shared" ca="1" si="111"/>
        <v>73.823000000000008</v>
      </c>
      <c r="AK145" s="164">
        <f t="shared" ca="1" si="112"/>
        <v>75.299000000000007</v>
      </c>
      <c r="AL145" s="164">
        <f t="shared" ca="1" si="113"/>
        <v>76.805000000000007</v>
      </c>
    </row>
    <row r="146" spans="1:42" s="51" customFormat="1">
      <c r="A146" s="85" t="s">
        <v>318</v>
      </c>
      <c r="B146" s="86">
        <v>11</v>
      </c>
      <c r="C146" s="86" t="s">
        <v>236</v>
      </c>
      <c r="D146" s="86">
        <v>513</v>
      </c>
      <c r="E146" s="86" t="s">
        <v>448</v>
      </c>
      <c r="F146" s="118" t="s">
        <v>319</v>
      </c>
      <c r="G146" s="134">
        <f t="shared" ca="1" si="95"/>
        <v>106620.853625</v>
      </c>
      <c r="H146" s="134">
        <f t="shared" ca="1" si="96"/>
        <v>112234.542875</v>
      </c>
      <c r="I146" s="134">
        <f t="shared" ca="1" si="97"/>
        <v>114476.5074375</v>
      </c>
      <c r="J146" s="134">
        <f t="shared" ca="1" si="98"/>
        <v>116767.00831249999</v>
      </c>
      <c r="K146" s="134">
        <f t="shared" ca="1" si="99"/>
        <v>119103.980125</v>
      </c>
      <c r="L146" s="134">
        <f t="shared" ca="1" si="100"/>
        <v>121483.29212499999</v>
      </c>
      <c r="M146" s="134">
        <f t="shared" ca="1" si="101"/>
        <v>123914.23849999999</v>
      </c>
      <c r="N146" s="134">
        <f t="shared" ca="1" si="102"/>
        <v>126394.75387499999</v>
      </c>
      <c r="O146" s="83"/>
      <c r="P146" s="100" t="str">
        <f t="shared" si="103"/>
        <v>C06550</v>
      </c>
      <c r="Q146" s="102" t="s">
        <v>509</v>
      </c>
      <c r="R146" s="103" t="str">
        <f t="shared" si="104"/>
        <v>Manager Administration and Personnel Public Works</v>
      </c>
      <c r="S146" s="102" t="str">
        <f t="shared" si="93"/>
        <v>26</v>
      </c>
      <c r="T146" s="104" cm="1">
        <f t="array" aca="1" ref="T146" ca="1">IF($Q146="Y",VLOOKUP($P146,INDIRECT($Q$2),T$5,0)*INDIRECT($P$1),VLOOKUP($P146,INDIRECT($Q$2),T$5,0))</f>
        <v>106620.853625</v>
      </c>
      <c r="U146" s="104" cm="1">
        <f t="array" aca="1" ref="U146" ca="1">IF($Q146="Y",VLOOKUP($P146,INDIRECT($Q$2),U$5,0)*INDIRECT($P$1),VLOOKUP($P146,INDIRECT($Q$2),U$5,0))</f>
        <v>112234.542875</v>
      </c>
      <c r="V146" s="104" cm="1">
        <f t="array" aca="1" ref="V146" ca="1">IF($Q146="Y",VLOOKUP($P146,INDIRECT($Q$2),V$5,0)*INDIRECT($P$1),VLOOKUP($P146,INDIRECT($Q$2),V$5,0))</f>
        <v>114476.5074375</v>
      </c>
      <c r="W146" s="104" cm="1">
        <f t="array" aca="1" ref="W146" ca="1">IF($Q146="Y",VLOOKUP($P146,INDIRECT($Q$2),W$5,0)*INDIRECT($P$1),VLOOKUP($P146,INDIRECT($Q$2),W$5,0))</f>
        <v>116767.00831249999</v>
      </c>
      <c r="X146" s="104" cm="1">
        <f t="array" aca="1" ref="X146" ca="1">IF($Q146="Y",VLOOKUP($P146,INDIRECT($Q$2),X$5,0)*INDIRECT($P$1),VLOOKUP($P146,INDIRECT($Q$2),X$5,0))</f>
        <v>119103.980125</v>
      </c>
      <c r="Y146" s="104" cm="1">
        <f t="array" aca="1" ref="Y146" ca="1">IF($Q146="Y",VLOOKUP($P146,INDIRECT($Q$2),Y$5,0)*INDIRECT($P$1),VLOOKUP($P146,INDIRECT($Q$2),Y$5,0))</f>
        <v>121483.29212499999</v>
      </c>
      <c r="Z146" s="104" cm="1">
        <f t="array" aca="1" ref="Z146" ca="1">IF($Q146="Y",VLOOKUP($P146,INDIRECT($Q$2),Z$5,0)*INDIRECT($P$1),VLOOKUP($P146,INDIRECT($Q$2),Z$5,0))</f>
        <v>123914.23849999999</v>
      </c>
      <c r="AA146" s="104" cm="1">
        <f t="array" aca="1" ref="AA146" ca="1">IF($Q146="Y",VLOOKUP($P146,INDIRECT($Q$2),AA$5,0)*INDIRECT($P$1),VLOOKUP($P146,INDIRECT($Q$2),AA$5,0))</f>
        <v>126394.75387499999</v>
      </c>
      <c r="AB146" s="162" t="str">
        <f t="shared" si="105"/>
        <v>C06550</v>
      </c>
      <c r="AC146" s="163" t="str">
        <f t="shared" si="106"/>
        <v>Manager Administration and Personnel Public Works</v>
      </c>
      <c r="AD146" s="162" t="str">
        <f t="shared" si="115"/>
        <v>26</v>
      </c>
      <c r="AE146" s="164">
        <f t="shared" ca="1" si="107"/>
        <v>51.260999999999996</v>
      </c>
      <c r="AF146" s="164">
        <f t="shared" ca="1" si="108"/>
        <v>53.958999999999996</v>
      </c>
      <c r="AG146" s="164">
        <f t="shared" ca="1" si="109"/>
        <v>55.036999999999999</v>
      </c>
      <c r="AH146" s="164">
        <f t="shared" ca="1" si="110"/>
        <v>56.137999999999998</v>
      </c>
      <c r="AI146" s="164">
        <f t="shared" ca="1" si="114"/>
        <v>57.262</v>
      </c>
      <c r="AJ146" s="164">
        <f t="shared" ca="1" si="111"/>
        <v>58.405999999999999</v>
      </c>
      <c r="AK146" s="164">
        <f t="shared" ca="1" si="112"/>
        <v>59.574999999999996</v>
      </c>
      <c r="AL146" s="164">
        <f t="shared" ca="1" si="113"/>
        <v>60.766999999999996</v>
      </c>
    </row>
    <row r="147" spans="1:42" s="51" customFormat="1">
      <c r="A147" s="85" t="s">
        <v>320</v>
      </c>
      <c r="B147" s="86">
        <v>12</v>
      </c>
      <c r="C147" s="86" t="s">
        <v>182</v>
      </c>
      <c r="D147" s="86">
        <v>558</v>
      </c>
      <c r="E147" s="86" t="s">
        <v>448</v>
      </c>
      <c r="F147" s="116" t="s">
        <v>321</v>
      </c>
      <c r="G147" s="134">
        <f t="shared" ca="1" si="95"/>
        <v>116216.585875</v>
      </c>
      <c r="H147" s="134">
        <f t="shared" ca="1" si="96"/>
        <v>122332.16125</v>
      </c>
      <c r="I147" s="134">
        <f t="shared" ca="1" si="97"/>
        <v>124778.5979375</v>
      </c>
      <c r="J147" s="134">
        <f t="shared" ca="1" si="98"/>
        <v>127275.63631249999</v>
      </c>
      <c r="K147" s="134">
        <f t="shared" ca="1" si="99"/>
        <v>129819.145625</v>
      </c>
      <c r="L147" s="134">
        <f t="shared" ca="1" si="100"/>
        <v>132415.32199999999</v>
      </c>
      <c r="M147" s="134">
        <f t="shared" ca="1" si="101"/>
        <v>135065.198125</v>
      </c>
      <c r="N147" s="134">
        <f t="shared" ca="1" si="102"/>
        <v>137765.6759375</v>
      </c>
      <c r="O147" s="83"/>
      <c r="P147" s="100" t="str">
        <f t="shared" si="103"/>
        <v>C06545</v>
      </c>
      <c r="Q147" s="102" t="s">
        <v>509</v>
      </c>
      <c r="R147" s="103" t="str">
        <f t="shared" si="104"/>
        <v xml:space="preserve">Manager Assessment Services </v>
      </c>
      <c r="S147" s="102" t="str">
        <f t="shared" si="93"/>
        <v>75</v>
      </c>
      <c r="T147" s="104" cm="1">
        <f t="array" aca="1" ref="T147" ca="1">IF($Q147="Y",VLOOKUP($P147,INDIRECT($Q$2),T$5,0)*INDIRECT($P$1),VLOOKUP($P147,INDIRECT($Q$2),T$5,0))</f>
        <v>116216.585875</v>
      </c>
      <c r="U147" s="104" cm="1">
        <f t="array" aca="1" ref="U147" ca="1">IF($Q147="Y",VLOOKUP($P147,INDIRECT($Q$2),U$5,0)*INDIRECT($P$1),VLOOKUP($P147,INDIRECT($Q$2),U$5,0))</f>
        <v>122332.16125</v>
      </c>
      <c r="V147" s="104" cm="1">
        <f t="array" aca="1" ref="V147" ca="1">IF($Q147="Y",VLOOKUP($P147,INDIRECT($Q$2),V$5,0)*INDIRECT($P$1),VLOOKUP($P147,INDIRECT($Q$2),V$5,0))</f>
        <v>124778.5979375</v>
      </c>
      <c r="W147" s="104" cm="1">
        <f t="array" aca="1" ref="W147" ca="1">IF($Q147="Y",VLOOKUP($P147,INDIRECT($Q$2),W$5,0)*INDIRECT($P$1),VLOOKUP($P147,INDIRECT($Q$2),W$5,0))</f>
        <v>127275.63631249999</v>
      </c>
      <c r="X147" s="104" cm="1">
        <f t="array" aca="1" ref="X147" ca="1">IF($Q147="Y",VLOOKUP($P147,INDIRECT($Q$2),X$5,0)*INDIRECT($P$1),VLOOKUP($P147,INDIRECT($Q$2),X$5,0))</f>
        <v>129819.145625</v>
      </c>
      <c r="Y147" s="104" cm="1">
        <f t="array" aca="1" ref="Y147" ca="1">IF($Q147="Y",VLOOKUP($P147,INDIRECT($Q$2),Y$5,0)*INDIRECT($P$1),VLOOKUP($P147,INDIRECT($Q$2),Y$5,0))</f>
        <v>132415.32199999999</v>
      </c>
      <c r="Z147" s="104" cm="1">
        <f t="array" aca="1" ref="Z147" ca="1">IF($Q147="Y",VLOOKUP($P147,INDIRECT($Q$2),Z$5,0)*INDIRECT($P$1),VLOOKUP($P147,INDIRECT($Q$2),Z$5,0))</f>
        <v>135065.198125</v>
      </c>
      <c r="AA147" s="104" cm="1">
        <f t="array" aca="1" ref="AA147" ca="1">IF($Q147="Y",VLOOKUP($P147,INDIRECT($Q$2),AA$5,0)*INDIRECT($P$1),VLOOKUP($P147,INDIRECT($Q$2),AA$5,0))</f>
        <v>137765.6759375</v>
      </c>
      <c r="AB147" s="162" t="str">
        <f t="shared" si="105"/>
        <v>C06545</v>
      </c>
      <c r="AC147" s="163" t="str">
        <f t="shared" si="106"/>
        <v xml:space="preserve">Manager Assessment Services </v>
      </c>
      <c r="AD147" s="162" t="str">
        <f t="shared" si="115"/>
        <v>75</v>
      </c>
      <c r="AE147" s="164">
        <f t="shared" ca="1" si="107"/>
        <v>55.873999999999995</v>
      </c>
      <c r="AF147" s="164">
        <f t="shared" ca="1" si="108"/>
        <v>58.814</v>
      </c>
      <c r="AG147" s="164">
        <f t="shared" ca="1" si="109"/>
        <v>59.989999999999995</v>
      </c>
      <c r="AH147" s="164">
        <f t="shared" ca="1" si="110"/>
        <v>61.190999999999995</v>
      </c>
      <c r="AI147" s="164">
        <f t="shared" ca="1" si="114"/>
        <v>62.413999999999994</v>
      </c>
      <c r="AJ147" s="164">
        <f t="shared" ca="1" si="111"/>
        <v>63.661999999999999</v>
      </c>
      <c r="AK147" s="164">
        <f t="shared" ca="1" si="112"/>
        <v>64.936000000000007</v>
      </c>
      <c r="AL147" s="164">
        <f t="shared" ca="1" si="113"/>
        <v>66.234000000000009</v>
      </c>
    </row>
    <row r="148" spans="1:42" s="51" customFormat="1">
      <c r="A148" s="85" t="s">
        <v>322</v>
      </c>
      <c r="B148" s="86">
        <v>13</v>
      </c>
      <c r="C148" s="86" t="s">
        <v>323</v>
      </c>
      <c r="D148" s="86">
        <v>598</v>
      </c>
      <c r="E148" s="86" t="s">
        <v>448</v>
      </c>
      <c r="F148" s="118" t="s">
        <v>324</v>
      </c>
      <c r="G148" s="134">
        <f t="shared" ca="1" si="95"/>
        <v>124744.51925</v>
      </c>
      <c r="H148" s="134">
        <f t="shared" ca="1" si="96"/>
        <v>131309.31368749999</v>
      </c>
      <c r="I148" s="134">
        <f t="shared" ca="1" si="97"/>
        <v>133934.40531249999</v>
      </c>
      <c r="J148" s="134">
        <f t="shared" ca="1" si="98"/>
        <v>136614.229375</v>
      </c>
      <c r="K148" s="134">
        <f t="shared" ca="1" si="99"/>
        <v>139345.68781249999</v>
      </c>
      <c r="L148" s="134">
        <f t="shared" ca="1" si="100"/>
        <v>142133.9440625</v>
      </c>
      <c r="M148" s="134">
        <f t="shared" ca="1" si="101"/>
        <v>144975.9000625</v>
      </c>
      <c r="N148" s="134">
        <f t="shared" ca="1" si="102"/>
        <v>147876.71924999999</v>
      </c>
      <c r="O148" s="83"/>
      <c r="P148" s="100" t="str">
        <f t="shared" si="103"/>
        <v>C06705</v>
      </c>
      <c r="Q148" s="102" t="s">
        <v>509</v>
      </c>
      <c r="R148" s="103" t="str">
        <f t="shared" si="104"/>
        <v>Manager Benefits Administration</v>
      </c>
      <c r="S148" s="102" t="str">
        <f t="shared" si="93"/>
        <v>139</v>
      </c>
      <c r="T148" s="104" cm="1">
        <f t="array" aca="1" ref="T148" ca="1">IF($Q148="Y",VLOOKUP($P148,INDIRECT($Q$2),T$5,0)*INDIRECT($P$1),VLOOKUP($P148,INDIRECT($Q$2),T$5,0))</f>
        <v>124744.51925</v>
      </c>
      <c r="U148" s="104" cm="1">
        <f t="array" aca="1" ref="U148" ca="1">IF($Q148="Y",VLOOKUP($P148,INDIRECT($Q$2),U$5,0)*INDIRECT($P$1),VLOOKUP($P148,INDIRECT($Q$2),U$5,0))</f>
        <v>131309.31368749999</v>
      </c>
      <c r="V148" s="104" cm="1">
        <f t="array" aca="1" ref="V148" ca="1">IF($Q148="Y",VLOOKUP($P148,INDIRECT($Q$2),V$5,0)*INDIRECT($P$1),VLOOKUP($P148,INDIRECT($Q$2),V$5,0))</f>
        <v>133934.40531249999</v>
      </c>
      <c r="W148" s="104" cm="1">
        <f t="array" aca="1" ref="W148" ca="1">IF($Q148="Y",VLOOKUP($P148,INDIRECT($Q$2),W$5,0)*INDIRECT($P$1),VLOOKUP($P148,INDIRECT($Q$2),W$5,0))</f>
        <v>136614.229375</v>
      </c>
      <c r="X148" s="104" cm="1">
        <f t="array" aca="1" ref="X148" ca="1">IF($Q148="Y",VLOOKUP($P148,INDIRECT($Q$2),X$5,0)*INDIRECT($P$1),VLOOKUP($P148,INDIRECT($Q$2),X$5,0))</f>
        <v>139345.68781249999</v>
      </c>
      <c r="Y148" s="104" cm="1">
        <f t="array" aca="1" ref="Y148" ca="1">IF($Q148="Y",VLOOKUP($P148,INDIRECT($Q$2),Y$5,0)*INDIRECT($P$1),VLOOKUP($P148,INDIRECT($Q$2),Y$5,0))</f>
        <v>142133.9440625</v>
      </c>
      <c r="Z148" s="104" cm="1">
        <f t="array" aca="1" ref="Z148" ca="1">IF($Q148="Y",VLOOKUP($P148,INDIRECT($Q$2),Z$5,0)*INDIRECT($P$1),VLOOKUP($P148,INDIRECT($Q$2),Z$5,0))</f>
        <v>144975.9000625</v>
      </c>
      <c r="AA148" s="104" cm="1">
        <f t="array" aca="1" ref="AA148" ca="1">IF($Q148="Y",VLOOKUP($P148,INDIRECT($Q$2),AA$5,0)*INDIRECT($P$1),VLOOKUP($P148,INDIRECT($Q$2),AA$5,0))</f>
        <v>147876.71924999999</v>
      </c>
      <c r="AB148" s="162" t="str">
        <f t="shared" si="105"/>
        <v>C06705</v>
      </c>
      <c r="AC148" s="163" t="str">
        <f t="shared" si="106"/>
        <v>Manager Benefits Administration</v>
      </c>
      <c r="AD148" s="162" t="str">
        <f t="shared" si="115"/>
        <v>139</v>
      </c>
      <c r="AE148" s="164">
        <f t="shared" ca="1" si="107"/>
        <v>59.973999999999997</v>
      </c>
      <c r="AF148" s="164">
        <f t="shared" ca="1" si="108"/>
        <v>63.129999999999995</v>
      </c>
      <c r="AG148" s="164">
        <f t="shared" ca="1" si="109"/>
        <v>64.39200000000001</v>
      </c>
      <c r="AH148" s="164">
        <f t="shared" ca="1" si="110"/>
        <v>65.680000000000007</v>
      </c>
      <c r="AI148" s="164">
        <f t="shared" ca="1" si="114"/>
        <v>66.994</v>
      </c>
      <c r="AJ148" s="164">
        <f t="shared" ca="1" si="111"/>
        <v>68.334000000000003</v>
      </c>
      <c r="AK148" s="164">
        <f t="shared" ca="1" si="112"/>
        <v>69.7</v>
      </c>
      <c r="AL148" s="164">
        <f t="shared" ca="1" si="113"/>
        <v>71.094999999999999</v>
      </c>
    </row>
    <row r="149" spans="1:42" s="51" customFormat="1">
      <c r="A149" s="85" t="s">
        <v>325</v>
      </c>
      <c r="B149" s="86">
        <v>11</v>
      </c>
      <c r="C149" s="86" t="s">
        <v>138</v>
      </c>
      <c r="D149" s="86">
        <v>518</v>
      </c>
      <c r="E149" s="86" t="s">
        <v>448</v>
      </c>
      <c r="F149" s="116" t="s">
        <v>326</v>
      </c>
      <c r="G149" s="134">
        <f t="shared" ca="1" si="95"/>
        <v>107686.58712499999</v>
      </c>
      <c r="H149" s="134">
        <f t="shared" ca="1" si="96"/>
        <v>113356.04149999999</v>
      </c>
      <c r="I149" s="134">
        <f t="shared" ca="1" si="97"/>
        <v>115622.7905625</v>
      </c>
      <c r="J149" s="134">
        <f t="shared" ca="1" si="98"/>
        <v>117937.04325</v>
      </c>
      <c r="K149" s="134">
        <f t="shared" ca="1" si="99"/>
        <v>120293.636125</v>
      </c>
      <c r="L149" s="134">
        <f t="shared" ca="1" si="100"/>
        <v>122698.76531249999</v>
      </c>
      <c r="M149" s="134">
        <f t="shared" ca="1" si="101"/>
        <v>125154.4961875</v>
      </c>
      <c r="N149" s="134">
        <f t="shared" ca="1" si="102"/>
        <v>127657.73068749999</v>
      </c>
      <c r="O149" s="83"/>
      <c r="P149" s="100" t="str">
        <f t="shared" si="103"/>
        <v>C03182</v>
      </c>
      <c r="Q149" s="102" t="s">
        <v>509</v>
      </c>
      <c r="R149" s="103" t="str">
        <f t="shared" si="104"/>
        <v>Manager Budget Information &amp; Analysis</v>
      </c>
      <c r="S149" s="102" t="str">
        <f t="shared" si="93"/>
        <v>115</v>
      </c>
      <c r="T149" s="104" cm="1">
        <f t="array" aca="1" ref="T149" ca="1">IF($Q149="Y",VLOOKUP($P149,INDIRECT($Q$2),T$5,0)*INDIRECT($P$1),VLOOKUP($P149,INDIRECT($Q$2),T$5,0))</f>
        <v>107686.58712499999</v>
      </c>
      <c r="U149" s="104" cm="1">
        <f t="array" aca="1" ref="U149" ca="1">IF($Q149="Y",VLOOKUP($P149,INDIRECT($Q$2),U$5,0)*INDIRECT($P$1),VLOOKUP($P149,INDIRECT($Q$2),U$5,0))</f>
        <v>113356.04149999999</v>
      </c>
      <c r="V149" s="104" cm="1">
        <f t="array" aca="1" ref="V149" ca="1">IF($Q149="Y",VLOOKUP($P149,INDIRECT($Q$2),V$5,0)*INDIRECT($P$1),VLOOKUP($P149,INDIRECT($Q$2),V$5,0))</f>
        <v>115622.7905625</v>
      </c>
      <c r="W149" s="104" cm="1">
        <f t="array" aca="1" ref="W149" ca="1">IF($Q149="Y",VLOOKUP($P149,INDIRECT($Q$2),W$5,0)*INDIRECT($P$1),VLOOKUP($P149,INDIRECT($Q$2),W$5,0))</f>
        <v>117937.04325</v>
      </c>
      <c r="X149" s="104" cm="1">
        <f t="array" aca="1" ref="X149" ca="1">IF($Q149="Y",VLOOKUP($P149,INDIRECT($Q$2),X$5,0)*INDIRECT($P$1),VLOOKUP($P149,INDIRECT($Q$2),X$5,0))</f>
        <v>120293.636125</v>
      </c>
      <c r="Y149" s="104" cm="1">
        <f t="array" aca="1" ref="Y149" ca="1">IF($Q149="Y",VLOOKUP($P149,INDIRECT($Q$2),Y$5,0)*INDIRECT($P$1),VLOOKUP($P149,INDIRECT($Q$2),Y$5,0))</f>
        <v>122698.76531249999</v>
      </c>
      <c r="Z149" s="104" cm="1">
        <f t="array" aca="1" ref="Z149" ca="1">IF($Q149="Y",VLOOKUP($P149,INDIRECT($Q$2),Z$5,0)*INDIRECT($P$1),VLOOKUP($P149,INDIRECT($Q$2),Z$5,0))</f>
        <v>125154.4961875</v>
      </c>
      <c r="AA149" s="104" cm="1">
        <f t="array" aca="1" ref="AA149" ca="1">IF($Q149="Y",VLOOKUP($P149,INDIRECT($Q$2),AA$5,0)*INDIRECT($P$1),VLOOKUP($P149,INDIRECT($Q$2),AA$5,0))</f>
        <v>127657.73068749999</v>
      </c>
      <c r="AB149" s="162" t="str">
        <f t="shared" si="105"/>
        <v>C03182</v>
      </c>
      <c r="AC149" s="163" t="str">
        <f t="shared" si="106"/>
        <v>Manager Budget Information &amp; Analysis</v>
      </c>
      <c r="AD149" s="162" t="str">
        <f t="shared" si="115"/>
        <v>115</v>
      </c>
      <c r="AE149" s="164">
        <f t="shared" ca="1" si="107"/>
        <v>51.772999999999996</v>
      </c>
      <c r="AF149" s="164">
        <f t="shared" ca="1" si="108"/>
        <v>54.498999999999995</v>
      </c>
      <c r="AG149" s="164">
        <f t="shared" ca="1" si="109"/>
        <v>55.588000000000001</v>
      </c>
      <c r="AH149" s="164">
        <f t="shared" ca="1" si="110"/>
        <v>56.701000000000001</v>
      </c>
      <c r="AI149" s="164">
        <f t="shared" ca="1" si="114"/>
        <v>57.833999999999996</v>
      </c>
      <c r="AJ149" s="164">
        <f t="shared" ca="1" si="111"/>
        <v>58.989999999999995</v>
      </c>
      <c r="AK149" s="164">
        <f t="shared" ca="1" si="112"/>
        <v>60.170999999999999</v>
      </c>
      <c r="AL149" s="164">
        <f t="shared" ca="1" si="113"/>
        <v>61.373999999999995</v>
      </c>
    </row>
    <row r="150" spans="1:42" s="51" customFormat="1">
      <c r="A150" s="85" t="s">
        <v>327</v>
      </c>
      <c r="B150" s="86">
        <v>11</v>
      </c>
      <c r="C150" s="86" t="s">
        <v>161</v>
      </c>
      <c r="D150" s="86">
        <v>538</v>
      </c>
      <c r="E150" s="86" t="s">
        <v>448</v>
      </c>
      <c r="F150" s="117" t="s">
        <v>328</v>
      </c>
      <c r="G150" s="134">
        <f t="shared" ca="1" si="95"/>
        <v>111952.61918749999</v>
      </c>
      <c r="H150" s="134">
        <f t="shared" ca="1" si="96"/>
        <v>117845.1340625</v>
      </c>
      <c r="I150" s="134">
        <f t="shared" ca="1" si="97"/>
        <v>120199.6615625</v>
      </c>
      <c r="J150" s="134">
        <f t="shared" ca="1" si="98"/>
        <v>122605.8234375</v>
      </c>
      <c r="K150" s="134">
        <f t="shared" ca="1" si="99"/>
        <v>125058.45625</v>
      </c>
      <c r="L150" s="134">
        <f t="shared" ca="1" si="100"/>
        <v>127557.56</v>
      </c>
      <c r="M150" s="134">
        <f t="shared" ca="1" si="101"/>
        <v>130109.3308125</v>
      </c>
      <c r="N150" s="134">
        <f t="shared" ca="1" si="102"/>
        <v>132712.736</v>
      </c>
      <c r="O150" s="83"/>
      <c r="P150" s="100" t="str">
        <f t="shared" si="103"/>
        <v>C06709</v>
      </c>
      <c r="Q150" s="102" t="s">
        <v>509</v>
      </c>
      <c r="R150" s="103" t="str">
        <f t="shared" si="104"/>
        <v>Manager Convention Center</v>
      </c>
      <c r="S150" s="102" t="str">
        <f t="shared" si="93"/>
        <v>24</v>
      </c>
      <c r="T150" s="104" cm="1">
        <f t="array" aca="1" ref="T150" ca="1">IF($Q150="Y",VLOOKUP($P150,INDIRECT($Q$2),T$5,0)*INDIRECT($P$1),VLOOKUP($P150,INDIRECT($Q$2),T$5,0))</f>
        <v>111952.61918749999</v>
      </c>
      <c r="U150" s="104" cm="1">
        <f t="array" aca="1" ref="U150" ca="1">IF($Q150="Y",VLOOKUP($P150,INDIRECT($Q$2),U$5,0)*INDIRECT($P$1),VLOOKUP($P150,INDIRECT($Q$2),U$5,0))</f>
        <v>117845.1340625</v>
      </c>
      <c r="V150" s="104" cm="1">
        <f t="array" aca="1" ref="V150" ca="1">IF($Q150="Y",VLOOKUP($P150,INDIRECT($Q$2),V$5,0)*INDIRECT($P$1),VLOOKUP($P150,INDIRECT($Q$2),V$5,0))</f>
        <v>120199.6615625</v>
      </c>
      <c r="W150" s="104" cm="1">
        <f t="array" aca="1" ref="W150" ca="1">IF($Q150="Y",VLOOKUP($P150,INDIRECT($Q$2),W$5,0)*INDIRECT($P$1),VLOOKUP($P150,INDIRECT($Q$2),W$5,0))</f>
        <v>122605.8234375</v>
      </c>
      <c r="X150" s="104" cm="1">
        <f t="array" aca="1" ref="X150" ca="1">IF($Q150="Y",VLOOKUP($P150,INDIRECT($Q$2),X$5,0)*INDIRECT($P$1),VLOOKUP($P150,INDIRECT($Q$2),X$5,0))</f>
        <v>125058.45625</v>
      </c>
      <c r="Y150" s="104" cm="1">
        <f t="array" aca="1" ref="Y150" ca="1">IF($Q150="Y",VLOOKUP($P150,INDIRECT($Q$2),Y$5,0)*INDIRECT($P$1),VLOOKUP($P150,INDIRECT($Q$2),Y$5,0))</f>
        <v>127557.56</v>
      </c>
      <c r="Z150" s="104" cm="1">
        <f t="array" aca="1" ref="Z150" ca="1">IF($Q150="Y",VLOOKUP($P150,INDIRECT($Q$2),Z$5,0)*INDIRECT($P$1),VLOOKUP($P150,INDIRECT($Q$2),Z$5,0))</f>
        <v>130109.3308125</v>
      </c>
      <c r="AA150" s="104" cm="1">
        <f t="array" aca="1" ref="AA150" ca="1">IF($Q150="Y",VLOOKUP($P150,INDIRECT($Q$2),AA$5,0)*INDIRECT($P$1),VLOOKUP($P150,INDIRECT($Q$2),AA$5,0))</f>
        <v>132712.736</v>
      </c>
      <c r="AB150" s="162" t="str">
        <f t="shared" si="105"/>
        <v>C06709</v>
      </c>
      <c r="AC150" s="163" t="str">
        <f t="shared" si="106"/>
        <v>Manager Convention Center</v>
      </c>
      <c r="AD150" s="162" t="str">
        <f t="shared" si="115"/>
        <v>24</v>
      </c>
      <c r="AE150" s="164">
        <f t="shared" ca="1" si="107"/>
        <v>53.823999999999998</v>
      </c>
      <c r="AF150" s="164">
        <f t="shared" ca="1" si="108"/>
        <v>56.656999999999996</v>
      </c>
      <c r="AG150" s="164">
        <f t="shared" ca="1" si="109"/>
        <v>57.788999999999994</v>
      </c>
      <c r="AH150" s="164">
        <f t="shared" ca="1" si="110"/>
        <v>58.945999999999998</v>
      </c>
      <c r="AI150" s="164">
        <f t="shared" ca="1" si="114"/>
        <v>60.125</v>
      </c>
      <c r="AJ150" s="164">
        <f t="shared" ca="1" si="111"/>
        <v>61.326000000000001</v>
      </c>
      <c r="AK150" s="164">
        <f t="shared" ca="1" si="112"/>
        <v>62.552999999999997</v>
      </c>
      <c r="AL150" s="164">
        <f t="shared" ca="1" si="113"/>
        <v>63.805</v>
      </c>
    </row>
    <row r="151" spans="1:42" s="51" customFormat="1">
      <c r="A151" s="85" t="s">
        <v>329</v>
      </c>
      <c r="B151" s="86">
        <v>11</v>
      </c>
      <c r="C151" s="86" t="s">
        <v>236</v>
      </c>
      <c r="D151" s="86">
        <v>513</v>
      </c>
      <c r="E151" s="86" t="s">
        <v>448</v>
      </c>
      <c r="F151" s="117" t="s">
        <v>330</v>
      </c>
      <c r="G151" s="134">
        <f t="shared" ca="1" si="95"/>
        <v>106620.853625</v>
      </c>
      <c r="H151" s="134">
        <f t="shared" ca="1" si="96"/>
        <v>112234.542875</v>
      </c>
      <c r="I151" s="134">
        <f t="shared" ca="1" si="97"/>
        <v>114476.5074375</v>
      </c>
      <c r="J151" s="134">
        <f t="shared" ca="1" si="98"/>
        <v>116767.00831249999</v>
      </c>
      <c r="K151" s="134">
        <f t="shared" ca="1" si="99"/>
        <v>119103.980125</v>
      </c>
      <c r="L151" s="134">
        <f t="shared" ca="1" si="100"/>
        <v>121483.29212499999</v>
      </c>
      <c r="M151" s="134">
        <f t="shared" ca="1" si="101"/>
        <v>123914.23849999999</v>
      </c>
      <c r="N151" s="134">
        <f t="shared" ca="1" si="102"/>
        <v>126394.75387499999</v>
      </c>
      <c r="O151" s="83"/>
      <c r="P151" s="100" t="str">
        <f t="shared" si="103"/>
        <v>C06685</v>
      </c>
      <c r="Q151" s="102" t="s">
        <v>509</v>
      </c>
      <c r="R151" s="103" t="str">
        <f t="shared" si="104"/>
        <v>Manager Field Support</v>
      </c>
      <c r="S151" s="102" t="str">
        <f t="shared" si="93"/>
        <v>26</v>
      </c>
      <c r="T151" s="104" cm="1">
        <f t="array" aca="1" ref="T151" ca="1">IF($Q151="Y",VLOOKUP($P151,INDIRECT($Q$2),T$5,0)*INDIRECT($P$1),VLOOKUP($P151,INDIRECT($Q$2),T$5,0))</f>
        <v>106620.853625</v>
      </c>
      <c r="U151" s="104" cm="1">
        <f t="array" aca="1" ref="U151" ca="1">IF($Q151="Y",VLOOKUP($P151,INDIRECT($Q$2),U$5,0)*INDIRECT($P$1),VLOOKUP($P151,INDIRECT($Q$2),U$5,0))</f>
        <v>112234.542875</v>
      </c>
      <c r="V151" s="104" cm="1">
        <f t="array" aca="1" ref="V151" ca="1">IF($Q151="Y",VLOOKUP($P151,INDIRECT($Q$2),V$5,0)*INDIRECT($P$1),VLOOKUP($P151,INDIRECT($Q$2),V$5,0))</f>
        <v>114476.5074375</v>
      </c>
      <c r="W151" s="104" cm="1">
        <f t="array" aca="1" ref="W151" ca="1">IF($Q151="Y",VLOOKUP($P151,INDIRECT($Q$2),W$5,0)*INDIRECT($P$1),VLOOKUP($P151,INDIRECT($Q$2),W$5,0))</f>
        <v>116767.00831249999</v>
      </c>
      <c r="X151" s="104" cm="1">
        <f t="array" aca="1" ref="X151" ca="1">IF($Q151="Y",VLOOKUP($P151,INDIRECT($Q$2),X$5,0)*INDIRECT($P$1),VLOOKUP($P151,INDIRECT($Q$2),X$5,0))</f>
        <v>119103.980125</v>
      </c>
      <c r="Y151" s="104" cm="1">
        <f t="array" aca="1" ref="Y151" ca="1">IF($Q151="Y",VLOOKUP($P151,INDIRECT($Q$2),Y$5,0)*INDIRECT($P$1),VLOOKUP($P151,INDIRECT($Q$2),Y$5,0))</f>
        <v>121483.29212499999</v>
      </c>
      <c r="Z151" s="104" cm="1">
        <f t="array" aca="1" ref="Z151" ca="1">IF($Q151="Y",VLOOKUP($P151,INDIRECT($Q$2),Z$5,0)*INDIRECT($P$1),VLOOKUP($P151,INDIRECT($Q$2),Z$5,0))</f>
        <v>123914.23849999999</v>
      </c>
      <c r="AA151" s="104" cm="1">
        <f t="array" aca="1" ref="AA151" ca="1">IF($Q151="Y",VLOOKUP($P151,INDIRECT($Q$2),AA$5,0)*INDIRECT($P$1),VLOOKUP($P151,INDIRECT($Q$2),AA$5,0))</f>
        <v>126394.75387499999</v>
      </c>
      <c r="AB151" s="162" t="str">
        <f t="shared" si="105"/>
        <v>C06685</v>
      </c>
      <c r="AC151" s="163" t="str">
        <f t="shared" si="106"/>
        <v>Manager Field Support</v>
      </c>
      <c r="AD151" s="162" t="str">
        <f t="shared" si="115"/>
        <v>26</v>
      </c>
      <c r="AE151" s="164">
        <f t="shared" ca="1" si="107"/>
        <v>51.260999999999996</v>
      </c>
      <c r="AF151" s="164">
        <f t="shared" ca="1" si="108"/>
        <v>53.958999999999996</v>
      </c>
      <c r="AG151" s="164">
        <f t="shared" ca="1" si="109"/>
        <v>55.036999999999999</v>
      </c>
      <c r="AH151" s="164">
        <f t="shared" ca="1" si="110"/>
        <v>56.137999999999998</v>
      </c>
      <c r="AI151" s="164">
        <f t="shared" ca="1" si="114"/>
        <v>57.262</v>
      </c>
      <c r="AJ151" s="164">
        <f t="shared" ca="1" si="111"/>
        <v>58.405999999999999</v>
      </c>
      <c r="AK151" s="164">
        <f t="shared" ca="1" si="112"/>
        <v>59.574999999999996</v>
      </c>
      <c r="AL151" s="164">
        <f t="shared" ca="1" si="113"/>
        <v>60.766999999999996</v>
      </c>
    </row>
    <row r="152" spans="1:42" s="51" customFormat="1">
      <c r="A152" s="85" t="s">
        <v>331</v>
      </c>
      <c r="B152" s="86">
        <v>12</v>
      </c>
      <c r="C152" s="86" t="s">
        <v>332</v>
      </c>
      <c r="D152" s="86">
        <v>585</v>
      </c>
      <c r="E152" s="86" t="s">
        <v>448</v>
      </c>
      <c r="F152" s="116" t="s">
        <v>333</v>
      </c>
      <c r="G152" s="134">
        <f t="shared" ca="1" si="95"/>
        <v>121971.7533125</v>
      </c>
      <c r="H152" s="134">
        <f t="shared" ca="1" si="96"/>
        <v>128391.9715</v>
      </c>
      <c r="I152" s="134">
        <f t="shared" ca="1" si="97"/>
        <v>130959.232625</v>
      </c>
      <c r="J152" s="134">
        <f t="shared" ca="1" si="98"/>
        <v>133580.19349999999</v>
      </c>
      <c r="K152" s="134">
        <f t="shared" ca="1" si="99"/>
        <v>136250.723375</v>
      </c>
      <c r="L152" s="134">
        <f t="shared" ca="1" si="100"/>
        <v>138974.95300000001</v>
      </c>
      <c r="M152" s="134">
        <f t="shared" ca="1" si="101"/>
        <v>141753.91506249999</v>
      </c>
      <c r="N152" s="134">
        <f t="shared" ca="1" si="102"/>
        <v>144589.67493750001</v>
      </c>
      <c r="O152" s="83"/>
      <c r="P152" s="100" t="str">
        <f t="shared" si="103"/>
        <v>C06740</v>
      </c>
      <c r="Q152" s="102" t="s">
        <v>509</v>
      </c>
      <c r="R152" s="103" t="str">
        <f t="shared" si="104"/>
        <v>Manager Homelessness Initiatives</v>
      </c>
      <c r="S152" s="102" t="str">
        <f t="shared" si="93"/>
        <v>160</v>
      </c>
      <c r="T152" s="104" cm="1">
        <f t="array" aca="1" ref="T152" ca="1">IF($Q152="Y",VLOOKUP($P152,INDIRECT($Q$2),T$5,0)*INDIRECT($P$1),VLOOKUP($P152,INDIRECT($Q$2),T$5,0))</f>
        <v>121971.7533125</v>
      </c>
      <c r="U152" s="104" cm="1">
        <f t="array" aca="1" ref="U152" ca="1">IF($Q152="Y",VLOOKUP($P152,INDIRECT($Q$2),U$5,0)*INDIRECT($P$1),VLOOKUP($P152,INDIRECT($Q$2),U$5,0))</f>
        <v>128391.9715</v>
      </c>
      <c r="V152" s="104" cm="1">
        <f t="array" aca="1" ref="V152" ca="1">IF($Q152="Y",VLOOKUP($P152,INDIRECT($Q$2),V$5,0)*INDIRECT($P$1),VLOOKUP($P152,INDIRECT($Q$2),V$5,0))</f>
        <v>130959.232625</v>
      </c>
      <c r="W152" s="104" cm="1">
        <f t="array" aca="1" ref="W152" ca="1">IF($Q152="Y",VLOOKUP($P152,INDIRECT($Q$2),W$5,0)*INDIRECT($P$1),VLOOKUP($P152,INDIRECT($Q$2),W$5,0))</f>
        <v>133580.19349999999</v>
      </c>
      <c r="X152" s="104" cm="1">
        <f t="array" aca="1" ref="X152" ca="1">IF($Q152="Y",VLOOKUP($P152,INDIRECT($Q$2),X$5,0)*INDIRECT($P$1),VLOOKUP($P152,INDIRECT($Q$2),X$5,0))</f>
        <v>136250.723375</v>
      </c>
      <c r="Y152" s="104" cm="1">
        <f t="array" aca="1" ref="Y152" ca="1">IF($Q152="Y",VLOOKUP($P152,INDIRECT($Q$2),Y$5,0)*INDIRECT($P$1),VLOOKUP($P152,INDIRECT($Q$2),Y$5,0))</f>
        <v>138974.95300000001</v>
      </c>
      <c r="Z152" s="104" cm="1">
        <f t="array" aca="1" ref="Z152" ca="1">IF($Q152="Y",VLOOKUP($P152,INDIRECT($Q$2),Z$5,0)*INDIRECT($P$1),VLOOKUP($P152,INDIRECT($Q$2),Z$5,0))</f>
        <v>141753.91506249999</v>
      </c>
      <c r="AA152" s="104" cm="1">
        <f t="array" aca="1" ref="AA152" ca="1">IF($Q152="Y",VLOOKUP($P152,INDIRECT($Q$2),AA$5,0)*INDIRECT($P$1),VLOOKUP($P152,INDIRECT($Q$2),AA$5,0))</f>
        <v>144589.67493750001</v>
      </c>
      <c r="AB152" s="162" t="str">
        <f t="shared" si="105"/>
        <v>C06740</v>
      </c>
      <c r="AC152" s="163" t="str">
        <f t="shared" si="106"/>
        <v>Manager Homelessness Initiatives</v>
      </c>
      <c r="AD152" s="162" t="str">
        <f t="shared" si="115"/>
        <v>160</v>
      </c>
      <c r="AE152" s="164">
        <f t="shared" ca="1" si="107"/>
        <v>58.640999999999998</v>
      </c>
      <c r="AF152" s="164">
        <f t="shared" ca="1" si="108"/>
        <v>61.726999999999997</v>
      </c>
      <c r="AG152" s="164">
        <f t="shared" ca="1" si="109"/>
        <v>62.961999999999996</v>
      </c>
      <c r="AH152" s="164">
        <f t="shared" ca="1" si="110"/>
        <v>64.222000000000008</v>
      </c>
      <c r="AI152" s="164">
        <f t="shared" ca="1" si="114"/>
        <v>65.506</v>
      </c>
      <c r="AJ152" s="164">
        <f t="shared" ca="1" si="111"/>
        <v>66.814999999999998</v>
      </c>
      <c r="AK152" s="164">
        <f t="shared" ca="1" si="112"/>
        <v>68.15100000000001</v>
      </c>
      <c r="AL152" s="164">
        <f t="shared" ca="1" si="113"/>
        <v>69.515000000000001</v>
      </c>
    </row>
    <row r="153" spans="1:42" s="51" customFormat="1">
      <c r="A153" s="85" t="s">
        <v>476</v>
      </c>
      <c r="B153" s="86">
        <v>11</v>
      </c>
      <c r="C153" s="86" t="s">
        <v>395</v>
      </c>
      <c r="D153" s="86">
        <v>498</v>
      </c>
      <c r="E153" s="86" t="s">
        <v>448</v>
      </c>
      <c r="F153" s="116" t="s">
        <v>396</v>
      </c>
      <c r="G153" s="134">
        <f t="shared" ca="1" si="95"/>
        <v>103424.6858125</v>
      </c>
      <c r="H153" s="134">
        <f t="shared" ca="1" si="96"/>
        <v>108866.9489375</v>
      </c>
      <c r="I153" s="134">
        <f t="shared" ca="1" si="97"/>
        <v>111044.886875</v>
      </c>
      <c r="J153" s="134">
        <f t="shared" ca="1" si="98"/>
        <v>113265.16499999999</v>
      </c>
      <c r="K153" s="134">
        <f t="shared" ca="1" si="99"/>
        <v>115531.9140625</v>
      </c>
      <c r="L153" s="134">
        <f t="shared" ca="1" si="100"/>
        <v>117841.0033125</v>
      </c>
      <c r="M153" s="134">
        <f t="shared" ca="1" si="101"/>
        <v>120198.62887499999</v>
      </c>
      <c r="N153" s="134">
        <f t="shared" ca="1" si="102"/>
        <v>122602.72537499999</v>
      </c>
      <c r="O153" s="83"/>
      <c r="P153" s="100" t="str">
        <f t="shared" si="103"/>
        <v>52953C</v>
      </c>
      <c r="Q153" s="102" t="s">
        <v>509</v>
      </c>
      <c r="R153" s="103" t="str">
        <f t="shared" si="104"/>
        <v>Manager Investments and Debt Management</v>
      </c>
      <c r="S153" s="102" t="str">
        <f t="shared" si="93"/>
        <v>11B</v>
      </c>
      <c r="T153" s="104" cm="1">
        <f t="array" aca="1" ref="T153" ca="1">IF($Q153="Y",VLOOKUP($P153,INDIRECT($Q$2),T$5,0)*INDIRECT($P$1),VLOOKUP($P153,INDIRECT($Q$2),T$5,0))</f>
        <v>103424.6858125</v>
      </c>
      <c r="U153" s="104" cm="1">
        <f t="array" aca="1" ref="U153" ca="1">IF($Q153="Y",VLOOKUP($P153,INDIRECT($Q$2),U$5,0)*INDIRECT($P$1),VLOOKUP($P153,INDIRECT($Q$2),U$5,0))</f>
        <v>108866.9489375</v>
      </c>
      <c r="V153" s="104" cm="1">
        <f t="array" aca="1" ref="V153" ca="1">IF($Q153="Y",VLOOKUP($P153,INDIRECT($Q$2),V$5,0)*INDIRECT($P$1),VLOOKUP($P153,INDIRECT($Q$2),V$5,0))</f>
        <v>111044.886875</v>
      </c>
      <c r="W153" s="104" cm="1">
        <f t="array" aca="1" ref="W153" ca="1">IF($Q153="Y",VLOOKUP($P153,INDIRECT($Q$2),W$5,0)*INDIRECT($P$1),VLOOKUP($P153,INDIRECT($Q$2),W$5,0))</f>
        <v>113265.16499999999</v>
      </c>
      <c r="X153" s="104" cm="1">
        <f t="array" aca="1" ref="X153" ca="1">IF($Q153="Y",VLOOKUP($P153,INDIRECT($Q$2),X$5,0)*INDIRECT($P$1),VLOOKUP($P153,INDIRECT($Q$2),X$5,0))</f>
        <v>115531.9140625</v>
      </c>
      <c r="Y153" s="104" cm="1">
        <f t="array" aca="1" ref="Y153" ca="1">IF($Q153="Y",VLOOKUP($P153,INDIRECT($Q$2),Y$5,0)*INDIRECT($P$1),VLOOKUP($P153,INDIRECT($Q$2),Y$5,0))</f>
        <v>117841.0033125</v>
      </c>
      <c r="Z153" s="104" cm="1">
        <f t="array" aca="1" ref="Z153" ca="1">IF($Q153="Y",VLOOKUP($P153,INDIRECT($Q$2),Z$5,0)*INDIRECT($P$1),VLOOKUP($P153,INDIRECT($Q$2),Z$5,0))</f>
        <v>120198.62887499999</v>
      </c>
      <c r="AA153" s="104" cm="1">
        <f t="array" aca="1" ref="AA153" ca="1">IF($Q153="Y",VLOOKUP($P153,INDIRECT($Q$2),AA$5,0)*INDIRECT($P$1),VLOOKUP($P153,INDIRECT($Q$2),AA$5,0))</f>
        <v>122602.72537499999</v>
      </c>
      <c r="AB153" s="162" t="str">
        <f t="shared" si="105"/>
        <v>52953C</v>
      </c>
      <c r="AC153" s="163" t="str">
        <f t="shared" si="106"/>
        <v>Manager Investments and Debt Management</v>
      </c>
      <c r="AD153" s="162" t="str">
        <f t="shared" si="115"/>
        <v>11B</v>
      </c>
      <c r="AE153" s="164">
        <f t="shared" ca="1" si="107"/>
        <v>49.723999999999997</v>
      </c>
      <c r="AF153" s="164">
        <f t="shared" ca="1" si="108"/>
        <v>52.339999999999996</v>
      </c>
      <c r="AG153" s="164">
        <f t="shared" ca="1" si="109"/>
        <v>53.387</v>
      </c>
      <c r="AH153" s="164">
        <f t="shared" ca="1" si="110"/>
        <v>54.454999999999998</v>
      </c>
      <c r="AI153" s="164">
        <f t="shared" ca="1" si="114"/>
        <v>55.544999999999995</v>
      </c>
      <c r="AJ153" s="164">
        <f t="shared" ca="1" si="111"/>
        <v>56.655000000000001</v>
      </c>
      <c r="AK153" s="164">
        <f t="shared" ca="1" si="112"/>
        <v>57.787999999999997</v>
      </c>
      <c r="AL153" s="164">
        <f t="shared" ca="1" si="113"/>
        <v>58.943999999999996</v>
      </c>
    </row>
    <row r="154" spans="1:42" s="51" customFormat="1">
      <c r="A154" s="85" t="s">
        <v>334</v>
      </c>
      <c r="B154" s="86">
        <v>11</v>
      </c>
      <c r="C154" s="86" t="s">
        <v>335</v>
      </c>
      <c r="D154" s="86">
        <v>525</v>
      </c>
      <c r="E154" s="86" t="s">
        <v>448</v>
      </c>
      <c r="F154" s="116" t="s">
        <v>336</v>
      </c>
      <c r="G154" s="134">
        <f t="shared" ca="1" si="95"/>
        <v>109181.91862499999</v>
      </c>
      <c r="H154" s="134">
        <f t="shared" ca="1" si="96"/>
        <v>114927.791875</v>
      </c>
      <c r="I154" s="134">
        <f t="shared" ca="1" si="97"/>
        <v>117225.5215625</v>
      </c>
      <c r="J154" s="134">
        <f t="shared" ca="1" si="98"/>
        <v>119567.6568125</v>
      </c>
      <c r="K154" s="134">
        <f t="shared" ca="1" si="99"/>
        <v>121962.45912499999</v>
      </c>
      <c r="L154" s="134">
        <f t="shared" ca="1" si="100"/>
        <v>124401.667</v>
      </c>
      <c r="M154" s="134">
        <f t="shared" ca="1" si="101"/>
        <v>126889.41118749999</v>
      </c>
      <c r="N154" s="134">
        <f t="shared" ca="1" si="102"/>
        <v>129426.72437499999</v>
      </c>
      <c r="O154" s="83"/>
      <c r="P154" s="100" t="str">
        <f t="shared" si="103"/>
        <v>C06725</v>
      </c>
      <c r="Q154" s="102" t="s">
        <v>509</v>
      </c>
      <c r="R154" s="103" t="str">
        <f t="shared" si="104"/>
        <v>Manager Public Works Finance</v>
      </c>
      <c r="S154" s="102" t="str">
        <f t="shared" si="93"/>
        <v>138</v>
      </c>
      <c r="T154" s="104" cm="1">
        <f t="array" aca="1" ref="T154" ca="1">IF($Q154="Y",VLOOKUP($P154,INDIRECT($Q$2),T$5,0)*INDIRECT($P$1),VLOOKUP($P154,INDIRECT($Q$2),T$5,0))</f>
        <v>109181.91862499999</v>
      </c>
      <c r="U154" s="104" cm="1">
        <f t="array" aca="1" ref="U154" ca="1">IF($Q154="Y",VLOOKUP($P154,INDIRECT($Q$2),U$5,0)*INDIRECT($P$1),VLOOKUP($P154,INDIRECT($Q$2),U$5,0))</f>
        <v>114927.791875</v>
      </c>
      <c r="V154" s="104" cm="1">
        <f t="array" aca="1" ref="V154" ca="1">IF($Q154="Y",VLOOKUP($P154,INDIRECT($Q$2),V$5,0)*INDIRECT($P$1),VLOOKUP($P154,INDIRECT($Q$2),V$5,0))</f>
        <v>117225.5215625</v>
      </c>
      <c r="W154" s="104" cm="1">
        <f t="array" aca="1" ref="W154" ca="1">IF($Q154="Y",VLOOKUP($P154,INDIRECT($Q$2),W$5,0)*INDIRECT($P$1),VLOOKUP($P154,INDIRECT($Q$2),W$5,0))</f>
        <v>119567.6568125</v>
      </c>
      <c r="X154" s="104" cm="1">
        <f t="array" aca="1" ref="X154" ca="1">IF($Q154="Y",VLOOKUP($P154,INDIRECT($Q$2),X$5,0)*INDIRECT($P$1),VLOOKUP($P154,INDIRECT($Q$2),X$5,0))</f>
        <v>121962.45912499999</v>
      </c>
      <c r="Y154" s="104" cm="1">
        <f t="array" aca="1" ref="Y154" ca="1">IF($Q154="Y",VLOOKUP($P154,INDIRECT($Q$2),Y$5,0)*INDIRECT($P$1),VLOOKUP($P154,INDIRECT($Q$2),Y$5,0))</f>
        <v>124401.667</v>
      </c>
      <c r="Z154" s="104" cm="1">
        <f t="array" aca="1" ref="Z154" ca="1">IF($Q154="Y",VLOOKUP($P154,INDIRECT($Q$2),Z$5,0)*INDIRECT($P$1),VLOOKUP($P154,INDIRECT($Q$2),Z$5,0))</f>
        <v>126889.41118749999</v>
      </c>
      <c r="AA154" s="104" cm="1">
        <f t="array" aca="1" ref="AA154" ca="1">IF($Q154="Y",VLOOKUP($P154,INDIRECT($Q$2),AA$5,0)*INDIRECT($P$1),VLOOKUP($P154,INDIRECT($Q$2),AA$5,0))</f>
        <v>129426.72437499999</v>
      </c>
      <c r="AB154" s="162" t="str">
        <f t="shared" si="105"/>
        <v>C06725</v>
      </c>
      <c r="AC154" s="163" t="str">
        <f t="shared" si="106"/>
        <v>Manager Public Works Finance</v>
      </c>
      <c r="AD154" s="162" t="str">
        <f t="shared" si="115"/>
        <v>138</v>
      </c>
      <c r="AE154" s="164">
        <f t="shared" ca="1" si="107"/>
        <v>52.491999999999997</v>
      </c>
      <c r="AF154" s="164">
        <f t="shared" ca="1" si="108"/>
        <v>55.253999999999998</v>
      </c>
      <c r="AG154" s="164">
        <f t="shared" ca="1" si="109"/>
        <v>56.358999999999995</v>
      </c>
      <c r="AH154" s="164">
        <f t="shared" ca="1" si="110"/>
        <v>57.484999999999999</v>
      </c>
      <c r="AI154" s="164">
        <f t="shared" ca="1" si="114"/>
        <v>58.635999999999996</v>
      </c>
      <c r="AJ154" s="164">
        <f t="shared" ca="1" si="111"/>
        <v>59.808999999999997</v>
      </c>
      <c r="AK154" s="164">
        <f t="shared" ca="1" si="112"/>
        <v>61.004999999999995</v>
      </c>
      <c r="AL154" s="164">
        <f t="shared" ca="1" si="113"/>
        <v>62.224999999999994</v>
      </c>
    </row>
    <row r="155" spans="1:42" s="51" customFormat="1">
      <c r="A155" s="85" t="s">
        <v>337</v>
      </c>
      <c r="B155" s="86">
        <v>14</v>
      </c>
      <c r="C155" s="86" t="s">
        <v>338</v>
      </c>
      <c r="D155" s="86">
        <v>658</v>
      </c>
      <c r="E155" s="86" t="s">
        <v>448</v>
      </c>
      <c r="F155" s="118" t="s">
        <v>599</v>
      </c>
      <c r="G155" s="134">
        <f t="shared" ca="1" si="95"/>
        <v>137533.32125000001</v>
      </c>
      <c r="H155" s="134">
        <f t="shared" ca="1" si="96"/>
        <v>144774.52599999998</v>
      </c>
      <c r="I155" s="134">
        <f t="shared" ca="1" si="97"/>
        <v>147670.18174999999</v>
      </c>
      <c r="J155" s="134">
        <f t="shared" ca="1" si="98"/>
        <v>150623.66800000001</v>
      </c>
      <c r="K155" s="134">
        <f t="shared" ca="1" si="99"/>
        <v>153636.01743750001</v>
      </c>
      <c r="L155" s="134">
        <f t="shared" ca="1" si="100"/>
        <v>156708.26274999999</v>
      </c>
      <c r="M155" s="134">
        <f t="shared" ca="1" si="101"/>
        <v>159841.436625</v>
      </c>
      <c r="N155" s="134">
        <f t="shared" ca="1" si="102"/>
        <v>163040.70249999998</v>
      </c>
      <c r="O155" s="83"/>
      <c r="P155" s="100" t="str">
        <f t="shared" si="103"/>
        <v>C06387</v>
      </c>
      <c r="Q155" s="102" t="s">
        <v>509</v>
      </c>
      <c r="R155" s="103" t="str">
        <f t="shared" si="104"/>
        <v xml:space="preserve">Managing Attorney - Civil </v>
      </c>
      <c r="S155" s="102" t="str">
        <f t="shared" si="93"/>
        <v>96</v>
      </c>
      <c r="T155" s="104" cm="1">
        <f t="array" aca="1" ref="T155" ca="1">IF($Q155="Y",VLOOKUP($P155,INDIRECT($Q$2),T$5,0)*INDIRECT($P$1),VLOOKUP($P155,INDIRECT($Q$2),T$5,0))</f>
        <v>137533.32125000001</v>
      </c>
      <c r="U155" s="104" cm="1">
        <f t="array" aca="1" ref="U155" ca="1">IF($Q155="Y",VLOOKUP($P155,INDIRECT($Q$2),U$5,0)*INDIRECT($P$1),VLOOKUP($P155,INDIRECT($Q$2),U$5,0))</f>
        <v>144774.52599999998</v>
      </c>
      <c r="V155" s="104" cm="1">
        <f t="array" aca="1" ref="V155" ca="1">IF($Q155="Y",VLOOKUP($P155,INDIRECT($Q$2),V$5,0)*INDIRECT($P$1),VLOOKUP($P155,INDIRECT($Q$2),V$5,0))</f>
        <v>147670.18174999999</v>
      </c>
      <c r="W155" s="104" cm="1">
        <f t="array" aca="1" ref="W155" ca="1">IF($Q155="Y",VLOOKUP($P155,INDIRECT($Q$2),W$5,0)*INDIRECT($P$1),VLOOKUP($P155,INDIRECT($Q$2),W$5,0))</f>
        <v>150623.66800000001</v>
      </c>
      <c r="X155" s="104" cm="1">
        <f t="array" aca="1" ref="X155" ca="1">IF($Q155="Y",VLOOKUP($P155,INDIRECT($Q$2),X$5,0)*INDIRECT($P$1),VLOOKUP($P155,INDIRECT($Q$2),X$5,0))</f>
        <v>153636.01743750001</v>
      </c>
      <c r="Y155" s="104" cm="1">
        <f t="array" aca="1" ref="Y155" ca="1">IF($Q155="Y",VLOOKUP($P155,INDIRECT($Q$2),Y$5,0)*INDIRECT($P$1),VLOOKUP($P155,INDIRECT($Q$2),Y$5,0))</f>
        <v>156708.26274999999</v>
      </c>
      <c r="Z155" s="104" cm="1">
        <f t="array" aca="1" ref="Z155" ca="1">IF($Q155="Y",VLOOKUP($P155,INDIRECT($Q$2),Z$5,0)*INDIRECT($P$1),VLOOKUP($P155,INDIRECT($Q$2),Z$5,0))</f>
        <v>159841.436625</v>
      </c>
      <c r="AA155" s="104" cm="1">
        <f t="array" aca="1" ref="AA155" ca="1">IF($Q155="Y",VLOOKUP($P155,INDIRECT($Q$2),AA$5,0)*INDIRECT($P$1),VLOOKUP($P155,INDIRECT($Q$2),AA$5,0))</f>
        <v>163040.70249999998</v>
      </c>
      <c r="AB155" s="162" t="str">
        <f t="shared" si="105"/>
        <v>C06387</v>
      </c>
      <c r="AC155" s="163" t="str">
        <f t="shared" si="106"/>
        <v xml:space="preserve">Managing Attorney - Civil </v>
      </c>
      <c r="AD155" s="162" t="str">
        <f t="shared" si="115"/>
        <v>96</v>
      </c>
      <c r="AE155" s="164">
        <f t="shared" ca="1" si="107"/>
        <v>66.122</v>
      </c>
      <c r="AF155" s="164">
        <f t="shared" ca="1" si="108"/>
        <v>69.603999999999999</v>
      </c>
      <c r="AG155" s="164">
        <f t="shared" ca="1" si="109"/>
        <v>70.996000000000009</v>
      </c>
      <c r="AH155" s="164">
        <f t="shared" ca="1" si="110"/>
        <v>72.416000000000011</v>
      </c>
      <c r="AI155" s="164">
        <f t="shared" ca="1" si="114"/>
        <v>73.864000000000004</v>
      </c>
      <c r="AJ155" s="164">
        <f t="shared" ca="1" si="111"/>
        <v>75.341000000000008</v>
      </c>
      <c r="AK155" s="164">
        <f t="shared" ca="1" si="112"/>
        <v>76.847000000000008</v>
      </c>
      <c r="AL155" s="164">
        <f t="shared" ca="1" si="113"/>
        <v>78.385000000000005</v>
      </c>
    </row>
    <row r="156" spans="1:42" s="51" customFormat="1">
      <c r="A156" s="85" t="s">
        <v>525</v>
      </c>
      <c r="B156" s="86">
        <v>14</v>
      </c>
      <c r="C156" s="86">
        <v>166</v>
      </c>
      <c r="D156" s="86">
        <v>663</v>
      </c>
      <c r="E156" s="86" t="s">
        <v>448</v>
      </c>
      <c r="F156" s="118" t="s">
        <v>526</v>
      </c>
      <c r="G156" s="134">
        <f t="shared" si="95"/>
        <v>138599</v>
      </c>
      <c r="H156" s="134">
        <f t="shared" si="96"/>
        <v>145897</v>
      </c>
      <c r="I156" s="134">
        <f t="shared" si="97"/>
        <v>148815</v>
      </c>
      <c r="J156" s="134">
        <f t="shared" si="98"/>
        <v>151791</v>
      </c>
      <c r="K156" s="134">
        <f t="shared" si="99"/>
        <v>154827</v>
      </c>
      <c r="L156" s="134">
        <f t="shared" si="100"/>
        <v>157923</v>
      </c>
      <c r="M156" s="134">
        <f t="shared" si="101"/>
        <v>161080</v>
      </c>
      <c r="N156" s="134">
        <f t="shared" si="102"/>
        <v>164304</v>
      </c>
      <c r="O156" s="83"/>
      <c r="P156" s="100" t="str">
        <f t="shared" si="103"/>
        <v>53037C</v>
      </c>
      <c r="Q156" s="102"/>
      <c r="R156" s="103" t="str">
        <f t="shared" si="104"/>
        <v>Managing Attorney - Implementation</v>
      </c>
      <c r="S156" s="102">
        <v>166</v>
      </c>
      <c r="T156" s="175">
        <v>138599</v>
      </c>
      <c r="U156" s="175">
        <v>145897</v>
      </c>
      <c r="V156" s="175">
        <v>148815</v>
      </c>
      <c r="W156" s="175">
        <v>151791</v>
      </c>
      <c r="X156" s="175">
        <v>154827</v>
      </c>
      <c r="Y156" s="175">
        <v>157923</v>
      </c>
      <c r="Z156" s="175">
        <v>161080</v>
      </c>
      <c r="AA156" s="175">
        <v>164304</v>
      </c>
      <c r="AB156" s="162" t="str">
        <f t="shared" si="105"/>
        <v>53037C</v>
      </c>
      <c r="AC156" s="163" t="str">
        <f t="shared" si="106"/>
        <v>Managing Attorney - Implementation</v>
      </c>
      <c r="AD156" s="162">
        <f t="shared" si="115"/>
        <v>166</v>
      </c>
      <c r="AE156" s="164">
        <f t="shared" si="107"/>
        <v>66.635000000000005</v>
      </c>
      <c r="AF156" s="164">
        <f t="shared" si="108"/>
        <v>70.143000000000001</v>
      </c>
      <c r="AG156" s="164">
        <f t="shared" si="109"/>
        <v>71.546000000000006</v>
      </c>
      <c r="AH156" s="164">
        <f t="shared" si="110"/>
        <v>72.977000000000004</v>
      </c>
      <c r="AI156" s="164">
        <f t="shared" si="114"/>
        <v>74.437000000000012</v>
      </c>
      <c r="AJ156" s="164">
        <f t="shared" si="111"/>
        <v>75.925000000000011</v>
      </c>
      <c r="AK156" s="164">
        <f t="shared" si="112"/>
        <v>77.442999999999998</v>
      </c>
      <c r="AL156" s="164">
        <f t="shared" si="113"/>
        <v>78.993000000000009</v>
      </c>
    </row>
    <row r="157" spans="1:42" s="51" customFormat="1">
      <c r="A157" s="85" t="s">
        <v>555</v>
      </c>
      <c r="B157" s="86">
        <v>12</v>
      </c>
      <c r="C157" s="86">
        <v>32</v>
      </c>
      <c r="D157" s="86">
        <v>578</v>
      </c>
      <c r="E157" s="86" t="s">
        <v>448</v>
      </c>
      <c r="F157" s="118" t="s">
        <v>600</v>
      </c>
      <c r="G157" s="134">
        <f t="shared" si="95"/>
        <v>120480</v>
      </c>
      <c r="H157" s="134">
        <f t="shared" si="96"/>
        <v>126820</v>
      </c>
      <c r="I157" s="134">
        <f t="shared" si="97"/>
        <v>129358</v>
      </c>
      <c r="J157" s="134">
        <f t="shared" si="98"/>
        <v>131943</v>
      </c>
      <c r="K157" s="134">
        <f t="shared" si="99"/>
        <v>134585</v>
      </c>
      <c r="L157" s="134">
        <f t="shared" si="100"/>
        <v>137274</v>
      </c>
      <c r="M157" s="134">
        <f t="shared" si="101"/>
        <v>140020</v>
      </c>
      <c r="N157" s="134">
        <f t="shared" si="102"/>
        <v>142821</v>
      </c>
      <c r="O157" s="83"/>
      <c r="P157" s="100" t="str">
        <f t="shared" si="103"/>
        <v>59444C</v>
      </c>
      <c r="Q157" s="102" t="s">
        <v>509</v>
      </c>
      <c r="R157" s="103" t="str">
        <f t="shared" si="104"/>
        <v>Payroll Director</v>
      </c>
      <c r="S157" s="102"/>
      <c r="T157" s="175">
        <v>120480</v>
      </c>
      <c r="U157" s="175">
        <v>126820</v>
      </c>
      <c r="V157" s="175">
        <v>129358</v>
      </c>
      <c r="W157" s="175">
        <v>131943</v>
      </c>
      <c r="X157" s="175">
        <v>134585</v>
      </c>
      <c r="Y157" s="175">
        <v>137274</v>
      </c>
      <c r="Z157" s="175">
        <v>140020</v>
      </c>
      <c r="AA157" s="175">
        <v>142821</v>
      </c>
      <c r="AB157" s="162" t="str">
        <f t="shared" si="105"/>
        <v>59444C</v>
      </c>
      <c r="AC157" s="163" t="str">
        <f t="shared" si="106"/>
        <v>Payroll Director</v>
      </c>
      <c r="AD157" s="162">
        <f t="shared" si="115"/>
        <v>32</v>
      </c>
      <c r="AE157" s="164">
        <f t="shared" si="107"/>
        <v>57.923999999999999</v>
      </c>
      <c r="AF157" s="164">
        <f t="shared" si="108"/>
        <v>60.971999999999994</v>
      </c>
      <c r="AG157" s="164">
        <f t="shared" si="109"/>
        <v>62.192</v>
      </c>
      <c r="AH157" s="164">
        <f t="shared" si="110"/>
        <v>63.434999999999995</v>
      </c>
      <c r="AI157" s="164">
        <f t="shared" si="114"/>
        <v>64.704999999999998</v>
      </c>
      <c r="AJ157" s="164">
        <f t="shared" si="111"/>
        <v>65.998000000000005</v>
      </c>
      <c r="AK157" s="164">
        <f t="shared" si="112"/>
        <v>67.317999999999998</v>
      </c>
      <c r="AL157" s="164">
        <f t="shared" si="113"/>
        <v>68.664000000000001</v>
      </c>
    </row>
    <row r="158" spans="1:42" s="51" customFormat="1">
      <c r="A158" s="85" t="s">
        <v>69</v>
      </c>
      <c r="B158" s="86">
        <v>18</v>
      </c>
      <c r="C158" s="86" t="s">
        <v>520</v>
      </c>
      <c r="D158" s="86">
        <v>848</v>
      </c>
      <c r="E158" s="86" t="s">
        <v>448</v>
      </c>
      <c r="F158" s="113" t="s">
        <v>601</v>
      </c>
      <c r="G158" s="134">
        <f t="shared" ca="1" si="95"/>
        <v>261344.12982129981</v>
      </c>
      <c r="H158" s="134">
        <f t="shared" ca="1" si="96"/>
        <v>275099.08402242087</v>
      </c>
      <c r="I158" s="134">
        <f t="shared" ca="1" si="97"/>
        <v>280601.06570286932</v>
      </c>
      <c r="J158" s="134">
        <f t="shared" ca="1" si="98"/>
        <v>286213.08701692673</v>
      </c>
      <c r="K158" s="134">
        <f t="shared" ca="1" si="99"/>
        <v>291937.34875726525</v>
      </c>
      <c r="L158" s="134">
        <f t="shared" ca="1" si="100"/>
        <v>297776.09573241055</v>
      </c>
      <c r="M158" s="134">
        <f t="shared" ca="1" si="101"/>
        <v>303731.6176470588</v>
      </c>
      <c r="N158" s="134">
        <f t="shared" ca="1" si="102"/>
        <v>309806.25</v>
      </c>
      <c r="O158" s="87"/>
      <c r="P158" s="100" t="str">
        <f t="shared" si="103"/>
        <v>C01730</v>
      </c>
      <c r="Q158" s="102" t="s">
        <v>509</v>
      </c>
      <c r="R158" s="103" t="str">
        <f t="shared" si="104"/>
        <v>Police Chief</v>
      </c>
      <c r="S158" s="102" t="str">
        <f t="shared" ref="S158:S171" si="116">C158</f>
        <v>71A</v>
      </c>
      <c r="T158" s="104" cm="1">
        <f t="array" aca="1" ref="T158" ca="1">IF($Q158="Y",VLOOKUP($P158,INDIRECT($Q$2),T$5,0)*INDIRECT($P$1),VLOOKUP($P158,INDIRECT($Q$2),T$5,0))</f>
        <v>261344.12982129981</v>
      </c>
      <c r="U158" s="104" cm="1">
        <f t="array" aca="1" ref="U158" ca="1">IF($Q158="Y",VLOOKUP($P158,INDIRECT($Q$2),U$5,0)*INDIRECT($P$1),VLOOKUP($P158,INDIRECT($Q$2),U$5,0))</f>
        <v>275099.08402242087</v>
      </c>
      <c r="V158" s="104" cm="1">
        <f t="array" aca="1" ref="V158" ca="1">IF($Q158="Y",VLOOKUP($P158,INDIRECT($Q$2),V$5,0)*INDIRECT($P$1),VLOOKUP($P158,INDIRECT($Q$2),V$5,0))</f>
        <v>280601.06570286932</v>
      </c>
      <c r="W158" s="104" cm="1">
        <f t="array" aca="1" ref="W158" ca="1">IF($Q158="Y",VLOOKUP($P158,INDIRECT($Q$2),W$5,0)*INDIRECT($P$1),VLOOKUP($P158,INDIRECT($Q$2),W$5,0))</f>
        <v>286213.08701692673</v>
      </c>
      <c r="X158" s="104" cm="1">
        <f t="array" aca="1" ref="X158" ca="1">IF($Q158="Y",VLOOKUP($P158,INDIRECT($Q$2),X$5,0)*INDIRECT($P$1),VLOOKUP($P158,INDIRECT($Q$2),X$5,0))</f>
        <v>291937.34875726525</v>
      </c>
      <c r="Y158" s="104" cm="1">
        <f t="array" aca="1" ref="Y158" ca="1">IF($Q158="Y",VLOOKUP($P158,INDIRECT($Q$2),Y$5,0)*INDIRECT($P$1),VLOOKUP($P158,INDIRECT($Q$2),Y$5,0))</f>
        <v>297776.09573241055</v>
      </c>
      <c r="Z158" s="104" cm="1">
        <f t="array" aca="1" ref="Z158" ca="1">IF($Q158="Y",VLOOKUP($P158,INDIRECT($Q$2),Z$5,0)*INDIRECT($P$1),VLOOKUP($P158,INDIRECT($Q$2),Z$5,0))</f>
        <v>303731.6176470588</v>
      </c>
      <c r="AA158" s="104" cm="1">
        <f t="array" aca="1" ref="AA158" ca="1">IF($Q158="Y",VLOOKUP($P158,INDIRECT($Q$2),AA$5,0)*INDIRECT($P$1),VLOOKUP($P158,INDIRECT($Q$2),AA$5,0))</f>
        <v>309806.25</v>
      </c>
      <c r="AB158" s="162" t="str">
        <f t="shared" si="105"/>
        <v>C01730</v>
      </c>
      <c r="AC158" s="163" t="str">
        <f t="shared" si="106"/>
        <v>Police Chief</v>
      </c>
      <c r="AD158" s="162" t="str">
        <f t="shared" si="115"/>
        <v>71A</v>
      </c>
      <c r="AE158" s="164">
        <f t="shared" ca="1" si="107"/>
        <v>125.64700000000001</v>
      </c>
      <c r="AF158" s="164">
        <f t="shared" ca="1" si="108"/>
        <v>132.26</v>
      </c>
      <c r="AG158" s="164">
        <f t="shared" ca="1" si="109"/>
        <v>134.905</v>
      </c>
      <c r="AH158" s="164">
        <f t="shared" ca="1" si="110"/>
        <v>137.60300000000001</v>
      </c>
      <c r="AI158" s="164">
        <f t="shared" ca="1" si="114"/>
        <v>140.35500000000002</v>
      </c>
      <c r="AJ158" s="164">
        <f t="shared" ca="1" si="111"/>
        <v>143.16200000000001</v>
      </c>
      <c r="AK158" s="164">
        <f t="shared" ca="1" si="112"/>
        <v>146.02500000000001</v>
      </c>
      <c r="AL158" s="164">
        <f t="shared" ca="1" si="113"/>
        <v>148.946</v>
      </c>
      <c r="AM158" s="44"/>
      <c r="AN158" s="44"/>
      <c r="AO158" s="44"/>
      <c r="AP158" s="44"/>
    </row>
    <row r="159" spans="1:42" s="51" customFormat="1">
      <c r="A159" s="85" t="s">
        <v>534</v>
      </c>
      <c r="B159" s="86">
        <v>15</v>
      </c>
      <c r="C159" s="86">
        <v>168</v>
      </c>
      <c r="D159" s="86">
        <v>678</v>
      </c>
      <c r="E159" s="86" t="s">
        <v>448</v>
      </c>
      <c r="F159" s="118" t="s">
        <v>532</v>
      </c>
      <c r="G159" s="134">
        <v>139977</v>
      </c>
      <c r="H159" s="134">
        <v>147344</v>
      </c>
      <c r="I159" s="134">
        <v>150291</v>
      </c>
      <c r="J159" s="134">
        <v>153296</v>
      </c>
      <c r="K159" s="134">
        <v>156362</v>
      </c>
      <c r="L159" s="134">
        <v>159490</v>
      </c>
      <c r="M159" s="134">
        <v>162679</v>
      </c>
      <c r="N159" s="134">
        <v>165933</v>
      </c>
      <c r="O159" s="83"/>
      <c r="P159" s="100" t="str">
        <f t="shared" si="103"/>
        <v>59440C</v>
      </c>
      <c r="Q159" s="102" t="s">
        <v>509</v>
      </c>
      <c r="R159" s="103" t="str">
        <f t="shared" si="104"/>
        <v>Police Chief of Staff (civilian)</v>
      </c>
      <c r="S159" s="102">
        <f t="shared" si="116"/>
        <v>168</v>
      </c>
      <c r="T159" s="175">
        <v>139977</v>
      </c>
      <c r="U159" s="175">
        <v>147344</v>
      </c>
      <c r="V159" s="175">
        <v>150291</v>
      </c>
      <c r="W159" s="175">
        <v>153296</v>
      </c>
      <c r="X159" s="175">
        <v>156362</v>
      </c>
      <c r="Y159" s="175">
        <v>159490</v>
      </c>
      <c r="Z159" s="175">
        <v>162679</v>
      </c>
      <c r="AA159" s="175">
        <v>165933</v>
      </c>
      <c r="AB159" s="162"/>
      <c r="AC159" s="163" t="str">
        <f t="shared" si="106"/>
        <v>Police Chief of Staff (civilian)</v>
      </c>
      <c r="AD159" s="162">
        <f t="shared" si="115"/>
        <v>168</v>
      </c>
      <c r="AE159" s="164">
        <f t="shared" si="107"/>
        <v>67.297000000000011</v>
      </c>
      <c r="AF159" s="164">
        <f t="shared" si="108"/>
        <v>70.838999999999999</v>
      </c>
      <c r="AG159" s="164">
        <f t="shared" si="109"/>
        <v>72.256</v>
      </c>
      <c r="AH159" s="164">
        <f t="shared" si="110"/>
        <v>73.7</v>
      </c>
      <c r="AI159" s="164">
        <f t="shared" si="114"/>
        <v>75.175000000000011</v>
      </c>
      <c r="AJ159" s="164">
        <f t="shared" si="111"/>
        <v>76.678000000000011</v>
      </c>
      <c r="AK159" s="164">
        <f t="shared" si="112"/>
        <v>78.212000000000003</v>
      </c>
      <c r="AL159" s="164">
        <f t="shared" si="113"/>
        <v>79.77600000000001</v>
      </c>
    </row>
    <row r="160" spans="1:42" s="51" customFormat="1">
      <c r="A160" s="85" t="s">
        <v>340</v>
      </c>
      <c r="B160" s="86">
        <v>14</v>
      </c>
      <c r="C160" s="86">
        <v>185</v>
      </c>
      <c r="D160" s="86">
        <v>655</v>
      </c>
      <c r="E160" s="86" t="s">
        <v>448</v>
      </c>
      <c r="F160" s="117" t="s">
        <v>341</v>
      </c>
      <c r="G160" s="134">
        <f t="shared" ref="G160:N164" si="117">T160</f>
        <v>147846.73000500002</v>
      </c>
      <c r="H160" s="134">
        <f t="shared" si="117"/>
        <v>155629.31085000001</v>
      </c>
      <c r="I160" s="134">
        <f t="shared" si="117"/>
        <v>158741.00482500001</v>
      </c>
      <c r="J160" s="134">
        <f t="shared" si="117"/>
        <v>161917.38634500001</v>
      </c>
      <c r="K160" s="134">
        <f t="shared" si="117"/>
        <v>165155.10950250001</v>
      </c>
      <c r="L160" s="134">
        <f t="shared" si="117"/>
        <v>168459.75081000003</v>
      </c>
      <c r="M160" s="134">
        <f t="shared" si="117"/>
        <v>171827.96436000001</v>
      </c>
      <c r="N160" s="134">
        <f t="shared" si="117"/>
        <v>175263.09606000001</v>
      </c>
      <c r="O160" s="83"/>
      <c r="P160" s="100" t="str">
        <f t="shared" si="103"/>
        <v>C08100</v>
      </c>
      <c r="Q160" s="102" t="s">
        <v>509</v>
      </c>
      <c r="R160" s="103" t="str">
        <f t="shared" si="104"/>
        <v>Police Commander</v>
      </c>
      <c r="S160" s="102">
        <f t="shared" si="116"/>
        <v>185</v>
      </c>
      <c r="T160" s="104">
        <v>147846.73000500002</v>
      </c>
      <c r="U160" s="104">
        <v>155629.31085000001</v>
      </c>
      <c r="V160" s="104">
        <v>158741.00482500001</v>
      </c>
      <c r="W160" s="104">
        <v>161917.38634500001</v>
      </c>
      <c r="X160" s="104">
        <v>165155.10950250001</v>
      </c>
      <c r="Y160" s="104">
        <v>168459.75081000003</v>
      </c>
      <c r="Z160" s="104">
        <v>171827.96436000001</v>
      </c>
      <c r="AA160" s="104">
        <v>175263.09606000001</v>
      </c>
      <c r="AB160" s="162" t="str">
        <f t="shared" ref="AB160:AB171" si="118">A160</f>
        <v>C08100</v>
      </c>
      <c r="AC160" s="163" t="str">
        <f t="shared" si="106"/>
        <v>Police Commander</v>
      </c>
      <c r="AD160" s="162">
        <f t="shared" si="115"/>
        <v>185</v>
      </c>
      <c r="AE160" s="164">
        <f t="shared" si="107"/>
        <v>71.081000000000003</v>
      </c>
      <c r="AF160" s="164">
        <f t="shared" si="108"/>
        <v>74.822000000000003</v>
      </c>
      <c r="AG160" s="164">
        <f t="shared" si="109"/>
        <v>76.317999999999998</v>
      </c>
      <c r="AH160" s="164">
        <f t="shared" si="110"/>
        <v>77.844999999999999</v>
      </c>
      <c r="AI160" s="164">
        <f t="shared" si="114"/>
        <v>79.402000000000001</v>
      </c>
      <c r="AJ160" s="164">
        <f t="shared" si="111"/>
        <v>80.991</v>
      </c>
      <c r="AK160" s="164">
        <f t="shared" si="112"/>
        <v>82.61</v>
      </c>
      <c r="AL160" s="164">
        <f t="shared" si="113"/>
        <v>84.262</v>
      </c>
    </row>
    <row r="161" spans="1:38" s="51" customFormat="1">
      <c r="A161" s="85" t="s">
        <v>342</v>
      </c>
      <c r="B161" s="86">
        <v>16</v>
      </c>
      <c r="C161" s="86">
        <v>186</v>
      </c>
      <c r="D161" s="86">
        <v>733</v>
      </c>
      <c r="E161" s="86" t="s">
        <v>448</v>
      </c>
      <c r="F161" s="117" t="s">
        <v>343</v>
      </c>
      <c r="G161" s="134">
        <f t="shared" si="117"/>
        <v>165806.44616250001</v>
      </c>
      <c r="H161" s="134">
        <f t="shared" si="117"/>
        <v>174533.68822500002</v>
      </c>
      <c r="I161" s="134">
        <f t="shared" si="117"/>
        <v>178025.70035249999</v>
      </c>
      <c r="J161" s="134">
        <f t="shared" si="117"/>
        <v>181584.63063</v>
      </c>
      <c r="K161" s="134">
        <f t="shared" si="117"/>
        <v>185217.17087249999</v>
      </c>
      <c r="L161" s="134">
        <f t="shared" si="117"/>
        <v>188918.85987000001</v>
      </c>
      <c r="M161" s="134">
        <f t="shared" si="117"/>
        <v>192698.6200425</v>
      </c>
      <c r="N161" s="134">
        <f t="shared" si="117"/>
        <v>196554.22078499998</v>
      </c>
      <c r="O161" s="83"/>
      <c r="P161" s="100" t="str">
        <f t="shared" si="103"/>
        <v>C08110</v>
      </c>
      <c r="Q161" s="102" t="s">
        <v>509</v>
      </c>
      <c r="R161" s="103" t="str">
        <f t="shared" si="104"/>
        <v>Police Deputy Chief Administrative Services</v>
      </c>
      <c r="S161" s="102">
        <f t="shared" si="116"/>
        <v>186</v>
      </c>
      <c r="T161" s="104">
        <v>165806.44616250001</v>
      </c>
      <c r="U161" s="104">
        <v>174533.68822500002</v>
      </c>
      <c r="V161" s="104">
        <v>178025.70035249999</v>
      </c>
      <c r="W161" s="104">
        <v>181584.63063</v>
      </c>
      <c r="X161" s="104">
        <v>185217.17087249999</v>
      </c>
      <c r="Y161" s="104">
        <v>188918.85987000001</v>
      </c>
      <c r="Z161" s="104">
        <v>192698.6200425</v>
      </c>
      <c r="AA161" s="104">
        <v>196554.22078499998</v>
      </c>
      <c r="AB161" s="162" t="str">
        <f t="shared" si="118"/>
        <v>C08110</v>
      </c>
      <c r="AC161" s="163" t="str">
        <f t="shared" si="106"/>
        <v>Police Deputy Chief Administrative Services</v>
      </c>
      <c r="AD161" s="162">
        <f t="shared" si="115"/>
        <v>186</v>
      </c>
      <c r="AE161" s="164">
        <f t="shared" si="107"/>
        <v>79.715000000000003</v>
      </c>
      <c r="AF161" s="164">
        <f t="shared" si="108"/>
        <v>83.911000000000001</v>
      </c>
      <c r="AG161" s="164">
        <f t="shared" si="109"/>
        <v>85.59</v>
      </c>
      <c r="AH161" s="164">
        <f t="shared" si="110"/>
        <v>87.301000000000002</v>
      </c>
      <c r="AI161" s="164">
        <f t="shared" si="114"/>
        <v>89.047000000000011</v>
      </c>
      <c r="AJ161" s="164">
        <f t="shared" si="111"/>
        <v>90.826999999999998</v>
      </c>
      <c r="AK161" s="164">
        <f t="shared" si="112"/>
        <v>92.644000000000005</v>
      </c>
      <c r="AL161" s="164">
        <f t="shared" si="113"/>
        <v>94.498000000000005</v>
      </c>
    </row>
    <row r="162" spans="1:38" s="51" customFormat="1">
      <c r="A162" s="85" t="s">
        <v>344</v>
      </c>
      <c r="B162" s="86">
        <v>16</v>
      </c>
      <c r="C162" s="86">
        <v>186</v>
      </c>
      <c r="D162" s="86">
        <v>733</v>
      </c>
      <c r="E162" s="86" t="s">
        <v>448</v>
      </c>
      <c r="F162" s="117" t="s">
        <v>602</v>
      </c>
      <c r="G162" s="134">
        <f t="shared" si="117"/>
        <v>165806.44616250001</v>
      </c>
      <c r="H162" s="134">
        <f t="shared" si="117"/>
        <v>174533.68822500002</v>
      </c>
      <c r="I162" s="134">
        <f t="shared" si="117"/>
        <v>178025.70035249999</v>
      </c>
      <c r="J162" s="134">
        <f t="shared" si="117"/>
        <v>181584.63063</v>
      </c>
      <c r="K162" s="134">
        <f t="shared" si="117"/>
        <v>185217.17087249999</v>
      </c>
      <c r="L162" s="134">
        <f t="shared" si="117"/>
        <v>188918.85987000001</v>
      </c>
      <c r="M162" s="134">
        <f t="shared" si="117"/>
        <v>192698.6200425</v>
      </c>
      <c r="N162" s="134">
        <f t="shared" si="117"/>
        <v>196554.22078499998</v>
      </c>
      <c r="O162" s="83"/>
      <c r="P162" s="100" t="str">
        <f t="shared" si="103"/>
        <v>C08120</v>
      </c>
      <c r="Q162" s="102" t="s">
        <v>509</v>
      </c>
      <c r="R162" s="103" t="str">
        <f t="shared" si="104"/>
        <v>Police Deputy Chief Investigations</v>
      </c>
      <c r="S162" s="102">
        <f t="shared" si="116"/>
        <v>186</v>
      </c>
      <c r="T162" s="104">
        <v>165806.44616250001</v>
      </c>
      <c r="U162" s="104">
        <v>174533.68822500002</v>
      </c>
      <c r="V162" s="104">
        <v>178025.70035249999</v>
      </c>
      <c r="W162" s="104">
        <v>181584.63063</v>
      </c>
      <c r="X162" s="104">
        <v>185217.17087249999</v>
      </c>
      <c r="Y162" s="104">
        <v>188918.85987000001</v>
      </c>
      <c r="Z162" s="104">
        <v>192698.6200425</v>
      </c>
      <c r="AA162" s="104">
        <v>196554.22078499998</v>
      </c>
      <c r="AB162" s="162" t="str">
        <f t="shared" si="118"/>
        <v>C08120</v>
      </c>
      <c r="AC162" s="163" t="str">
        <f t="shared" si="106"/>
        <v>Police Deputy Chief Investigations</v>
      </c>
      <c r="AD162" s="162">
        <f t="shared" si="115"/>
        <v>186</v>
      </c>
      <c r="AE162" s="164">
        <f t="shared" si="107"/>
        <v>79.715000000000003</v>
      </c>
      <c r="AF162" s="164">
        <f t="shared" si="108"/>
        <v>83.911000000000001</v>
      </c>
      <c r="AG162" s="164">
        <f t="shared" si="109"/>
        <v>85.59</v>
      </c>
      <c r="AH162" s="164">
        <f t="shared" si="110"/>
        <v>87.301000000000002</v>
      </c>
      <c r="AI162" s="164">
        <f t="shared" si="114"/>
        <v>89.047000000000011</v>
      </c>
      <c r="AJ162" s="164">
        <f t="shared" si="111"/>
        <v>90.826999999999998</v>
      </c>
      <c r="AK162" s="164">
        <f t="shared" si="112"/>
        <v>92.644000000000005</v>
      </c>
      <c r="AL162" s="164">
        <f t="shared" si="113"/>
        <v>94.498000000000005</v>
      </c>
    </row>
    <row r="163" spans="1:38" s="51" customFormat="1">
      <c r="A163" s="85" t="s">
        <v>346</v>
      </c>
      <c r="B163" s="86">
        <v>16</v>
      </c>
      <c r="C163" s="86">
        <v>186</v>
      </c>
      <c r="D163" s="86">
        <v>733</v>
      </c>
      <c r="E163" s="86" t="s">
        <v>448</v>
      </c>
      <c r="F163" s="117" t="s">
        <v>347</v>
      </c>
      <c r="G163" s="134">
        <f t="shared" si="117"/>
        <v>165806.44616250001</v>
      </c>
      <c r="H163" s="134">
        <f t="shared" si="117"/>
        <v>174533.68822500002</v>
      </c>
      <c r="I163" s="134">
        <f t="shared" si="117"/>
        <v>178025.70035249999</v>
      </c>
      <c r="J163" s="134">
        <f t="shared" si="117"/>
        <v>181584.63063</v>
      </c>
      <c r="K163" s="134">
        <f t="shared" si="117"/>
        <v>185217.17087249999</v>
      </c>
      <c r="L163" s="134">
        <f t="shared" si="117"/>
        <v>188918.85987000001</v>
      </c>
      <c r="M163" s="134">
        <f t="shared" si="117"/>
        <v>192698.6200425</v>
      </c>
      <c r="N163" s="134">
        <f t="shared" si="117"/>
        <v>196554.22078499998</v>
      </c>
      <c r="O163" s="83"/>
      <c r="P163" s="100" t="str">
        <f t="shared" si="103"/>
        <v>C08130</v>
      </c>
      <c r="Q163" s="102" t="s">
        <v>509</v>
      </c>
      <c r="R163" s="103" t="str">
        <f t="shared" si="104"/>
        <v>Police Deputy Chief of Operations</v>
      </c>
      <c r="S163" s="102">
        <f t="shared" si="116"/>
        <v>186</v>
      </c>
      <c r="T163" s="104">
        <v>165806.44616250001</v>
      </c>
      <c r="U163" s="104">
        <v>174533.68822500002</v>
      </c>
      <c r="V163" s="104">
        <v>178025.70035249999</v>
      </c>
      <c r="W163" s="104">
        <v>181584.63063</v>
      </c>
      <c r="X163" s="104">
        <v>185217.17087249999</v>
      </c>
      <c r="Y163" s="104">
        <v>188918.85987000001</v>
      </c>
      <c r="Z163" s="104">
        <v>192698.6200425</v>
      </c>
      <c r="AA163" s="104">
        <v>196554.22078499998</v>
      </c>
      <c r="AB163" s="162" t="str">
        <f t="shared" si="118"/>
        <v>C08130</v>
      </c>
      <c r="AC163" s="163" t="str">
        <f t="shared" si="106"/>
        <v>Police Deputy Chief of Operations</v>
      </c>
      <c r="AD163" s="162">
        <f t="shared" si="115"/>
        <v>186</v>
      </c>
      <c r="AE163" s="164">
        <f t="shared" si="107"/>
        <v>79.715000000000003</v>
      </c>
      <c r="AF163" s="164">
        <f t="shared" si="108"/>
        <v>83.911000000000001</v>
      </c>
      <c r="AG163" s="164">
        <f t="shared" si="109"/>
        <v>85.59</v>
      </c>
      <c r="AH163" s="164">
        <f t="shared" si="110"/>
        <v>87.301000000000002</v>
      </c>
      <c r="AI163" s="164">
        <f t="shared" si="114"/>
        <v>89.047000000000011</v>
      </c>
      <c r="AJ163" s="164">
        <f t="shared" si="111"/>
        <v>90.826999999999998</v>
      </c>
      <c r="AK163" s="164">
        <f t="shared" si="112"/>
        <v>92.644000000000005</v>
      </c>
      <c r="AL163" s="164">
        <f t="shared" si="113"/>
        <v>94.498000000000005</v>
      </c>
    </row>
    <row r="164" spans="1:38" s="51" customFormat="1">
      <c r="A164" s="85" t="s">
        <v>348</v>
      </c>
      <c r="B164" s="86">
        <v>15</v>
      </c>
      <c r="C164" s="86">
        <v>187</v>
      </c>
      <c r="D164" s="86">
        <v>685</v>
      </c>
      <c r="E164" s="86" t="s">
        <v>448</v>
      </c>
      <c r="F164" s="117" t="s">
        <v>349</v>
      </c>
      <c r="G164" s="134">
        <f t="shared" si="117"/>
        <v>154754.91368999999</v>
      </c>
      <c r="H164" s="134">
        <f t="shared" si="117"/>
        <v>162901.08314999999</v>
      </c>
      <c r="I164" s="134">
        <f t="shared" si="117"/>
        <v>166158.88175250002</v>
      </c>
      <c r="J164" s="134">
        <f t="shared" si="117"/>
        <v>169479.13729500002</v>
      </c>
      <c r="K164" s="134">
        <f t="shared" si="117"/>
        <v>172870.77219750002</v>
      </c>
      <c r="L164" s="134">
        <f t="shared" si="117"/>
        <v>176327.094645</v>
      </c>
      <c r="M164" s="134">
        <f t="shared" si="117"/>
        <v>179854.79645250001</v>
      </c>
      <c r="N164" s="134">
        <f t="shared" si="117"/>
        <v>183451.647015</v>
      </c>
      <c r="O164" s="83"/>
      <c r="P164" s="100" t="str">
        <f t="shared" si="103"/>
        <v>C08140</v>
      </c>
      <c r="Q164" s="102" t="s">
        <v>509</v>
      </c>
      <c r="R164" s="103" t="str">
        <f t="shared" si="104"/>
        <v>Police Inspector</v>
      </c>
      <c r="S164" s="102">
        <f t="shared" si="116"/>
        <v>187</v>
      </c>
      <c r="T164" s="104">
        <v>154754.91368999999</v>
      </c>
      <c r="U164" s="104">
        <v>162901.08314999999</v>
      </c>
      <c r="V164" s="104">
        <v>166158.88175250002</v>
      </c>
      <c r="W164" s="104">
        <v>169479.13729500002</v>
      </c>
      <c r="X164" s="104">
        <v>172870.77219750002</v>
      </c>
      <c r="Y164" s="104">
        <v>176327.094645</v>
      </c>
      <c r="Z164" s="104">
        <v>179854.79645250001</v>
      </c>
      <c r="AA164" s="104">
        <v>183451.647015</v>
      </c>
      <c r="AB164" s="162" t="str">
        <f t="shared" si="118"/>
        <v>C08140</v>
      </c>
      <c r="AC164" s="163" t="str">
        <f t="shared" si="106"/>
        <v>Police Inspector</v>
      </c>
      <c r="AD164" s="162">
        <f t="shared" si="115"/>
        <v>187</v>
      </c>
      <c r="AE164" s="164">
        <f t="shared" si="107"/>
        <v>74.402000000000001</v>
      </c>
      <c r="AF164" s="164">
        <f t="shared" si="108"/>
        <v>78.317999999999998</v>
      </c>
      <c r="AG164" s="164">
        <f t="shared" si="109"/>
        <v>79.885000000000005</v>
      </c>
      <c r="AH164" s="164">
        <f t="shared" si="110"/>
        <v>81.481000000000009</v>
      </c>
      <c r="AI164" s="164">
        <f t="shared" si="114"/>
        <v>83.111000000000004</v>
      </c>
      <c r="AJ164" s="164">
        <f t="shared" si="111"/>
        <v>84.77300000000001</v>
      </c>
      <c r="AK164" s="164">
        <f t="shared" si="112"/>
        <v>86.469000000000008</v>
      </c>
      <c r="AL164" s="164">
        <f t="shared" si="113"/>
        <v>88.198000000000008</v>
      </c>
    </row>
    <row r="165" spans="1:38" s="51" customFormat="1">
      <c r="A165" t="s">
        <v>576</v>
      </c>
      <c r="B165" s="86">
        <v>16</v>
      </c>
      <c r="C165" s="86">
        <v>62</v>
      </c>
      <c r="D165" s="86">
        <v>730</v>
      </c>
      <c r="E165" s="86" t="s">
        <v>448</v>
      </c>
      <c r="F165" s="117" t="s">
        <v>577</v>
      </c>
      <c r="G165" s="134">
        <f t="shared" ref="G165:G171" si="119">T165</f>
        <v>153524.79999999999</v>
      </c>
      <c r="H165" s="134">
        <f t="shared" ref="H165:N165" si="120">U165</f>
        <v>161605.6</v>
      </c>
      <c r="I165" s="134">
        <f t="shared" si="120"/>
        <v>164840</v>
      </c>
      <c r="J165" s="134">
        <f t="shared" si="120"/>
        <v>168134.72</v>
      </c>
      <c r="K165" s="134">
        <f t="shared" si="120"/>
        <v>171498.08</v>
      </c>
      <c r="L165" s="134">
        <f t="shared" si="120"/>
        <v>174925.92</v>
      </c>
      <c r="M165" s="134">
        <f t="shared" si="120"/>
        <v>178426.56</v>
      </c>
      <c r="N165" s="134">
        <f t="shared" si="120"/>
        <v>181995.84</v>
      </c>
      <c r="O165" s="83"/>
      <c r="P165" s="181" t="str">
        <f t="shared" si="103"/>
        <v>59455C</v>
      </c>
      <c r="Q165" s="180" t="s">
        <v>509</v>
      </c>
      <c r="R165" s="182" t="str">
        <f t="shared" si="104"/>
        <v>Policy Reform &amp; Implementation Senior Advisor</v>
      </c>
      <c r="S165" s="180">
        <f t="shared" si="116"/>
        <v>62</v>
      </c>
      <c r="T165" s="175">
        <v>153524.79999999999</v>
      </c>
      <c r="U165" s="175">
        <v>161605.6</v>
      </c>
      <c r="V165" s="175">
        <v>164840</v>
      </c>
      <c r="W165" s="175">
        <v>168134.72</v>
      </c>
      <c r="X165" s="175">
        <v>171498.08</v>
      </c>
      <c r="Y165" s="175">
        <v>174925.92</v>
      </c>
      <c r="Z165" s="175">
        <v>178426.56</v>
      </c>
      <c r="AA165" s="175">
        <v>181995.84</v>
      </c>
      <c r="AB165" s="162" t="str">
        <f t="shared" si="118"/>
        <v>59455C</v>
      </c>
      <c r="AC165" s="163" t="str">
        <f t="shared" si="106"/>
        <v>Policy Reform &amp; Implementation Senior Advisor</v>
      </c>
      <c r="AD165" s="162">
        <f t="shared" si="115"/>
        <v>62</v>
      </c>
      <c r="AE165" s="164">
        <f t="shared" si="107"/>
        <v>73.81</v>
      </c>
      <c r="AF165" s="164">
        <f t="shared" si="108"/>
        <v>77.694999999999993</v>
      </c>
      <c r="AG165" s="164">
        <f t="shared" si="109"/>
        <v>79.25</v>
      </c>
      <c r="AH165" s="164">
        <f t="shared" si="110"/>
        <v>80.834000000000003</v>
      </c>
      <c r="AI165" s="164">
        <f t="shared" si="114"/>
        <v>82.450999999999993</v>
      </c>
      <c r="AJ165" s="164">
        <f t="shared" si="111"/>
        <v>84.099000000000004</v>
      </c>
      <c r="AK165" s="164">
        <f t="shared" si="112"/>
        <v>85.781999999999996</v>
      </c>
      <c r="AL165" s="164">
        <f t="shared" si="113"/>
        <v>87.498000000000005</v>
      </c>
    </row>
    <row r="166" spans="1:38" s="51" customFormat="1">
      <c r="A166" s="85" t="s">
        <v>533</v>
      </c>
      <c r="B166" s="86">
        <v>12</v>
      </c>
      <c r="C166" s="86">
        <v>167</v>
      </c>
      <c r="D166" s="86">
        <v>576</v>
      </c>
      <c r="E166" s="86" t="s">
        <v>448</v>
      </c>
      <c r="F166" s="117" t="s">
        <v>529</v>
      </c>
      <c r="G166" s="134">
        <f t="shared" si="119"/>
        <v>118300</v>
      </c>
      <c r="H166" s="134">
        <f t="shared" ref="H166:N171" si="121">U166</f>
        <v>124526</v>
      </c>
      <c r="I166" s="134">
        <f t="shared" si="121"/>
        <v>127016</v>
      </c>
      <c r="J166" s="134">
        <f t="shared" si="121"/>
        <v>129557</v>
      </c>
      <c r="K166" s="134">
        <f t="shared" si="121"/>
        <v>132148</v>
      </c>
      <c r="L166" s="134">
        <f t="shared" si="121"/>
        <v>134791</v>
      </c>
      <c r="M166" s="134">
        <f t="shared" si="121"/>
        <v>137487</v>
      </c>
      <c r="N166" s="134">
        <f t="shared" si="121"/>
        <v>140236</v>
      </c>
      <c r="O166" s="83"/>
      <c r="P166" s="100" t="str">
        <f t="shared" si="103"/>
        <v>59439C</v>
      </c>
      <c r="Q166" s="102" t="s">
        <v>509</v>
      </c>
      <c r="R166" s="103" t="str">
        <f t="shared" si="104"/>
        <v>REIB Deputy Director</v>
      </c>
      <c r="S166" s="102">
        <f t="shared" si="116"/>
        <v>167</v>
      </c>
      <c r="T166" s="175">
        <v>118300</v>
      </c>
      <c r="U166" s="175">
        <v>124526</v>
      </c>
      <c r="V166" s="175">
        <v>127016</v>
      </c>
      <c r="W166" s="175">
        <v>129557</v>
      </c>
      <c r="X166" s="175">
        <v>132148</v>
      </c>
      <c r="Y166" s="175">
        <v>134791</v>
      </c>
      <c r="Z166" s="175">
        <v>137487</v>
      </c>
      <c r="AA166" s="175">
        <v>140236</v>
      </c>
      <c r="AB166" s="162" t="str">
        <f t="shared" si="118"/>
        <v>59439C</v>
      </c>
      <c r="AC166" s="163" t="str">
        <f t="shared" si="106"/>
        <v>REIB Deputy Director</v>
      </c>
      <c r="AD166" s="162">
        <f t="shared" si="115"/>
        <v>167</v>
      </c>
      <c r="AE166" s="164">
        <f t="shared" si="107"/>
        <v>56.875</v>
      </c>
      <c r="AF166" s="164">
        <f t="shared" si="108"/>
        <v>59.869</v>
      </c>
      <c r="AG166" s="164">
        <f t="shared" si="109"/>
        <v>61.065999999999995</v>
      </c>
      <c r="AH166" s="164">
        <f t="shared" si="110"/>
        <v>62.287999999999997</v>
      </c>
      <c r="AI166" s="164">
        <f t="shared" si="114"/>
        <v>63.532999999999994</v>
      </c>
      <c r="AJ166" s="164">
        <f t="shared" si="111"/>
        <v>64.804000000000002</v>
      </c>
      <c r="AK166" s="164">
        <f t="shared" si="112"/>
        <v>66.100000000000009</v>
      </c>
      <c r="AL166" s="164">
        <f t="shared" si="113"/>
        <v>67.422000000000011</v>
      </c>
    </row>
    <row r="167" spans="1:38" s="51" customFormat="1">
      <c r="A167" s="85" t="s">
        <v>350</v>
      </c>
      <c r="B167" s="86">
        <v>13</v>
      </c>
      <c r="C167" s="86" t="s">
        <v>351</v>
      </c>
      <c r="D167" s="86">
        <v>590</v>
      </c>
      <c r="E167" s="86" t="s">
        <v>448</v>
      </c>
      <c r="F167" s="116" t="s">
        <v>352</v>
      </c>
      <c r="G167" s="134">
        <f t="shared" ca="1" si="119"/>
        <v>123037.48681249999</v>
      </c>
      <c r="H167" s="134">
        <f t="shared" ca="1" si="121"/>
        <v>129513.47012499999</v>
      </c>
      <c r="I167" s="134">
        <f t="shared" ca="1" si="121"/>
        <v>132103.45037499999</v>
      </c>
      <c r="J167" s="134">
        <f t="shared" ca="1" si="121"/>
        <v>134746.09768750001</v>
      </c>
      <c r="K167" s="134">
        <f t="shared" ca="1" si="121"/>
        <v>137440.37937499999</v>
      </c>
      <c r="L167" s="134">
        <f t="shared" ca="1" si="121"/>
        <v>140190.42618750001</v>
      </c>
      <c r="M167" s="134">
        <f t="shared" ca="1" si="121"/>
        <v>142993.1400625</v>
      </c>
      <c r="N167" s="134">
        <f t="shared" ca="1" si="121"/>
        <v>145854.717125</v>
      </c>
      <c r="O167" s="83"/>
      <c r="P167" s="100" t="str">
        <f t="shared" si="103"/>
        <v>C09171</v>
      </c>
      <c r="Q167" s="102" t="s">
        <v>509</v>
      </c>
      <c r="R167" s="103" t="str">
        <f t="shared" si="104"/>
        <v>Senior Government Relations Representative</v>
      </c>
      <c r="S167" s="102" t="str">
        <f t="shared" si="116"/>
        <v>48</v>
      </c>
      <c r="T167" s="104" cm="1">
        <f t="array" aca="1" ref="T167" ca="1">IF($Q167="Y",VLOOKUP($P167,INDIRECT($Q$2),T$5,0)*INDIRECT($P$1),VLOOKUP($P167,INDIRECT($Q$2),T$5,0))</f>
        <v>123037.48681249999</v>
      </c>
      <c r="U167" s="104" cm="1">
        <f t="array" aca="1" ref="U167" ca="1">IF($Q167="Y",VLOOKUP($P167,INDIRECT($Q$2),U$5,0)*INDIRECT($P$1),VLOOKUP($P167,INDIRECT($Q$2),U$5,0))</f>
        <v>129513.47012499999</v>
      </c>
      <c r="V167" s="104" cm="1">
        <f t="array" aca="1" ref="V167" ca="1">IF($Q167="Y",VLOOKUP($P167,INDIRECT($Q$2),V$5,0)*INDIRECT($P$1),VLOOKUP($P167,INDIRECT($Q$2),V$5,0))</f>
        <v>132103.45037499999</v>
      </c>
      <c r="W167" s="104" cm="1">
        <f t="array" aca="1" ref="W167" ca="1">IF($Q167="Y",VLOOKUP($P167,INDIRECT($Q$2),W$5,0)*INDIRECT($P$1),VLOOKUP($P167,INDIRECT($Q$2),W$5,0))</f>
        <v>134746.09768750001</v>
      </c>
      <c r="X167" s="104" cm="1">
        <f t="array" aca="1" ref="X167" ca="1">IF($Q167="Y",VLOOKUP($P167,INDIRECT($Q$2),X$5,0)*INDIRECT($P$1),VLOOKUP($P167,INDIRECT($Q$2),X$5,0))</f>
        <v>137440.37937499999</v>
      </c>
      <c r="Y167" s="104" cm="1">
        <f t="array" aca="1" ref="Y167" ca="1">IF($Q167="Y",VLOOKUP($P167,INDIRECT($Q$2),Y$5,0)*INDIRECT($P$1),VLOOKUP($P167,INDIRECT($Q$2),Y$5,0))</f>
        <v>140190.42618750001</v>
      </c>
      <c r="Z167" s="104" cm="1">
        <f t="array" aca="1" ref="Z167" ca="1">IF($Q167="Y",VLOOKUP($P167,INDIRECT($Q$2),Z$5,0)*INDIRECT($P$1),VLOOKUP($P167,INDIRECT($Q$2),Z$5,0))</f>
        <v>142993.1400625</v>
      </c>
      <c r="AA167" s="104" cm="1">
        <f t="array" aca="1" ref="AA167" ca="1">IF($Q167="Y",VLOOKUP($P167,INDIRECT($Q$2),AA$5,0)*INDIRECT($P$1),VLOOKUP($P167,INDIRECT($Q$2),AA$5,0))</f>
        <v>145854.717125</v>
      </c>
      <c r="AB167" s="162" t="str">
        <f t="shared" si="118"/>
        <v>C09171</v>
      </c>
      <c r="AC167" s="163" t="str">
        <f t="shared" si="106"/>
        <v>Senior Government Relations Representative</v>
      </c>
      <c r="AD167" s="162" t="str">
        <f t="shared" si="115"/>
        <v>48</v>
      </c>
      <c r="AE167" s="164">
        <f t="shared" ca="1" si="107"/>
        <v>59.152999999999999</v>
      </c>
      <c r="AF167" s="164">
        <f t="shared" ca="1" si="108"/>
        <v>62.266999999999996</v>
      </c>
      <c r="AG167" s="164">
        <f t="shared" ca="1" si="109"/>
        <v>63.512</v>
      </c>
      <c r="AH167" s="164">
        <f t="shared" ca="1" si="110"/>
        <v>64.782000000000011</v>
      </c>
      <c r="AI167" s="164">
        <f t="shared" ca="1" si="114"/>
        <v>66.078000000000003</v>
      </c>
      <c r="AJ167" s="164">
        <f t="shared" ca="1" si="111"/>
        <v>67.400000000000006</v>
      </c>
      <c r="AK167" s="164">
        <f t="shared" ca="1" si="112"/>
        <v>68.747</v>
      </c>
      <c r="AL167" s="164">
        <f t="shared" ca="1" si="113"/>
        <v>70.123000000000005</v>
      </c>
    </row>
    <row r="168" spans="1:38" s="51" customFormat="1">
      <c r="A168" s="85" t="s">
        <v>353</v>
      </c>
      <c r="B168" s="86">
        <v>13</v>
      </c>
      <c r="C168" s="86" t="s">
        <v>354</v>
      </c>
      <c r="D168" s="86">
        <v>628</v>
      </c>
      <c r="E168" s="86" t="s">
        <v>448</v>
      </c>
      <c r="F168" s="116" t="s">
        <v>355</v>
      </c>
      <c r="G168" s="134">
        <f t="shared" ca="1" si="119"/>
        <v>131139.9529375</v>
      </c>
      <c r="H168" s="134">
        <f t="shared" ca="1" si="121"/>
        <v>138041.40349999999</v>
      </c>
      <c r="I168" s="134">
        <f t="shared" ca="1" si="121"/>
        <v>140802.80987500001</v>
      </c>
      <c r="J168" s="134">
        <f t="shared" ca="1" si="121"/>
        <v>143618.9486875</v>
      </c>
      <c r="K168" s="134">
        <f t="shared" ca="1" si="121"/>
        <v>146490.852625</v>
      </c>
      <c r="L168" s="134">
        <f t="shared" ca="1" si="121"/>
        <v>149419.55437500001</v>
      </c>
      <c r="M168" s="134">
        <f t="shared" ca="1" si="121"/>
        <v>152409.1846875</v>
      </c>
      <c r="N168" s="134">
        <f t="shared" ca="1" si="121"/>
        <v>155456.64549999998</v>
      </c>
      <c r="O168" s="54"/>
      <c r="P168" s="100" t="str">
        <f t="shared" si="103"/>
        <v>C09177</v>
      </c>
      <c r="Q168" s="102" t="s">
        <v>509</v>
      </c>
      <c r="R168" s="103" t="str">
        <f t="shared" si="104"/>
        <v>Senior Manager Transit Oriented Development CPED</v>
      </c>
      <c r="S168" s="102" t="str">
        <f t="shared" si="116"/>
        <v>100</v>
      </c>
      <c r="T168" s="104" cm="1">
        <f t="array" aca="1" ref="T168" ca="1">IF($Q168="Y",VLOOKUP($P168,INDIRECT($Q$2),T$5,0)*INDIRECT($P$1),VLOOKUP($P168,INDIRECT($Q$2),T$5,0))</f>
        <v>131139.9529375</v>
      </c>
      <c r="U168" s="104" cm="1">
        <f t="array" aca="1" ref="U168" ca="1">IF($Q168="Y",VLOOKUP($P168,INDIRECT($Q$2),U$5,0)*INDIRECT($P$1),VLOOKUP($P168,INDIRECT($Q$2),U$5,0))</f>
        <v>138041.40349999999</v>
      </c>
      <c r="V168" s="104" cm="1">
        <f t="array" aca="1" ref="V168" ca="1">IF($Q168="Y",VLOOKUP($P168,INDIRECT($Q$2),V$5,0)*INDIRECT($P$1),VLOOKUP($P168,INDIRECT($Q$2),V$5,0))</f>
        <v>140802.80987500001</v>
      </c>
      <c r="W168" s="104" cm="1">
        <f t="array" aca="1" ref="W168" ca="1">IF($Q168="Y",VLOOKUP($P168,INDIRECT($Q$2),W$5,0)*INDIRECT($P$1),VLOOKUP($P168,INDIRECT($Q$2),W$5,0))</f>
        <v>143618.9486875</v>
      </c>
      <c r="X168" s="104" cm="1">
        <f t="array" aca="1" ref="X168" ca="1">IF($Q168="Y",VLOOKUP($P168,INDIRECT($Q$2),X$5,0)*INDIRECT($P$1),VLOOKUP($P168,INDIRECT($Q$2),X$5,0))</f>
        <v>146490.852625</v>
      </c>
      <c r="Y168" s="104" cm="1">
        <f t="array" aca="1" ref="Y168" ca="1">IF($Q168="Y",VLOOKUP($P168,INDIRECT($Q$2),Y$5,0)*INDIRECT($P$1),VLOOKUP($P168,INDIRECT($Q$2),Y$5,0))</f>
        <v>149419.55437500001</v>
      </c>
      <c r="Z168" s="104" cm="1">
        <f t="array" aca="1" ref="Z168" ca="1">IF($Q168="Y",VLOOKUP($P168,INDIRECT($Q$2),Z$5,0)*INDIRECT($P$1),VLOOKUP($P168,INDIRECT($Q$2),Z$5,0))</f>
        <v>152409.1846875</v>
      </c>
      <c r="AA168" s="104" cm="1">
        <f t="array" aca="1" ref="AA168" ca="1">IF($Q168="Y",VLOOKUP($P168,INDIRECT($Q$2),AA$5,0)*INDIRECT($P$1),VLOOKUP($P168,INDIRECT($Q$2),AA$5,0))</f>
        <v>155456.64549999998</v>
      </c>
      <c r="AB168" s="162" t="str">
        <f t="shared" si="118"/>
        <v>C09177</v>
      </c>
      <c r="AC168" s="163" t="str">
        <f t="shared" si="106"/>
        <v>Senior Manager Transit Oriented Development CPED</v>
      </c>
      <c r="AD168" s="162" t="str">
        <f t="shared" si="115"/>
        <v>100</v>
      </c>
      <c r="AE168" s="164">
        <f t="shared" ca="1" si="107"/>
        <v>63.048999999999999</v>
      </c>
      <c r="AF168" s="164">
        <f t="shared" ca="1" si="108"/>
        <v>66.367000000000004</v>
      </c>
      <c r="AG168" s="164">
        <f t="shared" ca="1" si="109"/>
        <v>67.694000000000003</v>
      </c>
      <c r="AH168" s="164">
        <f t="shared" ca="1" si="110"/>
        <v>69.048000000000002</v>
      </c>
      <c r="AI168" s="164">
        <f t="shared" ca="1" si="114"/>
        <v>70.429000000000002</v>
      </c>
      <c r="AJ168" s="164">
        <f t="shared" ca="1" si="111"/>
        <v>71.837000000000003</v>
      </c>
      <c r="AK168" s="164">
        <f t="shared" ca="1" si="112"/>
        <v>73.274000000000001</v>
      </c>
      <c r="AL168" s="164">
        <f t="shared" ca="1" si="113"/>
        <v>74.739000000000004</v>
      </c>
    </row>
    <row r="169" spans="1:38" s="51" customFormat="1">
      <c r="A169" s="85" t="s">
        <v>428</v>
      </c>
      <c r="B169" s="86">
        <v>14</v>
      </c>
      <c r="C169" s="86">
        <v>122</v>
      </c>
      <c r="D169" s="86">
        <v>645</v>
      </c>
      <c r="E169" s="86" t="s">
        <v>448</v>
      </c>
      <c r="F169" s="117" t="s">
        <v>424</v>
      </c>
      <c r="G169" s="134">
        <f t="shared" ca="1" si="119"/>
        <v>134762.62068749999</v>
      </c>
      <c r="H169" s="134">
        <f t="shared" ca="1" si="121"/>
        <v>141857.18381250001</v>
      </c>
      <c r="I169" s="134">
        <f t="shared" ca="1" si="121"/>
        <v>144693.976375</v>
      </c>
      <c r="J169" s="134">
        <f t="shared" ca="1" si="121"/>
        <v>147587.56675</v>
      </c>
      <c r="K169" s="134">
        <f t="shared" ca="1" si="121"/>
        <v>150538.98762500001</v>
      </c>
      <c r="L169" s="134">
        <f t="shared" ca="1" si="121"/>
        <v>153551.33706250001</v>
      </c>
      <c r="M169" s="134">
        <f t="shared" ca="1" si="121"/>
        <v>156621.51699999999</v>
      </c>
      <c r="N169" s="134">
        <f t="shared" ca="1" si="121"/>
        <v>159753.6581875</v>
      </c>
      <c r="O169" s="83"/>
      <c r="P169" s="100" t="str">
        <f t="shared" si="103"/>
        <v>59405C</v>
      </c>
      <c r="Q169" s="102" t="s">
        <v>509</v>
      </c>
      <c r="R169" s="103" t="str">
        <f t="shared" si="104"/>
        <v>Service Center Director</v>
      </c>
      <c r="S169" s="102">
        <f t="shared" si="116"/>
        <v>122</v>
      </c>
      <c r="T169" s="104" cm="1">
        <f t="array" aca="1" ref="T169" ca="1">IF($Q169="Y",VLOOKUP($P169,INDIRECT($Q$2),T$5,0)*INDIRECT($P$1),VLOOKUP($P169,INDIRECT($Q$2),T$5,0))</f>
        <v>134762.62068749999</v>
      </c>
      <c r="U169" s="104" cm="1">
        <f t="array" aca="1" ref="U169" ca="1">IF($Q169="Y",VLOOKUP($P169,INDIRECT($Q$2),U$5,0)*INDIRECT($P$1),VLOOKUP($P169,INDIRECT($Q$2),U$5,0))</f>
        <v>141857.18381250001</v>
      </c>
      <c r="V169" s="104" cm="1">
        <f t="array" aca="1" ref="V169" ca="1">IF($Q169="Y",VLOOKUP($P169,INDIRECT($Q$2),V$5,0)*INDIRECT($P$1),VLOOKUP($P169,INDIRECT($Q$2),V$5,0))</f>
        <v>144693.976375</v>
      </c>
      <c r="W169" s="104" cm="1">
        <f t="array" aca="1" ref="W169" ca="1">IF($Q169="Y",VLOOKUP($P169,INDIRECT($Q$2),W$5,0)*INDIRECT($P$1),VLOOKUP($P169,INDIRECT($Q$2),W$5,0))</f>
        <v>147587.56675</v>
      </c>
      <c r="X169" s="104" cm="1">
        <f t="array" aca="1" ref="X169" ca="1">IF($Q169="Y",VLOOKUP($P169,INDIRECT($Q$2),X$5,0)*INDIRECT($P$1),VLOOKUP($P169,INDIRECT($Q$2),X$5,0))</f>
        <v>150538.98762500001</v>
      </c>
      <c r="Y169" s="104" cm="1">
        <f t="array" aca="1" ref="Y169" ca="1">IF($Q169="Y",VLOOKUP($P169,INDIRECT($Q$2),Y$5,0)*INDIRECT($P$1),VLOOKUP($P169,INDIRECT($Q$2),Y$5,0))</f>
        <v>153551.33706250001</v>
      </c>
      <c r="Z169" s="104" cm="1">
        <f t="array" aca="1" ref="Z169" ca="1">IF($Q169="Y",VLOOKUP($P169,INDIRECT($Q$2),Z$5,0)*INDIRECT($P$1),VLOOKUP($P169,INDIRECT($Q$2),Z$5,0))</f>
        <v>156621.51699999999</v>
      </c>
      <c r="AA169" s="104" cm="1">
        <f t="array" aca="1" ref="AA169" ca="1">IF($Q169="Y",VLOOKUP($P169,INDIRECT($Q$2),AA$5,0)*INDIRECT($P$1),VLOOKUP($P169,INDIRECT($Q$2),AA$5,0))</f>
        <v>159753.6581875</v>
      </c>
      <c r="AB169" s="162" t="str">
        <f t="shared" si="118"/>
        <v>59405C</v>
      </c>
      <c r="AC169" s="163" t="str">
        <f t="shared" si="106"/>
        <v>Service Center Director</v>
      </c>
      <c r="AD169" s="162">
        <f t="shared" si="115"/>
        <v>122</v>
      </c>
      <c r="AE169" s="164">
        <f t="shared" ca="1" si="107"/>
        <v>64.790000000000006</v>
      </c>
      <c r="AF169" s="164">
        <f t="shared" ca="1" si="108"/>
        <v>68.201000000000008</v>
      </c>
      <c r="AG169" s="164">
        <f t="shared" ca="1" si="109"/>
        <v>69.564999999999998</v>
      </c>
      <c r="AH169" s="164">
        <f t="shared" ca="1" si="110"/>
        <v>70.956000000000003</v>
      </c>
      <c r="AI169" s="164">
        <f t="shared" ca="1" si="114"/>
        <v>72.375</v>
      </c>
      <c r="AJ169" s="164">
        <f t="shared" ca="1" si="111"/>
        <v>73.823000000000008</v>
      </c>
      <c r="AK169" s="164">
        <f t="shared" ca="1" si="112"/>
        <v>75.299000000000007</v>
      </c>
      <c r="AL169" s="164">
        <f t="shared" ca="1" si="113"/>
        <v>76.805000000000007</v>
      </c>
    </row>
    <row r="170" spans="1:38" s="51" customFormat="1">
      <c r="A170" s="85" t="s">
        <v>356</v>
      </c>
      <c r="B170" s="86">
        <v>14</v>
      </c>
      <c r="C170" s="86" t="s">
        <v>357</v>
      </c>
      <c r="D170" s="86">
        <v>658</v>
      </c>
      <c r="E170" s="86" t="s">
        <v>448</v>
      </c>
      <c r="F170" s="116" t="s">
        <v>603</v>
      </c>
      <c r="G170" s="134">
        <f t="shared" ca="1" si="119"/>
        <v>137533.32125000001</v>
      </c>
      <c r="H170" s="134">
        <f t="shared" ca="1" si="121"/>
        <v>144774.52599999998</v>
      </c>
      <c r="I170" s="134">
        <f t="shared" ca="1" si="121"/>
        <v>147670.18174999999</v>
      </c>
      <c r="J170" s="134">
        <f t="shared" ca="1" si="121"/>
        <v>150623.66800000001</v>
      </c>
      <c r="K170" s="134">
        <f t="shared" ca="1" si="121"/>
        <v>153636.01743750001</v>
      </c>
      <c r="L170" s="134">
        <f t="shared" ca="1" si="121"/>
        <v>156708.26274999999</v>
      </c>
      <c r="M170" s="134">
        <f t="shared" ca="1" si="121"/>
        <v>159841.436625</v>
      </c>
      <c r="N170" s="134">
        <f t="shared" ca="1" si="121"/>
        <v>163040.70249999998</v>
      </c>
      <c r="O170" s="54"/>
      <c r="P170" s="100" t="str">
        <f t="shared" si="103"/>
        <v>C09900</v>
      </c>
      <c r="Q170" s="102" t="s">
        <v>509</v>
      </c>
      <c r="R170" s="103" t="str">
        <f t="shared" si="104"/>
        <v>Supervising Attorney - Criminal</v>
      </c>
      <c r="S170" s="102" t="str">
        <f t="shared" si="116"/>
        <v>85</v>
      </c>
      <c r="T170" s="104" cm="1">
        <f t="array" aca="1" ref="T170" ca="1">IF($Q170="Y",VLOOKUP($P170,INDIRECT($Q$2),T$5,0)*INDIRECT($P$1),VLOOKUP($P170,INDIRECT($Q$2),T$5,0))</f>
        <v>137533.32125000001</v>
      </c>
      <c r="U170" s="104" cm="1">
        <f t="array" aca="1" ref="U170" ca="1">IF($Q170="Y",VLOOKUP($P170,INDIRECT($Q$2),U$5,0)*INDIRECT($P$1),VLOOKUP($P170,INDIRECT($Q$2),U$5,0))</f>
        <v>144774.52599999998</v>
      </c>
      <c r="V170" s="104" cm="1">
        <f t="array" aca="1" ref="V170" ca="1">IF($Q170="Y",VLOOKUP($P170,INDIRECT($Q$2),V$5,0)*INDIRECT($P$1),VLOOKUP($P170,INDIRECT($Q$2),V$5,0))</f>
        <v>147670.18174999999</v>
      </c>
      <c r="W170" s="104" cm="1">
        <f t="array" aca="1" ref="W170" ca="1">IF($Q170="Y",VLOOKUP($P170,INDIRECT($Q$2),W$5,0)*INDIRECT($P$1),VLOOKUP($P170,INDIRECT($Q$2),W$5,0))</f>
        <v>150623.66800000001</v>
      </c>
      <c r="X170" s="104" cm="1">
        <f t="array" aca="1" ref="X170" ca="1">IF($Q170="Y",VLOOKUP($P170,INDIRECT($Q$2),X$5,0)*INDIRECT($P$1),VLOOKUP($P170,INDIRECT($Q$2),X$5,0))</f>
        <v>153636.01743750001</v>
      </c>
      <c r="Y170" s="104" cm="1">
        <f t="array" aca="1" ref="Y170" ca="1">IF($Q170="Y",VLOOKUP($P170,INDIRECT($Q$2),Y$5,0)*INDIRECT($P$1),VLOOKUP($P170,INDIRECT($Q$2),Y$5,0))</f>
        <v>156708.26274999999</v>
      </c>
      <c r="Z170" s="104" cm="1">
        <f t="array" aca="1" ref="Z170" ca="1">IF($Q170="Y",VLOOKUP($P170,INDIRECT($Q$2),Z$5,0)*INDIRECT($P$1),VLOOKUP($P170,INDIRECT($Q$2),Z$5,0))</f>
        <v>159841.436625</v>
      </c>
      <c r="AA170" s="104" cm="1">
        <f t="array" aca="1" ref="AA170" ca="1">IF($Q170="Y",VLOOKUP($P170,INDIRECT($Q$2),AA$5,0)*INDIRECT($P$1),VLOOKUP($P170,INDIRECT($Q$2),AA$5,0))</f>
        <v>163040.70249999998</v>
      </c>
      <c r="AB170" s="162" t="str">
        <f t="shared" si="118"/>
        <v>C09900</v>
      </c>
      <c r="AC170" s="163" t="str">
        <f t="shared" si="106"/>
        <v>Supervising Attorney - Criminal</v>
      </c>
      <c r="AD170" s="162" t="str">
        <f t="shared" si="115"/>
        <v>85</v>
      </c>
      <c r="AE170" s="164">
        <f t="shared" ca="1" si="107"/>
        <v>66.122</v>
      </c>
      <c r="AF170" s="164">
        <f t="shared" ca="1" si="108"/>
        <v>69.603999999999999</v>
      </c>
      <c r="AG170" s="164">
        <f t="shared" ca="1" si="109"/>
        <v>70.996000000000009</v>
      </c>
      <c r="AH170" s="164">
        <f t="shared" ca="1" si="110"/>
        <v>72.416000000000011</v>
      </c>
      <c r="AI170" s="164">
        <f t="shared" ca="1" si="114"/>
        <v>73.864000000000004</v>
      </c>
      <c r="AJ170" s="164">
        <f t="shared" ca="1" si="111"/>
        <v>75.341000000000008</v>
      </c>
      <c r="AK170" s="164">
        <f t="shared" ca="1" si="112"/>
        <v>76.847000000000008</v>
      </c>
      <c r="AL170" s="164">
        <f t="shared" ca="1" si="113"/>
        <v>78.385000000000005</v>
      </c>
    </row>
    <row r="171" spans="1:38" s="51" customFormat="1">
      <c r="A171" s="44" t="s">
        <v>575</v>
      </c>
      <c r="B171" s="54">
        <v>12</v>
      </c>
      <c r="C171" s="54">
        <v>169</v>
      </c>
      <c r="D171" s="54">
        <v>555</v>
      </c>
      <c r="E171" s="54" t="s">
        <v>448</v>
      </c>
      <c r="F171" s="119" t="s">
        <v>530</v>
      </c>
      <c r="G171" s="134">
        <f t="shared" si="119"/>
        <v>114090</v>
      </c>
      <c r="H171" s="134">
        <f t="shared" si="121"/>
        <v>120095</v>
      </c>
      <c r="I171" s="134">
        <f t="shared" si="121"/>
        <v>122497</v>
      </c>
      <c r="J171" s="134">
        <f t="shared" si="121"/>
        <v>124947</v>
      </c>
      <c r="K171" s="134">
        <f t="shared" si="121"/>
        <v>127446</v>
      </c>
      <c r="L171" s="134">
        <f t="shared" si="121"/>
        <v>129995</v>
      </c>
      <c r="M171" s="134">
        <f t="shared" si="121"/>
        <v>132595</v>
      </c>
      <c r="N171" s="134">
        <f t="shared" si="121"/>
        <v>135247</v>
      </c>
      <c r="O171" s="83"/>
      <c r="P171" s="100" t="str">
        <f t="shared" si="103"/>
        <v>59442C</v>
      </c>
      <c r="Q171" s="100" t="s">
        <v>509</v>
      </c>
      <c r="R171" s="100" t="str">
        <f t="shared" si="104"/>
        <v>Workforce Director - Health</v>
      </c>
      <c r="S171" s="102">
        <f t="shared" si="116"/>
        <v>169</v>
      </c>
      <c r="T171" s="176">
        <v>114090</v>
      </c>
      <c r="U171" s="176">
        <v>120095</v>
      </c>
      <c r="V171" s="176">
        <v>122497</v>
      </c>
      <c r="W171" s="176">
        <v>124947</v>
      </c>
      <c r="X171" s="176">
        <v>127446</v>
      </c>
      <c r="Y171" s="176">
        <v>129995</v>
      </c>
      <c r="Z171" s="176">
        <v>132595</v>
      </c>
      <c r="AA171" s="176">
        <v>135247</v>
      </c>
      <c r="AB171" s="157" t="str">
        <f t="shared" si="118"/>
        <v>59442C</v>
      </c>
      <c r="AC171" s="157" t="str">
        <f t="shared" si="106"/>
        <v>Workforce Director - Health</v>
      </c>
      <c r="AD171" s="162">
        <f t="shared" si="115"/>
        <v>169</v>
      </c>
      <c r="AE171" s="164">
        <f t="shared" si="107"/>
        <v>54.850999999999999</v>
      </c>
      <c r="AF171" s="164">
        <f t="shared" si="108"/>
        <v>57.738</v>
      </c>
      <c r="AG171" s="164">
        <f t="shared" si="109"/>
        <v>58.893000000000001</v>
      </c>
      <c r="AH171" s="164">
        <f t="shared" si="110"/>
        <v>60.070999999999998</v>
      </c>
      <c r="AI171" s="164">
        <f t="shared" si="114"/>
        <v>61.272999999999996</v>
      </c>
      <c r="AJ171" s="164">
        <f t="shared" si="111"/>
        <v>62.497999999999998</v>
      </c>
      <c r="AK171" s="164">
        <f t="shared" si="112"/>
        <v>63.747999999999998</v>
      </c>
      <c r="AL171" s="164">
        <f t="shared" si="113"/>
        <v>65.02300000000001</v>
      </c>
    </row>
  </sheetData>
  <sheetProtection autoFilter="0"/>
  <autoFilter ref="A6:AL171" xr:uid="{40EC7008-1B47-434C-97A7-B01210D6545C}"/>
  <sortState xmlns:xlrd2="http://schemas.microsoft.com/office/spreadsheetml/2017/richdata2" ref="A7:AP171">
    <sortCondition ref="F7:F171"/>
  </sortState>
  <pageMargins left="0.25" right="0.25" top="0.75" bottom="0.75" header="0.3" footer="0.3"/>
  <pageSetup orientation="landscape" r:id="rId1"/>
  <headerFoot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FE54D-CDE3-48C4-97CD-F7837F342DD7}">
  <sheetPr>
    <tabColor theme="1"/>
  </sheetPr>
  <dimension ref="A1:AO181"/>
  <sheetViews>
    <sheetView showGridLines="0" zoomScaleNormal="100" workbookViewId="0">
      <selection activeCell="G21" sqref="G21"/>
    </sheetView>
  </sheetViews>
  <sheetFormatPr defaultColWidth="8.81640625" defaultRowHeight="14.5"/>
  <cols>
    <col min="1" max="1" width="7.1796875" style="44" customWidth="1"/>
    <col min="2" max="2" width="8.1796875" style="54" bestFit="1" customWidth="1"/>
    <col min="3" max="3" width="8.1796875" style="142" bestFit="1" customWidth="1"/>
    <col min="4" max="4" width="8.1796875" style="54" bestFit="1" customWidth="1"/>
    <col min="5" max="5" width="8.453125" style="54" bestFit="1" customWidth="1"/>
    <col min="6" max="6" width="71.81640625" style="44" customWidth="1"/>
    <col min="7" max="13" width="11" style="149" customWidth="1"/>
    <col min="14" max="14" width="11" style="149" bestFit="1" customWidth="1"/>
    <col min="15" max="15" width="16.81640625" style="83" hidden="1" customWidth="1"/>
    <col min="16" max="16" width="25.54296875" style="100" hidden="1" customWidth="1"/>
    <col min="17" max="17" width="9.81640625" style="100" hidden="1" customWidth="1"/>
    <col min="18" max="18" width="73" style="100" hidden="1" customWidth="1"/>
    <col min="19" max="19" width="11.1796875" style="102" hidden="1" customWidth="1"/>
    <col min="20" max="26" width="11" style="100" hidden="1" customWidth="1"/>
    <col min="27" max="27" width="10.26953125" style="100" hidden="1" customWidth="1"/>
    <col min="28" max="28" width="11.1796875" style="157" hidden="1" customWidth="1"/>
    <col min="29" max="29" width="68" style="157" hidden="1" customWidth="1"/>
    <col min="30" max="31" width="10.26953125" style="157" hidden="1" customWidth="1"/>
    <col min="32" max="38" width="11" style="157" hidden="1" customWidth="1"/>
    <col min="39" max="39" width="2" style="44" hidden="1" customWidth="1"/>
    <col min="40" max="40" width="11" style="44" hidden="1" customWidth="1"/>
    <col min="41" max="41" width="24.26953125" style="44" hidden="1" customWidth="1"/>
    <col min="42" max="16384" width="8.81640625" style="44"/>
  </cols>
  <sheetData>
    <row r="1" spans="1:38">
      <c r="A1" s="88" t="s">
        <v>0</v>
      </c>
      <c r="B1" s="89"/>
      <c r="C1" s="138"/>
      <c r="D1" s="89"/>
      <c r="E1" s="89"/>
      <c r="F1" s="111"/>
      <c r="G1" s="147"/>
      <c r="H1" s="147"/>
      <c r="I1" s="147"/>
      <c r="J1" s="147"/>
      <c r="K1" s="147"/>
      <c r="L1" s="147"/>
      <c r="M1" s="147"/>
      <c r="N1" s="147"/>
      <c r="O1" s="84"/>
      <c r="P1" s="100" t="s">
        <v>623</v>
      </c>
      <c r="Q1" s="101">
        <v>1.0449999999999999</v>
      </c>
      <c r="R1" s="155"/>
    </row>
    <row r="2" spans="1:38">
      <c r="A2" s="105" t="s">
        <v>620</v>
      </c>
      <c r="B2" s="89"/>
      <c r="C2" s="138"/>
      <c r="D2" s="89"/>
      <c r="E2" s="89"/>
      <c r="F2" s="112"/>
      <c r="G2" s="147"/>
      <c r="H2" s="147"/>
      <c r="I2" s="147"/>
      <c r="J2" s="147"/>
      <c r="K2" s="147"/>
      <c r="L2" s="147"/>
      <c r="M2" s="147"/>
      <c r="N2" s="147"/>
      <c r="O2" s="79"/>
      <c r="P2" s="100" t="s">
        <v>505</v>
      </c>
      <c r="Q2" s="102" t="s">
        <v>622</v>
      </c>
    </row>
    <row r="3" spans="1:38">
      <c r="A3" s="92" t="s">
        <v>453</v>
      </c>
      <c r="B3" s="89"/>
      <c r="C3" s="138"/>
      <c r="D3" s="89"/>
      <c r="E3" s="89"/>
      <c r="F3" s="112"/>
      <c r="G3" s="147"/>
      <c r="H3" s="147"/>
      <c r="I3" s="147"/>
      <c r="J3" s="147"/>
      <c r="K3" s="147"/>
      <c r="L3" s="147"/>
      <c r="M3" s="147"/>
      <c r="N3" s="147"/>
      <c r="O3" s="79"/>
    </row>
    <row r="4" spans="1:38">
      <c r="A4" s="105" t="s">
        <v>621</v>
      </c>
      <c r="B4" s="89"/>
      <c r="C4" s="138"/>
      <c r="D4" s="89"/>
      <c r="E4" s="89"/>
      <c r="F4" s="112"/>
      <c r="G4" s="147"/>
      <c r="H4" s="147"/>
      <c r="I4" s="147"/>
      <c r="J4" s="147"/>
      <c r="K4" s="147"/>
      <c r="L4" s="147"/>
      <c r="M4" s="147"/>
      <c r="N4" s="147"/>
      <c r="O4" s="79"/>
    </row>
    <row r="5" spans="1:38">
      <c r="A5" s="92" t="s">
        <v>747</v>
      </c>
      <c r="B5" s="45"/>
      <c r="C5" s="139"/>
      <c r="D5" s="45"/>
      <c r="E5" s="45"/>
      <c r="F5" s="90"/>
      <c r="G5" s="147"/>
      <c r="H5" s="147"/>
      <c r="I5" s="147"/>
      <c r="J5" s="147"/>
      <c r="K5" s="147"/>
      <c r="L5" s="147"/>
      <c r="M5" s="147"/>
      <c r="N5" s="147"/>
      <c r="O5" s="156"/>
      <c r="P5" s="100" t="s">
        <v>463</v>
      </c>
      <c r="T5" s="102">
        <v>5</v>
      </c>
      <c r="U5" s="102">
        <f>T5+1</f>
        <v>6</v>
      </c>
      <c r="V5" s="102">
        <f t="shared" ref="V5:AA5" si="0">U5+1</f>
        <v>7</v>
      </c>
      <c r="W5" s="102">
        <f t="shared" si="0"/>
        <v>8</v>
      </c>
      <c r="X5" s="102">
        <f t="shared" si="0"/>
        <v>9</v>
      </c>
      <c r="Y5" s="102">
        <f t="shared" si="0"/>
        <v>10</v>
      </c>
      <c r="Z5" s="102">
        <f t="shared" si="0"/>
        <v>11</v>
      </c>
      <c r="AA5" s="102">
        <f t="shared" si="0"/>
        <v>12</v>
      </c>
      <c r="AB5" s="157" t="s">
        <v>515</v>
      </c>
    </row>
    <row r="6" spans="1:38" ht="61.5" customHeight="1">
      <c r="A6" s="120" t="s">
        <v>4</v>
      </c>
      <c r="B6" s="121" t="s">
        <v>456</v>
      </c>
      <c r="C6" s="140" t="s">
        <v>457</v>
      </c>
      <c r="D6" s="121" t="s">
        <v>458</v>
      </c>
      <c r="E6" s="121" t="s">
        <v>447</v>
      </c>
      <c r="F6" s="122" t="s">
        <v>8</v>
      </c>
      <c r="G6" s="123" t="s">
        <v>9</v>
      </c>
      <c r="H6" s="123" t="s">
        <v>10</v>
      </c>
      <c r="I6" s="123" t="s">
        <v>11</v>
      </c>
      <c r="J6" s="123" t="s">
        <v>12</v>
      </c>
      <c r="K6" s="123" t="s">
        <v>13</v>
      </c>
      <c r="L6" s="123" t="s">
        <v>14</v>
      </c>
      <c r="M6" s="123" t="s">
        <v>15</v>
      </c>
      <c r="N6" s="123" t="s">
        <v>16</v>
      </c>
      <c r="O6" s="124"/>
      <c r="P6" s="125" t="s">
        <v>4</v>
      </c>
      <c r="Q6" s="125" t="s">
        <v>508</v>
      </c>
      <c r="R6" s="127" t="s">
        <v>8</v>
      </c>
      <c r="S6" s="126" t="s">
        <v>5</v>
      </c>
      <c r="T6" s="128" t="s">
        <v>9</v>
      </c>
      <c r="U6" s="128" t="s">
        <v>10</v>
      </c>
      <c r="V6" s="128" t="s">
        <v>11</v>
      </c>
      <c r="W6" s="128" t="s">
        <v>12</v>
      </c>
      <c r="X6" s="128" t="s">
        <v>13</v>
      </c>
      <c r="Y6" s="128" t="s">
        <v>14</v>
      </c>
      <c r="Z6" s="128" t="s">
        <v>15</v>
      </c>
      <c r="AA6" s="128" t="s">
        <v>16</v>
      </c>
      <c r="AB6" s="158" t="s">
        <v>460</v>
      </c>
      <c r="AC6" s="159" t="s">
        <v>8</v>
      </c>
      <c r="AD6" s="160" t="s">
        <v>457</v>
      </c>
      <c r="AE6" s="161" t="s">
        <v>9</v>
      </c>
      <c r="AF6" s="161" t="s">
        <v>10</v>
      </c>
      <c r="AG6" s="161" t="s">
        <v>11</v>
      </c>
      <c r="AH6" s="161" t="s">
        <v>12</v>
      </c>
      <c r="AI6" s="161" t="s">
        <v>13</v>
      </c>
      <c r="AJ6" s="161" t="s">
        <v>14</v>
      </c>
      <c r="AK6" s="161" t="s">
        <v>15</v>
      </c>
      <c r="AL6" s="161" t="s">
        <v>16</v>
      </c>
    </row>
    <row r="7" spans="1:38">
      <c r="A7" s="165" t="s">
        <v>519</v>
      </c>
      <c r="B7" s="166">
        <v>14</v>
      </c>
      <c r="C7" s="205" t="s">
        <v>695</v>
      </c>
      <c r="D7" s="166">
        <v>673</v>
      </c>
      <c r="E7" s="166" t="s">
        <v>448</v>
      </c>
      <c r="F7" s="167" t="s">
        <v>518</v>
      </c>
      <c r="G7" s="134">
        <f t="shared" ref="G7:N11" ca="1" si="1">ROUND(T7,0)</f>
        <v>145176</v>
      </c>
      <c r="H7" s="134">
        <f t="shared" ca="1" si="1"/>
        <v>152816</v>
      </c>
      <c r="I7" s="134">
        <f t="shared" ca="1" si="1"/>
        <v>155873</v>
      </c>
      <c r="J7" s="134">
        <f t="shared" ca="1" si="1"/>
        <v>158990</v>
      </c>
      <c r="K7" s="134">
        <f t="shared" ca="1" si="1"/>
        <v>162171</v>
      </c>
      <c r="L7" s="134">
        <f t="shared" ca="1" si="1"/>
        <v>165413</v>
      </c>
      <c r="M7" s="134">
        <f t="shared" ca="1" si="1"/>
        <v>168722</v>
      </c>
      <c r="N7" s="134">
        <f t="shared" ca="1" si="1"/>
        <v>172097</v>
      </c>
      <c r="O7" s="169"/>
      <c r="P7" s="100" t="str">
        <f t="shared" ref="P7:P38" si="2">A7</f>
        <v>53035C</v>
      </c>
      <c r="Q7" s="102" t="s">
        <v>509</v>
      </c>
      <c r="R7" s="103" t="str">
        <f t="shared" ref="R7:R37" si="3">F7</f>
        <v>311 Service Center Director</v>
      </c>
      <c r="S7" s="102" t="str">
        <f t="shared" ref="S7:S36" si="4">C7</f>
        <v>170</v>
      </c>
      <c r="T7" s="104" cm="1">
        <f t="array" aca="1" ref="T7" ca="1">IF($Q7="Y",VLOOKUP($P7,INDIRECT($Q$2),T$5,0)*INDIRECT($P$1),VLOOKUP($P7,INDIRECT($Q$2),T$5,0))</f>
        <v>145175.94712156247</v>
      </c>
      <c r="U7" s="104" cm="1">
        <f t="array" aca="1" ref="U7" ca="1">IF($Q7="Y",VLOOKUP($P7,INDIRECT($Q$2),U$5,0)*INDIRECT($P$1),VLOOKUP($P7,INDIRECT($Q$2),U$5,0))</f>
        <v>152816.38885906248</v>
      </c>
      <c r="V7" s="104" cm="1">
        <f t="array" aca="1" ref="V7" ca="1">IF($Q7="Y",VLOOKUP($P7,INDIRECT($Q$2),V$5,0)*INDIRECT($P$1),VLOOKUP($P7,INDIRECT($Q$2),V$5,0))</f>
        <v>155872.56555406249</v>
      </c>
      <c r="W7" s="104" cm="1">
        <f t="array" aca="1" ref="W7" ca="1">IF($Q7="Y",VLOOKUP($P7,INDIRECT($Q$2),W$5,0)*INDIRECT($P$1),VLOOKUP($P7,INDIRECT($Q$2),W$5,0))</f>
        <v>158990.25427999996</v>
      </c>
      <c r="X7" s="104" cm="1">
        <f t="array" aca="1" ref="X7" ca="1">IF($Q7="Y",VLOOKUP($P7,INDIRECT($Q$2),X$5,0)*INDIRECT($P$1),VLOOKUP($P7,INDIRECT($Q$2),X$5,0))</f>
        <v>162170.53419531247</v>
      </c>
      <c r="Y7" s="104" cm="1">
        <f t="array" aca="1" ref="Y7" ca="1">IF($Q7="Y",VLOOKUP($P7,INDIRECT($Q$2),Y$5,0)*INDIRECT($P$1),VLOOKUP($P7,INDIRECT($Q$2),Y$5,0))</f>
        <v>165413.40529999998</v>
      </c>
      <c r="Z7" s="104" cm="1">
        <f t="array" aca="1" ref="Z7" ca="1">IF($Q7="Y",VLOOKUP($P7,INDIRECT($Q$2),Z$5,0)*INDIRECT($P$1),VLOOKUP($P7,INDIRECT($Q$2),Z$5,0))</f>
        <v>168722.10506937499</v>
      </c>
      <c r="AA7" s="104" cm="1">
        <f t="array" aca="1" ref="AA7" ca="1">IF($Q7="Y",VLOOKUP($P7,INDIRECT($Q$2),AA$5,0)*INDIRECT($P$1),VLOOKUP($P7,INDIRECT($Q$2),AA$5,0))</f>
        <v>172096.63350343748</v>
      </c>
      <c r="AB7" s="162" t="str">
        <f t="shared" ref="AB7:AB38" si="5">A7</f>
        <v>53035C</v>
      </c>
      <c r="AC7" s="163" t="str">
        <f t="shared" ref="AC7:AC37" si="6">F7</f>
        <v>311 Service Center Director</v>
      </c>
      <c r="AD7" s="162" t="str">
        <f t="shared" ref="AD7:AD38" si="7">C7</f>
        <v>170</v>
      </c>
      <c r="AE7" s="164">
        <f t="shared" ref="AE7:AL11" ca="1" si="8">ROUNDUP(T7/2080,3)</f>
        <v>69.797000000000011</v>
      </c>
      <c r="AF7" s="164">
        <f t="shared" ca="1" si="8"/>
        <v>73.47</v>
      </c>
      <c r="AG7" s="164">
        <f t="shared" ca="1" si="8"/>
        <v>74.939000000000007</v>
      </c>
      <c r="AH7" s="164">
        <f t="shared" ca="1" si="8"/>
        <v>76.438000000000002</v>
      </c>
      <c r="AI7" s="164">
        <f t="shared" ca="1" si="8"/>
        <v>77.966999999999999</v>
      </c>
      <c r="AJ7" s="164">
        <f t="shared" ca="1" si="8"/>
        <v>79.52600000000001</v>
      </c>
      <c r="AK7" s="164">
        <f t="shared" ca="1" si="8"/>
        <v>81.117000000000004</v>
      </c>
      <c r="AL7" s="164">
        <f t="shared" ca="1" si="8"/>
        <v>82.739000000000004</v>
      </c>
    </row>
    <row r="8" spans="1:38">
      <c r="A8" s="85" t="s">
        <v>17</v>
      </c>
      <c r="B8" s="86">
        <v>10</v>
      </c>
      <c r="C8" s="86" t="s">
        <v>18</v>
      </c>
      <c r="D8" s="86">
        <v>495</v>
      </c>
      <c r="E8" s="86" t="s">
        <v>448</v>
      </c>
      <c r="F8" s="113" t="s">
        <v>19</v>
      </c>
      <c r="G8" s="134">
        <f t="shared" ca="1" si="1"/>
        <v>107409</v>
      </c>
      <c r="H8" s="134">
        <f t="shared" ca="1" si="1"/>
        <v>113062</v>
      </c>
      <c r="I8" s="134">
        <f t="shared" ca="1" si="1"/>
        <v>115324</v>
      </c>
      <c r="J8" s="134">
        <f t="shared" ca="1" si="1"/>
        <v>117630</v>
      </c>
      <c r="K8" s="134">
        <f t="shared" ca="1" si="1"/>
        <v>119985</v>
      </c>
      <c r="L8" s="134">
        <f t="shared" ca="1" si="1"/>
        <v>122383</v>
      </c>
      <c r="M8" s="134">
        <f t="shared" ca="1" si="1"/>
        <v>124829</v>
      </c>
      <c r="N8" s="134">
        <f t="shared" ca="1" si="1"/>
        <v>127329</v>
      </c>
      <c r="O8" s="87"/>
      <c r="P8" s="100" t="str">
        <f t="shared" si="2"/>
        <v>C00100</v>
      </c>
      <c r="Q8" s="102" t="s">
        <v>509</v>
      </c>
      <c r="R8" s="103" t="str">
        <f t="shared" si="3"/>
        <v>Access and Outreach Manager</v>
      </c>
      <c r="S8" s="102" t="str">
        <f t="shared" si="4"/>
        <v>17</v>
      </c>
      <c r="T8" s="104" cm="1">
        <f t="array" aca="1" ref="T8" ca="1">IF($Q8="Y",VLOOKUP($P8,INDIRECT($Q$2),T$5,0)*INDIRECT($P$1),VLOOKUP($P8,INDIRECT($Q$2),T$5,0))</f>
        <v>107408.63928437499</v>
      </c>
      <c r="U8" s="104" cm="1">
        <f t="array" aca="1" ref="U8" ca="1">IF($Q8="Y",VLOOKUP($P8,INDIRECT($Q$2),U$5,0)*INDIRECT($P$1),VLOOKUP($P8,INDIRECT($Q$2),U$5,0))</f>
        <v>113062.35033843749</v>
      </c>
      <c r="V8" s="104" cm="1">
        <f t="array" aca="1" ref="V8" ca="1">IF($Q8="Y",VLOOKUP($P8,INDIRECT($Q$2),V$5,0)*INDIRECT($P$1),VLOOKUP($P8,INDIRECT($Q$2),V$5,0))</f>
        <v>115324.2664234375</v>
      </c>
      <c r="W8" s="104" cm="1">
        <f t="array" aca="1" ref="W8" ca="1">IF($Q8="Y",VLOOKUP($P8,INDIRECT($Q$2),W$5,0)*INDIRECT($P$1),VLOOKUP($P8,INDIRECT($Q$2),W$5,0))</f>
        <v>117630.42800437499</v>
      </c>
      <c r="X8" s="104" cm="1">
        <f t="array" aca="1" ref="X8" ca="1">IF($Q8="Y",VLOOKUP($P8,INDIRECT($Q$2),X$5,0)*INDIRECT($P$1),VLOOKUP($P8,INDIRECT($Q$2),X$5,0))</f>
        <v>119985.151715</v>
      </c>
      <c r="Y8" s="104" cm="1">
        <f t="array" aca="1" ref="Y8" ca="1">IF($Q8="Y",VLOOKUP($P8,INDIRECT($Q$2),Y$5,0)*INDIRECT($P$1),VLOOKUP($P8,INDIRECT($Q$2),Y$5,0))</f>
        <v>122383.04176312499</v>
      </c>
      <c r="Z8" s="104" cm="1">
        <f t="array" aca="1" ref="Z8" ca="1">IF($Q8="Y",VLOOKUP($P8,INDIRECT($Q$2),Z$5,0)*INDIRECT($P$1),VLOOKUP($P8,INDIRECT($Q$2),Z$5,0))</f>
        <v>124829.49394093749</v>
      </c>
      <c r="AA8" s="104" cm="1">
        <f t="array" aca="1" ref="AA8" ca="1">IF($Q8="Y",VLOOKUP($P8,INDIRECT($Q$2),AA$5,0)*INDIRECT($P$1),VLOOKUP($P8,INDIRECT($Q$2),AA$5,0))</f>
        <v>127328.82488218749</v>
      </c>
      <c r="AB8" s="162" t="str">
        <f t="shared" si="5"/>
        <v>C00100</v>
      </c>
      <c r="AC8" s="163" t="str">
        <f t="shared" si="6"/>
        <v>Access and Outreach Manager</v>
      </c>
      <c r="AD8" s="162" t="str">
        <f t="shared" si="7"/>
        <v>17</v>
      </c>
      <c r="AE8" s="164">
        <f t="shared" ca="1" si="8"/>
        <v>51.638999999999996</v>
      </c>
      <c r="AF8" s="164">
        <f t="shared" ca="1" si="8"/>
        <v>54.356999999999999</v>
      </c>
      <c r="AG8" s="164">
        <f t="shared" ca="1" si="8"/>
        <v>55.445</v>
      </c>
      <c r="AH8" s="164">
        <f t="shared" ca="1" si="8"/>
        <v>56.553999999999995</v>
      </c>
      <c r="AI8" s="164">
        <f t="shared" ca="1" si="8"/>
        <v>57.686</v>
      </c>
      <c r="AJ8" s="164">
        <f t="shared" ca="1" si="8"/>
        <v>58.838999999999999</v>
      </c>
      <c r="AK8" s="164">
        <f t="shared" ca="1" si="8"/>
        <v>60.015000000000001</v>
      </c>
      <c r="AL8" s="164">
        <f t="shared" ca="1" si="8"/>
        <v>61.216000000000001</v>
      </c>
    </row>
    <row r="9" spans="1:38">
      <c r="A9" s="85" t="s">
        <v>140</v>
      </c>
      <c r="B9" s="86">
        <v>13</v>
      </c>
      <c r="C9" s="94" t="s">
        <v>437</v>
      </c>
      <c r="D9" s="86">
        <v>591</v>
      </c>
      <c r="E9" s="86" t="s">
        <v>448</v>
      </c>
      <c r="F9" s="113" t="s">
        <v>436</v>
      </c>
      <c r="G9" s="134">
        <f t="shared" ca="1" si="1"/>
        <v>128798</v>
      </c>
      <c r="H9" s="134">
        <f t="shared" ca="1" si="1"/>
        <v>135576</v>
      </c>
      <c r="I9" s="134">
        <f t="shared" ca="1" si="1"/>
        <v>138288</v>
      </c>
      <c r="J9" s="134">
        <f t="shared" ca="1" si="1"/>
        <v>141055</v>
      </c>
      <c r="K9" s="134">
        <f t="shared" ca="1" si="1"/>
        <v>143874</v>
      </c>
      <c r="L9" s="134">
        <f t="shared" ca="1" si="1"/>
        <v>146753</v>
      </c>
      <c r="M9" s="134">
        <f t="shared" ca="1" si="1"/>
        <v>149688</v>
      </c>
      <c r="N9" s="134">
        <f t="shared" ca="1" si="1"/>
        <v>152681</v>
      </c>
      <c r="O9" s="87"/>
      <c r="P9" s="100" t="str">
        <f t="shared" si="2"/>
        <v>C03019</v>
      </c>
      <c r="Q9" s="102" t="s">
        <v>509</v>
      </c>
      <c r="R9" s="103" t="str">
        <f t="shared" si="3"/>
        <v>Animal Care &amp; Control Director</v>
      </c>
      <c r="S9" s="102" t="str">
        <f t="shared" si="4"/>
        <v>013</v>
      </c>
      <c r="T9" s="104" cm="1">
        <f t="array" aca="1" ref="T9" ca="1">IF($Q9="Y",VLOOKUP($P9,INDIRECT($Q$2),T$5,0)*INDIRECT($P$1),VLOOKUP($P9,INDIRECT($Q$2),T$5,0))</f>
        <v>128797.55951562499</v>
      </c>
      <c r="U9" s="104" cm="1">
        <f t="array" aca="1" ref="U9" ca="1">IF($Q9="Y",VLOOKUP($P9,INDIRECT($Q$2),U$5,0)*INDIRECT($P$1),VLOOKUP($P9,INDIRECT($Q$2),U$5,0))</f>
        <v>135575.75366156248</v>
      </c>
      <c r="V9" s="104" cm="1">
        <f t="array" aca="1" ref="V9" ca="1">IF($Q9="Y",VLOOKUP($P9,INDIRECT($Q$2),V$5,0)*INDIRECT($P$1),VLOOKUP($P9,INDIRECT($Q$2),V$5,0))</f>
        <v>138287.67881499999</v>
      </c>
      <c r="W9" s="104" cm="1">
        <f t="array" aca="1" ref="W9" ca="1">IF($Q9="Y",VLOOKUP($P9,INDIRECT($Q$2),W$5,0)*INDIRECT($P$1),VLOOKUP($P9,INDIRECT($Q$2),W$5,0))</f>
        <v>141054.64104875</v>
      </c>
      <c r="X9" s="104" cm="1">
        <f t="array" aca="1" ref="X9" ca="1">IF($Q9="Y",VLOOKUP($P9,INDIRECT($Q$2),X$5,0)*INDIRECT($P$1),VLOOKUP($P9,INDIRECT($Q$2),X$5,0))</f>
        <v>143874.48204593748</v>
      </c>
      <c r="Y9" s="104" cm="1">
        <f t="array" aca="1" ref="Y9" ca="1">IF($Q9="Y",VLOOKUP($P9,INDIRECT($Q$2),Y$5,0)*INDIRECT($P$1),VLOOKUP($P9,INDIRECT($Q$2),Y$5,0))</f>
        <v>146752.59759875</v>
      </c>
      <c r="Z9" s="104" cm="1">
        <f t="array" aca="1" ref="Z9" ca="1">IF($Q9="Y",VLOOKUP($P9,INDIRECT($Q$2),Z$5,0)*INDIRECT($P$1),VLOOKUP($P9,INDIRECT($Q$2),Z$5,0))</f>
        <v>149687.90854874998</v>
      </c>
      <c r="AA9" s="104" cm="1">
        <f t="array" aca="1" ref="AA9" ca="1">IF($Q9="Y",VLOOKUP($P9,INDIRECT($Q$2),AA$5,0)*INDIRECT($P$1),VLOOKUP($P9,INDIRECT($Q$2),AA$5,0))</f>
        <v>152681.49405437498</v>
      </c>
      <c r="AB9" s="162" t="str">
        <f t="shared" si="5"/>
        <v>C03019</v>
      </c>
      <c r="AC9" s="163" t="str">
        <f t="shared" si="6"/>
        <v>Animal Care &amp; Control Director</v>
      </c>
      <c r="AD9" s="162" t="str">
        <f t="shared" si="7"/>
        <v>013</v>
      </c>
      <c r="AE9" s="164">
        <f t="shared" ca="1" si="8"/>
        <v>61.921999999999997</v>
      </c>
      <c r="AF9" s="164">
        <f t="shared" ca="1" si="8"/>
        <v>65.181000000000012</v>
      </c>
      <c r="AG9" s="164">
        <f t="shared" ca="1" si="8"/>
        <v>66.484999999999999</v>
      </c>
      <c r="AH9" s="164">
        <f t="shared" ca="1" si="8"/>
        <v>67.814999999999998</v>
      </c>
      <c r="AI9" s="164">
        <f t="shared" ca="1" si="8"/>
        <v>69.171000000000006</v>
      </c>
      <c r="AJ9" s="164">
        <f t="shared" ca="1" si="8"/>
        <v>70.555000000000007</v>
      </c>
      <c r="AK9" s="164">
        <f t="shared" ca="1" si="8"/>
        <v>71.966000000000008</v>
      </c>
      <c r="AL9" s="164">
        <f t="shared" ca="1" si="8"/>
        <v>73.405000000000001</v>
      </c>
    </row>
    <row r="10" spans="1:38">
      <c r="A10" s="85" t="s">
        <v>20</v>
      </c>
      <c r="B10" s="86">
        <v>15</v>
      </c>
      <c r="C10" s="86" t="s">
        <v>21</v>
      </c>
      <c r="D10" s="86">
        <v>695</v>
      </c>
      <c r="E10" s="86" t="s">
        <v>448</v>
      </c>
      <c r="F10" s="113" t="s">
        <v>22</v>
      </c>
      <c r="G10" s="134">
        <f t="shared" ca="1" si="1"/>
        <v>151968</v>
      </c>
      <c r="H10" s="134">
        <f t="shared" ca="1" si="1"/>
        <v>159965</v>
      </c>
      <c r="I10" s="134">
        <f t="shared" ca="1" si="1"/>
        <v>163166</v>
      </c>
      <c r="J10" s="134">
        <f t="shared" ca="1" si="1"/>
        <v>166430</v>
      </c>
      <c r="K10" s="134">
        <f t="shared" ca="1" si="1"/>
        <v>169758</v>
      </c>
      <c r="L10" s="134">
        <f t="shared" ca="1" si="1"/>
        <v>173152</v>
      </c>
      <c r="M10" s="134">
        <f t="shared" ca="1" si="1"/>
        <v>176617</v>
      </c>
      <c r="N10" s="134">
        <f t="shared" ca="1" si="1"/>
        <v>180148</v>
      </c>
      <c r="O10" s="87"/>
      <c r="P10" s="100" t="str">
        <f t="shared" si="2"/>
        <v>C00590</v>
      </c>
      <c r="Q10" s="102" t="s">
        <v>509</v>
      </c>
      <c r="R10" s="103" t="str">
        <f t="shared" si="3"/>
        <v>Assistant Chief Fire Department</v>
      </c>
      <c r="S10" s="102" t="str">
        <f t="shared" si="4"/>
        <v>116</v>
      </c>
      <c r="T10" s="104" cm="1">
        <f t="array" aca="1" ref="T10" ca="1">IF($Q10="Y",VLOOKUP($P10,INDIRECT($Q$2),T$5,0)*INDIRECT($P$1),VLOOKUP($P10,INDIRECT($Q$2),T$5,0))</f>
        <v>151968.17032718749</v>
      </c>
      <c r="U10" s="104" cm="1">
        <f t="array" aca="1" ref="U10" ca="1">IF($Q10="Y",VLOOKUP($P10,INDIRECT($Q$2),U$5,0)*INDIRECT($P$1),VLOOKUP($P10,INDIRECT($Q$2),U$5,0))</f>
        <v>159964.73434906249</v>
      </c>
      <c r="V10" s="104" cm="1">
        <f t="array" aca="1" ref="V10" ca="1">IF($Q10="Y",VLOOKUP($P10,INDIRECT($Q$2),V$5,0)*INDIRECT($P$1),VLOOKUP($P10,INDIRECT($Q$2),V$5,0))</f>
        <v>163165.51827468749</v>
      </c>
      <c r="W10" s="104" cm="1">
        <f t="array" aca="1" ref="W10" ca="1">IF($Q10="Y",VLOOKUP($P10,INDIRECT($Q$2),W$5,0)*INDIRECT($P$1),VLOOKUP($P10,INDIRECT($Q$2),W$5,0))</f>
        <v>166429.97254812499</v>
      </c>
      <c r="X10" s="104" cm="1">
        <f t="array" aca="1" ref="X10" ca="1">IF($Q10="Y",VLOOKUP($P10,INDIRECT($Q$2),X$5,0)*INDIRECT($P$1),VLOOKUP($P10,INDIRECT($Q$2),X$5,0))</f>
        <v>169758.09716937499</v>
      </c>
      <c r="Y10" s="104" cm="1">
        <f t="array" aca="1" ref="Y10" ca="1">IF($Q10="Y",VLOOKUP($P10,INDIRECT($Q$2),Y$5,0)*INDIRECT($P$1),VLOOKUP($P10,INDIRECT($Q$2),Y$5,0))</f>
        <v>173152.05045531251</v>
      </c>
      <c r="Z10" s="104" cm="1">
        <f t="array" aca="1" ref="Z10" ca="1">IF($Q10="Y",VLOOKUP($P10,INDIRECT($Q$2),Z$5,0)*INDIRECT($P$1),VLOOKUP($P10,INDIRECT($Q$2),Z$5,0))</f>
        <v>176617.22819812497</v>
      </c>
      <c r="AA10" s="104" cm="1">
        <f t="array" aca="1" ref="AA10" ca="1">IF($Q10="Y",VLOOKUP($P10,INDIRECT($Q$2),AA$5,0)*INDIRECT($P$1),VLOOKUP($P10,INDIRECT($Q$2),AA$5,0))</f>
        <v>180148.23460562498</v>
      </c>
      <c r="AB10" s="162" t="str">
        <f t="shared" si="5"/>
        <v>C00590</v>
      </c>
      <c r="AC10" s="163" t="str">
        <f t="shared" si="6"/>
        <v>Assistant Chief Fire Department</v>
      </c>
      <c r="AD10" s="162" t="str">
        <f t="shared" si="7"/>
        <v>116</v>
      </c>
      <c r="AE10" s="164">
        <f t="shared" ca="1" si="8"/>
        <v>73.062000000000012</v>
      </c>
      <c r="AF10" s="164">
        <f t="shared" ca="1" si="8"/>
        <v>76.907000000000011</v>
      </c>
      <c r="AG10" s="164">
        <f t="shared" ca="1" si="8"/>
        <v>78.445000000000007</v>
      </c>
      <c r="AH10" s="164">
        <f t="shared" ca="1" si="8"/>
        <v>80.015000000000001</v>
      </c>
      <c r="AI10" s="164">
        <f t="shared" ca="1" si="8"/>
        <v>81.615000000000009</v>
      </c>
      <c r="AJ10" s="164">
        <f t="shared" ca="1" si="8"/>
        <v>83.247</v>
      </c>
      <c r="AK10" s="164">
        <f t="shared" ca="1" si="8"/>
        <v>84.913000000000011</v>
      </c>
      <c r="AL10" s="164">
        <f t="shared" ca="1" si="8"/>
        <v>86.61</v>
      </c>
    </row>
    <row r="11" spans="1:38">
      <c r="A11" s="85" t="s">
        <v>26</v>
      </c>
      <c r="B11" s="86">
        <v>12</v>
      </c>
      <c r="C11" s="86" t="s">
        <v>27</v>
      </c>
      <c r="D11" s="86">
        <v>578</v>
      </c>
      <c r="E11" s="86" t="s">
        <v>448</v>
      </c>
      <c r="F11" s="113" t="s">
        <v>28</v>
      </c>
      <c r="G11" s="134">
        <f t="shared" ca="1" si="1"/>
        <v>125902</v>
      </c>
      <c r="H11" s="134">
        <f t="shared" ca="1" si="1"/>
        <v>132528</v>
      </c>
      <c r="I11" s="134">
        <f t="shared" ca="1" si="1"/>
        <v>135179</v>
      </c>
      <c r="J11" s="134">
        <f t="shared" ca="1" si="1"/>
        <v>137882</v>
      </c>
      <c r="K11" s="134">
        <f t="shared" ca="1" si="1"/>
        <v>140640</v>
      </c>
      <c r="L11" s="134">
        <f t="shared" ca="1" si="1"/>
        <v>143453</v>
      </c>
      <c r="M11" s="134">
        <f t="shared" ca="1" si="1"/>
        <v>146322</v>
      </c>
      <c r="N11" s="134">
        <f t="shared" ca="1" si="1"/>
        <v>149248</v>
      </c>
      <c r="O11" s="87"/>
      <c r="P11" s="100" t="str">
        <f t="shared" si="2"/>
        <v>C00680</v>
      </c>
      <c r="Q11" s="102" t="s">
        <v>509</v>
      </c>
      <c r="R11" s="103" t="str">
        <f t="shared" si="3"/>
        <v>Assistant City Clerk</v>
      </c>
      <c r="S11" s="102" t="str">
        <f t="shared" si="4"/>
        <v>162</v>
      </c>
      <c r="T11" s="104" cm="1">
        <f t="array" aca="1" ref="T11" ca="1">IF($Q11="Y",VLOOKUP($P11,INDIRECT($Q$2),T$5,0)*INDIRECT($P$1),VLOOKUP($P11,INDIRECT($Q$2),T$5,0))</f>
        <v>125902.17742781249</v>
      </c>
      <c r="U11" s="104" cm="1">
        <f t="array" aca="1" ref="U11" ca="1">IF($Q11="Y",VLOOKUP($P11,INDIRECT($Q$2),U$5,0)*INDIRECT($P$1),VLOOKUP($P11,INDIRECT($Q$2),U$5,0))</f>
        <v>132528.21023406248</v>
      </c>
      <c r="V11" s="104" cm="1">
        <f t="array" aca="1" ref="V11" ca="1">IF($Q11="Y",VLOOKUP($P11,INDIRECT($Q$2),V$5,0)*INDIRECT($P$1),VLOOKUP($P11,INDIRECT($Q$2),V$5,0))</f>
        <v>135178.62335656249</v>
      </c>
      <c r="W11" s="104" cm="1">
        <f t="array" aca="1" ref="W11" ca="1">IF($Q11="Y",VLOOKUP($P11,INDIRECT($Q$2),W$5,0)*INDIRECT($P$1),VLOOKUP($P11,INDIRECT($Q$2),W$5,0))</f>
        <v>137881.91524249999</v>
      </c>
      <c r="X11" s="104" cm="1">
        <f t="array" aca="1" ref="X11" ca="1">IF($Q11="Y",VLOOKUP($P11,INDIRECT($Q$2),X$5,0)*INDIRECT($P$1),VLOOKUP($P11,INDIRECT($Q$2),X$5,0))</f>
        <v>140640.24420874999</v>
      </c>
      <c r="Y11" s="104" cm="1">
        <f t="array" aca="1" ref="Y11" ca="1">IF($Q11="Y",VLOOKUP($P11,INDIRECT($Q$2),Y$5,0)*INDIRECT($P$1),VLOOKUP($P11,INDIRECT($Q$2),Y$5,0))</f>
        <v>143452.531096875</v>
      </c>
      <c r="Z11" s="104" cm="1">
        <f t="array" aca="1" ref="Z11" ca="1">IF($Q11="Y",VLOOKUP($P11,INDIRECT($Q$2),Z$5,0)*INDIRECT($P$1),VLOOKUP($P11,INDIRECT($Q$2),Z$5,0))</f>
        <v>146322.01338218746</v>
      </c>
      <c r="AA11" s="104" cm="1">
        <f t="array" aca="1" ref="AA11" ca="1">IF($Q11="Y",VLOOKUP($P11,INDIRECT($Q$2),AA$5,0)*INDIRECT($P$1),VLOOKUP($P11,INDIRECT($Q$2),AA$5,0))</f>
        <v>149247.61190624998</v>
      </c>
      <c r="AB11" s="162" t="str">
        <f t="shared" si="5"/>
        <v>C00680</v>
      </c>
      <c r="AC11" s="163" t="str">
        <f t="shared" si="6"/>
        <v>Assistant City Clerk</v>
      </c>
      <c r="AD11" s="162" t="str">
        <f t="shared" si="7"/>
        <v>162</v>
      </c>
      <c r="AE11" s="164">
        <f t="shared" ca="1" si="8"/>
        <v>60.53</v>
      </c>
      <c r="AF11" s="164">
        <f t="shared" ca="1" si="8"/>
        <v>63.716000000000001</v>
      </c>
      <c r="AG11" s="164">
        <f t="shared" ca="1" si="8"/>
        <v>64.990000000000009</v>
      </c>
      <c r="AH11" s="164">
        <f t="shared" ca="1" si="8"/>
        <v>66.290000000000006</v>
      </c>
      <c r="AI11" s="164">
        <f t="shared" ca="1" si="8"/>
        <v>67.616</v>
      </c>
      <c r="AJ11" s="164">
        <f t="shared" ca="1" si="8"/>
        <v>68.968000000000004</v>
      </c>
      <c r="AK11" s="164">
        <f t="shared" ca="1" si="8"/>
        <v>70.347999999999999</v>
      </c>
      <c r="AL11" s="164">
        <f t="shared" ca="1" si="8"/>
        <v>71.754000000000005</v>
      </c>
    </row>
    <row r="12" spans="1:38">
      <c r="A12" s="85" t="s">
        <v>51</v>
      </c>
      <c r="B12" s="86">
        <v>12</v>
      </c>
      <c r="C12" s="86" t="s">
        <v>52</v>
      </c>
      <c r="D12" s="86">
        <v>578</v>
      </c>
      <c r="E12" s="86" t="s">
        <v>448</v>
      </c>
      <c r="F12" s="113" t="s">
        <v>53</v>
      </c>
      <c r="G12" s="134">
        <f t="shared" ref="G12:G28" si="9">ROUND(T12,0)</f>
        <v>125902</v>
      </c>
      <c r="H12" s="134">
        <f t="shared" ref="H12:H28" si="10">ROUND(U12,0)</f>
        <v>132528</v>
      </c>
      <c r="I12" s="134">
        <f t="shared" ref="I12:I28" si="11">ROUND(V12,0)</f>
        <v>135178</v>
      </c>
      <c r="J12" s="134">
        <f t="shared" ref="J12:J28" si="12">ROUND(W12,0)</f>
        <v>137881</v>
      </c>
      <c r="K12" s="134">
        <f t="shared" ref="K12:K28" si="13">ROUND(X12,0)</f>
        <v>140639</v>
      </c>
      <c r="L12" s="134">
        <f t="shared" ref="L12:L28" si="14">ROUND(Y12,0)</f>
        <v>143452</v>
      </c>
      <c r="M12" s="134">
        <f t="shared" ref="M12:M28" si="15">ROUND(Z12,0)</f>
        <v>146321</v>
      </c>
      <c r="N12" s="134">
        <f t="shared" ref="N12:N28" si="16">ROUND(AA12,0)</f>
        <v>149248</v>
      </c>
      <c r="O12" s="87"/>
      <c r="P12" s="100" t="str">
        <f t="shared" si="2"/>
        <v>C00730</v>
      </c>
      <c r="Q12" s="102" t="s">
        <v>509</v>
      </c>
      <c r="R12" s="103" t="str">
        <f t="shared" si="3"/>
        <v>Assistant Director Emergency Communications &amp; Technology Bureau</v>
      </c>
      <c r="S12" s="102" t="str">
        <f t="shared" si="4"/>
        <v>32</v>
      </c>
      <c r="T12" s="191">
        <v>125901.59999999999</v>
      </c>
      <c r="U12" s="191">
        <v>132527.94499999998</v>
      </c>
      <c r="V12" s="191">
        <v>135178.065</v>
      </c>
      <c r="W12" s="191">
        <v>137881.47999999998</v>
      </c>
      <c r="X12" s="191">
        <v>140639.23499999999</v>
      </c>
      <c r="Y12" s="191">
        <v>143452.375</v>
      </c>
      <c r="Z12" s="191">
        <v>146320.9</v>
      </c>
      <c r="AA12" s="191">
        <v>149247.94499999998</v>
      </c>
      <c r="AB12" s="162" t="str">
        <f t="shared" si="5"/>
        <v>C00730</v>
      </c>
      <c r="AC12" s="163" t="str">
        <f t="shared" si="6"/>
        <v>Assistant Director Emergency Communications &amp; Technology Bureau</v>
      </c>
      <c r="AD12" s="162" t="str">
        <f t="shared" si="7"/>
        <v>32</v>
      </c>
      <c r="AE12" s="164">
        <f t="shared" ref="AE12:AE26" si="17">ROUNDUP(T12/2080,3)</f>
        <v>60.53</v>
      </c>
      <c r="AF12" s="164">
        <f t="shared" ref="AF12:AF26" si="18">ROUNDUP(U12/2080,3)</f>
        <v>63.716000000000001</v>
      </c>
      <c r="AG12" s="164">
        <f t="shared" ref="AG12:AG26" si="19">ROUNDUP(V12/2080,3)</f>
        <v>64.990000000000009</v>
      </c>
      <c r="AH12" s="164">
        <f t="shared" ref="AH12:AH26" si="20">ROUNDUP(W12/2080,3)</f>
        <v>66.290000000000006</v>
      </c>
      <c r="AI12" s="164">
        <f t="shared" ref="AI12:AI26" si="21">ROUNDUP(X12/2080,3)</f>
        <v>67.616</v>
      </c>
      <c r="AJ12" s="164">
        <f t="shared" ref="AJ12:AJ26" si="22">ROUNDUP(Y12/2080,3)</f>
        <v>68.968000000000004</v>
      </c>
      <c r="AK12" s="164">
        <f t="shared" ref="AK12:AK26" si="23">ROUNDUP(Z12/2080,3)</f>
        <v>70.347000000000008</v>
      </c>
      <c r="AL12" s="164">
        <f t="shared" ref="AL12:AL26" si="24">ROUNDUP(AA12/2080,3)</f>
        <v>71.754000000000005</v>
      </c>
    </row>
    <row r="13" spans="1:38">
      <c r="A13" s="85" t="s">
        <v>54</v>
      </c>
      <c r="B13" s="86">
        <v>11</v>
      </c>
      <c r="C13" s="86" t="s">
        <v>55</v>
      </c>
      <c r="D13" s="86">
        <v>535</v>
      </c>
      <c r="E13" s="86" t="s">
        <v>448</v>
      </c>
      <c r="F13" s="113" t="s">
        <v>56</v>
      </c>
      <c r="G13" s="134">
        <f t="shared" ref="G13:N15" ca="1" si="25">ROUND(T13,0)</f>
        <v>116321</v>
      </c>
      <c r="H13" s="134">
        <f t="shared" ca="1" si="25"/>
        <v>122442</v>
      </c>
      <c r="I13" s="134">
        <f t="shared" ca="1" si="25"/>
        <v>124892</v>
      </c>
      <c r="J13" s="134">
        <f t="shared" ca="1" si="25"/>
        <v>127390</v>
      </c>
      <c r="K13" s="134">
        <f t="shared" ca="1" si="25"/>
        <v>129940</v>
      </c>
      <c r="L13" s="134">
        <f t="shared" ca="1" si="25"/>
        <v>132538</v>
      </c>
      <c r="M13" s="134">
        <f t="shared" ca="1" si="25"/>
        <v>135188</v>
      </c>
      <c r="N13" s="134">
        <f t="shared" ca="1" si="25"/>
        <v>137892</v>
      </c>
      <c r="O13" s="87"/>
      <c r="P13" s="100" t="str">
        <f t="shared" si="2"/>
        <v>C00550</v>
      </c>
      <c r="Q13" s="102" t="s">
        <v>509</v>
      </c>
      <c r="R13" s="103" t="str">
        <f t="shared" si="3"/>
        <v>Assistant Director Purchasing</v>
      </c>
      <c r="S13" s="102" t="str">
        <f t="shared" si="4"/>
        <v>141</v>
      </c>
      <c r="T13" s="104" cm="1">
        <f t="array" aca="1" ref="T13" ca="1">IF($Q13="Y",VLOOKUP($P13,INDIRECT($Q$2),T$5,0)*INDIRECT($P$1),VLOOKUP($P13,INDIRECT($Q$2),T$5,0))</f>
        <v>116321.40881968748</v>
      </c>
      <c r="U13" s="104" cm="1">
        <f t="array" aca="1" ref="U13" ca="1">IF($Q13="Y",VLOOKUP($P13,INDIRECT($Q$2),U$5,0)*INDIRECT($P$1),VLOOKUP($P13,INDIRECT($Q$2),U$5,0))</f>
        <v>122442.39547718749</v>
      </c>
      <c r="V13" s="104" cm="1">
        <f t="array" aca="1" ref="V13" ca="1">IF($Q13="Y",VLOOKUP($P13,INDIRECT($Q$2),V$5,0)*INDIRECT($P$1),VLOOKUP($P13,INDIRECT($Q$2),V$5,0))</f>
        <v>124892.08513031248</v>
      </c>
      <c r="W13" s="104" cm="1">
        <f t="array" aca="1" ref="W13" ca="1">IF($Q13="Y",VLOOKUP($P13,INDIRECT($Q$2),W$5,0)*INDIRECT($P$1),VLOOKUP($P13,INDIRECT($Q$2),W$5,0))</f>
        <v>127390.33691312499</v>
      </c>
      <c r="X13" s="104" cm="1">
        <f t="array" aca="1" ref="X13" ca="1">IF($Q13="Y",VLOOKUP($P13,INDIRECT($Q$2),X$5,0)*INDIRECT($P$1),VLOOKUP($P13,INDIRECT($Q$2),X$5,0))</f>
        <v>129940.38830093748</v>
      </c>
      <c r="Y13" s="104" cm="1">
        <f t="array" aca="1" ref="Y13" ca="1">IF($Q13="Y",VLOOKUP($P13,INDIRECT($Q$2),Y$5,0)*INDIRECT($P$1),VLOOKUP($P13,INDIRECT($Q$2),Y$5,0))</f>
        <v>132537.92265999998</v>
      </c>
      <c r="Z13" s="104" cm="1">
        <f t="array" aca="1" ref="Z13" ca="1">IF($Q13="Y",VLOOKUP($P13,INDIRECT($Q$2),Z$5,0)*INDIRECT($P$1),VLOOKUP($P13,INDIRECT($Q$2),Z$5,0))</f>
        <v>135188.33578249998</v>
      </c>
      <c r="AA13" s="104" cm="1">
        <f t="array" aca="1" ref="AA13" ca="1">IF($Q13="Y",VLOOKUP($P13,INDIRECT($Q$2),AA$5,0)*INDIRECT($P$1),VLOOKUP($P13,INDIRECT($Q$2),AA$5,0))</f>
        <v>137891.62766843749</v>
      </c>
      <c r="AB13" s="162" t="str">
        <f t="shared" si="5"/>
        <v>C00550</v>
      </c>
      <c r="AC13" s="163" t="str">
        <f t="shared" si="6"/>
        <v>Assistant Director Purchasing</v>
      </c>
      <c r="AD13" s="162" t="str">
        <f t="shared" si="7"/>
        <v>141</v>
      </c>
      <c r="AE13" s="164">
        <f t="shared" ref="AE13:AL15" ca="1" si="26">ROUNDUP(T13/2080,3)</f>
        <v>55.923999999999999</v>
      </c>
      <c r="AF13" s="164">
        <f t="shared" ca="1" si="26"/>
        <v>58.866999999999997</v>
      </c>
      <c r="AG13" s="164">
        <f t="shared" ca="1" si="26"/>
        <v>60.044999999999995</v>
      </c>
      <c r="AH13" s="164">
        <f t="shared" ca="1" si="26"/>
        <v>61.245999999999995</v>
      </c>
      <c r="AI13" s="164">
        <f t="shared" ca="1" si="26"/>
        <v>62.471999999999994</v>
      </c>
      <c r="AJ13" s="164">
        <f t="shared" ca="1" si="26"/>
        <v>63.720999999999997</v>
      </c>
      <c r="AK13" s="164">
        <f t="shared" ca="1" si="26"/>
        <v>64.995000000000005</v>
      </c>
      <c r="AL13" s="164">
        <f t="shared" ca="1" si="26"/>
        <v>66.295000000000002</v>
      </c>
    </row>
    <row r="14" spans="1:38">
      <c r="A14" s="85" t="s">
        <v>57</v>
      </c>
      <c r="B14" s="86">
        <v>12</v>
      </c>
      <c r="C14" s="86" t="s">
        <v>58</v>
      </c>
      <c r="D14" s="86">
        <v>553</v>
      </c>
      <c r="E14" s="86" t="s">
        <v>448</v>
      </c>
      <c r="F14" s="114" t="s">
        <v>59</v>
      </c>
      <c r="G14" s="134">
        <f t="shared" ca="1" si="25"/>
        <v>120333</v>
      </c>
      <c r="H14" s="134">
        <f t="shared" ca="1" si="25"/>
        <v>126666</v>
      </c>
      <c r="I14" s="134">
        <f t="shared" ca="1" si="25"/>
        <v>129198</v>
      </c>
      <c r="J14" s="134">
        <f t="shared" ca="1" si="25"/>
        <v>131784</v>
      </c>
      <c r="K14" s="134">
        <f t="shared" ca="1" si="25"/>
        <v>134419</v>
      </c>
      <c r="L14" s="134">
        <f t="shared" ca="1" si="25"/>
        <v>137107</v>
      </c>
      <c r="M14" s="134">
        <f t="shared" ca="1" si="25"/>
        <v>139849</v>
      </c>
      <c r="N14" s="134">
        <f t="shared" ca="1" si="25"/>
        <v>142645</v>
      </c>
      <c r="O14" s="87"/>
      <c r="P14" s="100" t="str">
        <f t="shared" si="2"/>
        <v>C00860</v>
      </c>
      <c r="Q14" s="102" t="s">
        <v>509</v>
      </c>
      <c r="R14" s="103" t="str">
        <f t="shared" si="3"/>
        <v xml:space="preserve">Assistant Director Treasury </v>
      </c>
      <c r="S14" s="102" t="str">
        <f t="shared" si="4"/>
        <v>82</v>
      </c>
      <c r="T14" s="104" cm="1">
        <f t="array" aca="1" ref="T14" ca="1">IF($Q14="Y",VLOOKUP($P14,INDIRECT($Q$2),T$5,0)*INDIRECT($P$1),VLOOKUP($P14,INDIRECT($Q$2),T$5,0))</f>
        <v>120332.640731875</v>
      </c>
      <c r="U14" s="104" cm="1">
        <f t="array" aca="1" ref="U14" ca="1">IF($Q14="Y",VLOOKUP($P14,INDIRECT($Q$2),U$5,0)*INDIRECT($P$1),VLOOKUP($P14,INDIRECT($Q$2),U$5,0))</f>
        <v>126666.22160156249</v>
      </c>
      <c r="V14" s="104" cm="1">
        <f t="array" aca="1" ref="V14" ca="1">IF($Q14="Y",VLOOKUP($P14,INDIRECT($Q$2),V$5,0)*INDIRECT($P$1),VLOOKUP($P14,INDIRECT($Q$2),V$5,0))</f>
        <v>129197.92729593748</v>
      </c>
      <c r="W14" s="104" cm="1">
        <f t="array" aca="1" ref="W14" ca="1">IF($Q14="Y",VLOOKUP($P14,INDIRECT($Q$2),W$5,0)*INDIRECT($P$1),VLOOKUP($P14,INDIRECT($Q$2),W$5,0))</f>
        <v>131783.59091218747</v>
      </c>
      <c r="X14" s="104" cm="1">
        <f t="array" aca="1" ref="X14" ca="1">IF($Q14="Y",VLOOKUP($P14,INDIRECT($Q$2),X$5,0)*INDIRECT($P$1),VLOOKUP($P14,INDIRECT($Q$2),X$5,0))</f>
        <v>134418.89581656249</v>
      </c>
      <c r="Y14" s="104" cm="1">
        <f t="array" aca="1" ref="Y14" ca="1">IF($Q14="Y",VLOOKUP($P14,INDIRECT($Q$2),Y$5,0)*INDIRECT($P$1),VLOOKUP($P14,INDIRECT($Q$2),Y$5,0))</f>
        <v>137107.07948437499</v>
      </c>
      <c r="Z14" s="104" cm="1">
        <f t="array" aca="1" ref="Z14" ca="1">IF($Q14="Y",VLOOKUP($P14,INDIRECT($Q$2),Z$5,0)*INDIRECT($P$1),VLOOKUP($P14,INDIRECT($Q$2),Z$5,0))</f>
        <v>139849.22107406249</v>
      </c>
      <c r="AA14" s="104" cm="1">
        <f t="array" aca="1" ref="AA14" ca="1">IF($Q14="Y",VLOOKUP($P14,INDIRECT($Q$2),AA$5,0)*INDIRECT($P$1),VLOOKUP($P14,INDIRECT($Q$2),AA$5,0))</f>
        <v>142645.32058562498</v>
      </c>
      <c r="AB14" s="162" t="str">
        <f t="shared" si="5"/>
        <v>C00860</v>
      </c>
      <c r="AC14" s="163" t="str">
        <f t="shared" si="6"/>
        <v xml:space="preserve">Assistant Director Treasury </v>
      </c>
      <c r="AD14" s="162" t="str">
        <f t="shared" si="7"/>
        <v>82</v>
      </c>
      <c r="AE14" s="164">
        <f t="shared" ca="1" si="26"/>
        <v>57.852999999999994</v>
      </c>
      <c r="AF14" s="164">
        <f t="shared" ca="1" si="26"/>
        <v>60.897999999999996</v>
      </c>
      <c r="AG14" s="164">
        <f t="shared" ca="1" si="26"/>
        <v>62.114999999999995</v>
      </c>
      <c r="AH14" s="164">
        <f t="shared" ca="1" si="26"/>
        <v>63.357999999999997</v>
      </c>
      <c r="AI14" s="164">
        <f t="shared" ca="1" si="26"/>
        <v>64.625</v>
      </c>
      <c r="AJ14" s="164">
        <f t="shared" ca="1" si="26"/>
        <v>65.917000000000002</v>
      </c>
      <c r="AK14" s="164">
        <f t="shared" ca="1" si="26"/>
        <v>67.236000000000004</v>
      </c>
      <c r="AL14" s="164">
        <f t="shared" ca="1" si="26"/>
        <v>68.58</v>
      </c>
    </row>
    <row r="15" spans="1:38">
      <c r="A15" s="85" t="s">
        <v>384</v>
      </c>
      <c r="B15" s="86">
        <v>15</v>
      </c>
      <c r="C15" s="94" t="s">
        <v>219</v>
      </c>
      <c r="D15" s="86">
        <v>683</v>
      </c>
      <c r="E15" s="86" t="s">
        <v>448</v>
      </c>
      <c r="F15" s="114" t="s">
        <v>385</v>
      </c>
      <c r="G15" s="134">
        <f t="shared" ca="1" si="25"/>
        <v>149295</v>
      </c>
      <c r="H15" s="134">
        <f t="shared" ca="1" si="25"/>
        <v>157154</v>
      </c>
      <c r="I15" s="134">
        <f t="shared" ca="1" si="25"/>
        <v>160296</v>
      </c>
      <c r="J15" s="134">
        <f t="shared" ca="1" si="25"/>
        <v>163501</v>
      </c>
      <c r="K15" s="134">
        <f t="shared" ca="1" si="25"/>
        <v>166771</v>
      </c>
      <c r="L15" s="134">
        <f t="shared" ca="1" si="25"/>
        <v>170108</v>
      </c>
      <c r="M15" s="134">
        <f t="shared" ca="1" si="25"/>
        <v>173510</v>
      </c>
      <c r="N15" s="134">
        <f t="shared" ca="1" si="25"/>
        <v>176979</v>
      </c>
      <c r="O15" s="87"/>
      <c r="P15" s="100" t="str">
        <f t="shared" si="2"/>
        <v>C00765</v>
      </c>
      <c r="Q15" s="102" t="s">
        <v>509</v>
      </c>
      <c r="R15" s="103" t="str">
        <f t="shared" si="3"/>
        <v>Assistant Director Water Treatment and Distribution</v>
      </c>
      <c r="S15" s="102" t="str">
        <f t="shared" si="4"/>
        <v>151</v>
      </c>
      <c r="T15" s="104" cm="1">
        <f t="array" aca="1" ref="T15" ca="1">IF($Q15="Y",VLOOKUP($P15,INDIRECT($Q$2),T$5,0)*INDIRECT($P$1),VLOOKUP($P15,INDIRECT($Q$2),T$5,0))</f>
        <v>149295.0948775</v>
      </c>
      <c r="U15" s="104" cm="1">
        <f t="array" aca="1" ref="U15" ca="1">IF($Q15="Y",VLOOKUP($P15,INDIRECT($Q$2),U$5,0)*INDIRECT($P$1),VLOOKUP($P15,INDIRECT($Q$2),U$5,0))</f>
        <v>157153.52661937498</v>
      </c>
      <c r="V15" s="104" cm="1">
        <f t="array" aca="1" ref="V15" ca="1">IF($Q15="Y",VLOOKUP($P15,INDIRECT($Q$2),V$5,0)*INDIRECT($P$1),VLOOKUP($P15,INDIRECT($Q$2),V$5,0))</f>
        <v>160296.03598937497</v>
      </c>
      <c r="W15" s="104" cm="1">
        <f t="array" aca="1" ref="W15" ca="1">IF($Q15="Y",VLOOKUP($P15,INDIRECT($Q$2),W$5,0)*INDIRECT($P$1),VLOOKUP($P15,INDIRECT($Q$2),W$5,0))</f>
        <v>163501.13654874999</v>
      </c>
      <c r="X15" s="104" cm="1">
        <f t="array" aca="1" ref="X15" ca="1">IF($Q15="Y",VLOOKUP($P15,INDIRECT($Q$2),X$5,0)*INDIRECT($P$1),VLOOKUP($P15,INDIRECT($Q$2),X$5,0))</f>
        <v>166770.98661437497</v>
      </c>
      <c r="Y15" s="104" cm="1">
        <f t="array" aca="1" ref="Y15" ca="1">IF($Q15="Y",VLOOKUP($P15,INDIRECT($Q$2),Y$5,0)*INDIRECT($P$1),VLOOKUP($P15,INDIRECT($Q$2),Y$5,0))</f>
        <v>170107.74450312497</v>
      </c>
      <c r="Z15" s="104" cm="1">
        <f t="array" aca="1" ref="Z15" ca="1">IF($Q15="Y",VLOOKUP($P15,INDIRECT($Q$2),Z$5,0)*INDIRECT($P$1),VLOOKUP($P15,INDIRECT($Q$2),Z$5,0))</f>
        <v>173510.33105656249</v>
      </c>
      <c r="AA15" s="104" cm="1">
        <f t="array" aca="1" ref="AA15" ca="1">IF($Q15="Y",VLOOKUP($P15,INDIRECT($Q$2),AA$5,0)*INDIRECT($P$1),VLOOKUP($P15,INDIRECT($Q$2),AA$5,0))</f>
        <v>176978.74627468747</v>
      </c>
      <c r="AB15" s="162" t="str">
        <f t="shared" si="5"/>
        <v>C00765</v>
      </c>
      <c r="AC15" s="163" t="str">
        <f t="shared" si="6"/>
        <v>Assistant Director Water Treatment and Distribution</v>
      </c>
      <c r="AD15" s="162" t="str">
        <f t="shared" si="7"/>
        <v>151</v>
      </c>
      <c r="AE15" s="164">
        <f t="shared" ca="1" si="26"/>
        <v>71.777000000000001</v>
      </c>
      <c r="AF15" s="164">
        <f t="shared" ca="1" si="26"/>
        <v>75.555000000000007</v>
      </c>
      <c r="AG15" s="164">
        <f t="shared" ca="1" si="26"/>
        <v>77.066000000000003</v>
      </c>
      <c r="AH15" s="164">
        <f t="shared" ca="1" si="26"/>
        <v>78.606999999999999</v>
      </c>
      <c r="AI15" s="164">
        <f t="shared" ca="1" si="26"/>
        <v>80.179000000000002</v>
      </c>
      <c r="AJ15" s="164">
        <f t="shared" ca="1" si="26"/>
        <v>81.783000000000001</v>
      </c>
      <c r="AK15" s="164">
        <f t="shared" ca="1" si="26"/>
        <v>83.419000000000011</v>
      </c>
      <c r="AL15" s="164">
        <f t="shared" ca="1" si="26"/>
        <v>85.085999999999999</v>
      </c>
    </row>
    <row r="16" spans="1:38">
      <c r="A16" s="85" t="s">
        <v>663</v>
      </c>
      <c r="B16" s="86">
        <v>11</v>
      </c>
      <c r="C16" s="94" t="s">
        <v>236</v>
      </c>
      <c r="D16" s="86">
        <v>513</v>
      </c>
      <c r="E16" s="86" t="s">
        <v>448</v>
      </c>
      <c r="F16" s="114" t="s">
        <v>659</v>
      </c>
      <c r="G16" s="134">
        <f t="shared" si="9"/>
        <v>111419</v>
      </c>
      <c r="H16" s="134">
        <f t="shared" si="10"/>
        <v>117285</v>
      </c>
      <c r="I16" s="134">
        <f t="shared" si="11"/>
        <v>119628</v>
      </c>
      <c r="J16" s="134">
        <f t="shared" si="12"/>
        <v>122022</v>
      </c>
      <c r="K16" s="134">
        <f t="shared" si="13"/>
        <v>124464</v>
      </c>
      <c r="L16" s="134">
        <f t="shared" si="14"/>
        <v>126950</v>
      </c>
      <c r="M16" s="134">
        <f t="shared" si="15"/>
        <v>129490</v>
      </c>
      <c r="N16" s="134">
        <f t="shared" si="16"/>
        <v>132083</v>
      </c>
      <c r="O16" s="87"/>
      <c r="P16" s="100" t="str">
        <f t="shared" si="2"/>
        <v>53082C</v>
      </c>
      <c r="Q16" s="102" t="s">
        <v>509</v>
      </c>
      <c r="R16" s="103" t="str">
        <f t="shared" si="3"/>
        <v>Associate Director Neighborhood Safety</v>
      </c>
      <c r="S16" s="102" t="str">
        <f t="shared" si="4"/>
        <v>26</v>
      </c>
      <c r="T16" s="191">
        <v>111418.792038125</v>
      </c>
      <c r="U16" s="191">
        <v>117285.097304375</v>
      </c>
      <c r="V16" s="191">
        <v>119627.95027218749</v>
      </c>
      <c r="W16" s="191">
        <v>122021.52368656249</v>
      </c>
      <c r="X16" s="191">
        <v>124463.65923062499</v>
      </c>
      <c r="Y16" s="191">
        <v>126950.04027062499</v>
      </c>
      <c r="Z16" s="191">
        <v>129490.37923249998</v>
      </c>
      <c r="AA16" s="191">
        <v>132082.517799375</v>
      </c>
      <c r="AB16" s="162" t="str">
        <f t="shared" si="5"/>
        <v>53082C</v>
      </c>
      <c r="AC16" s="163" t="str">
        <f t="shared" si="6"/>
        <v>Associate Director Neighborhood Safety</v>
      </c>
      <c r="AD16" s="162" t="str">
        <f t="shared" si="7"/>
        <v>26</v>
      </c>
      <c r="AE16" s="164">
        <f t="shared" si="17"/>
        <v>53.567</v>
      </c>
      <c r="AF16" s="164">
        <f t="shared" si="18"/>
        <v>56.387999999999998</v>
      </c>
      <c r="AG16" s="164">
        <f t="shared" si="19"/>
        <v>57.513999999999996</v>
      </c>
      <c r="AH16" s="164">
        <f t="shared" si="20"/>
        <v>58.664999999999999</v>
      </c>
      <c r="AI16" s="164">
        <f t="shared" si="21"/>
        <v>59.838999999999999</v>
      </c>
      <c r="AJ16" s="164">
        <f t="shared" si="22"/>
        <v>61.033999999999999</v>
      </c>
      <c r="AK16" s="164">
        <f t="shared" si="23"/>
        <v>62.254999999999995</v>
      </c>
      <c r="AL16" s="164">
        <f t="shared" si="24"/>
        <v>63.501999999999995</v>
      </c>
    </row>
    <row r="17" spans="1:41">
      <c r="A17" s="85" t="s">
        <v>60</v>
      </c>
      <c r="B17" s="86">
        <v>10</v>
      </c>
      <c r="C17" s="86" t="s">
        <v>61</v>
      </c>
      <c r="D17" s="86">
        <v>468</v>
      </c>
      <c r="E17" s="86" t="s">
        <v>448</v>
      </c>
      <c r="F17" s="113" t="s">
        <v>62</v>
      </c>
      <c r="G17" s="134">
        <f t="shared" ref="G17:N18" ca="1" si="27">ROUND(T17,0)</f>
        <v>101396</v>
      </c>
      <c r="H17" s="134">
        <f t="shared" ca="1" si="27"/>
        <v>106732</v>
      </c>
      <c r="I17" s="134">
        <f t="shared" ca="1" si="27"/>
        <v>108864</v>
      </c>
      <c r="J17" s="134">
        <f t="shared" ca="1" si="27"/>
        <v>111044</v>
      </c>
      <c r="K17" s="134">
        <f t="shared" ca="1" si="27"/>
        <v>113263</v>
      </c>
      <c r="L17" s="134">
        <f t="shared" ca="1" si="27"/>
        <v>115530</v>
      </c>
      <c r="M17" s="134">
        <f t="shared" ca="1" si="27"/>
        <v>117839</v>
      </c>
      <c r="N17" s="134">
        <f t="shared" ca="1" si="27"/>
        <v>120196</v>
      </c>
      <c r="O17" s="87"/>
      <c r="P17" s="100" t="str">
        <f t="shared" si="2"/>
        <v>C01457</v>
      </c>
      <c r="Q17" s="102" t="s">
        <v>509</v>
      </c>
      <c r="R17" s="103" t="str">
        <f t="shared" si="3"/>
        <v>Business Services Manager</v>
      </c>
      <c r="S17" s="102" t="str">
        <f t="shared" si="4"/>
        <v>19A</v>
      </c>
      <c r="T17" s="104" cm="1">
        <f t="array" aca="1" ref="T17" ca="1">IF($Q17="Y",VLOOKUP($P17,INDIRECT($Q$2),T$5,0)*INDIRECT($P$1),VLOOKUP($P17,INDIRECT($Q$2),T$5,0))</f>
        <v>101395.56847062499</v>
      </c>
      <c r="U17" s="104" cm="1">
        <f t="array" aca="1" ref="U17" ca="1">IF($Q17="Y",VLOOKUP($P17,INDIRECT($Q$2),U$5,0)*INDIRECT($P$1),VLOOKUP($P17,INDIRECT($Q$2),U$5,0))</f>
        <v>106732.00694406248</v>
      </c>
      <c r="V17" s="104" cm="1">
        <f t="array" aca="1" ref="V17" ca="1">IF($Q17="Y",VLOOKUP($P17,INDIRECT($Q$2),V$5,0)*INDIRECT($P$1),VLOOKUP($P17,INDIRECT($Q$2),V$5,0))</f>
        <v>108864.42401656249</v>
      </c>
      <c r="W17" s="104" cm="1">
        <f t="array" aca="1" ref="W17" ca="1">IF($Q17="Y",VLOOKUP($P17,INDIRECT($Q$2),W$5,0)*INDIRECT($P$1),VLOOKUP($P17,INDIRECT($Q$2),W$5,0))</f>
        <v>111044.32406031249</v>
      </c>
      <c r="X17" s="104" cm="1">
        <f t="array" aca="1" ref="X17" ca="1">IF($Q17="Y",VLOOKUP($P17,INDIRECT($Q$2),X$5,0)*INDIRECT($P$1),VLOOKUP($P17,INDIRECT($Q$2),X$5,0))</f>
        <v>113263.07380781249</v>
      </c>
      <c r="Y17" s="104" cm="1">
        <f t="array" aca="1" ref="Y17" ca="1">IF($Q17="Y",VLOOKUP($P17,INDIRECT($Q$2),Y$5,0)*INDIRECT($P$1),VLOOKUP($P17,INDIRECT($Q$2),Y$5,0))</f>
        <v>115530.38568499999</v>
      </c>
      <c r="Z17" s="104" cm="1">
        <f t="array" aca="1" ref="Z17" ca="1">IF($Q17="Y",VLOOKUP($P17,INDIRECT($Q$2),Z$5,0)*INDIRECT($P$1),VLOOKUP($P17,INDIRECT($Q$2),Z$5,0))</f>
        <v>117838.70558281249</v>
      </c>
      <c r="AA17" s="104" cm="1">
        <f t="array" aca="1" ref="AA17" ca="1">IF($Q17="Y",VLOOKUP($P17,INDIRECT($Q$2),AA$5,0)*INDIRECT($P$1),VLOOKUP($P17,INDIRECT($Q$2),AA$5,0))</f>
        <v>120195.58761031249</v>
      </c>
      <c r="AB17" s="162" t="str">
        <f t="shared" si="5"/>
        <v>C01457</v>
      </c>
      <c r="AC17" s="163" t="str">
        <f t="shared" si="6"/>
        <v>Business Services Manager</v>
      </c>
      <c r="AD17" s="162" t="str">
        <f t="shared" si="7"/>
        <v>19A</v>
      </c>
      <c r="AE17" s="164">
        <f t="shared" ref="AE17:AL18" ca="1" si="28">ROUNDUP(T17/2080,3)</f>
        <v>48.747999999999998</v>
      </c>
      <c r="AF17" s="164">
        <f t="shared" ca="1" si="28"/>
        <v>51.314</v>
      </c>
      <c r="AG17" s="164">
        <f t="shared" ca="1" si="28"/>
        <v>52.338999999999999</v>
      </c>
      <c r="AH17" s="164">
        <f t="shared" ca="1" si="28"/>
        <v>53.387</v>
      </c>
      <c r="AI17" s="164">
        <f t="shared" ca="1" si="28"/>
        <v>54.454000000000001</v>
      </c>
      <c r="AJ17" s="164">
        <f t="shared" ca="1" si="28"/>
        <v>55.543999999999997</v>
      </c>
      <c r="AK17" s="164">
        <f t="shared" ca="1" si="28"/>
        <v>56.653999999999996</v>
      </c>
      <c r="AL17" s="164">
        <f t="shared" ca="1" si="28"/>
        <v>57.786999999999999</v>
      </c>
    </row>
    <row r="18" spans="1:41">
      <c r="A18" s="85" t="s">
        <v>63</v>
      </c>
      <c r="B18" s="86">
        <v>12</v>
      </c>
      <c r="C18" s="86" t="s">
        <v>64</v>
      </c>
      <c r="D18" s="86">
        <v>546</v>
      </c>
      <c r="E18" s="86" t="s">
        <v>448</v>
      </c>
      <c r="F18" s="115" t="s">
        <v>65</v>
      </c>
      <c r="G18" s="134">
        <f t="shared" ca="1" si="27"/>
        <v>118772</v>
      </c>
      <c r="H18" s="134">
        <f t="shared" ca="1" si="27"/>
        <v>125023</v>
      </c>
      <c r="I18" s="134">
        <f t="shared" ca="1" si="27"/>
        <v>127524</v>
      </c>
      <c r="J18" s="134">
        <f t="shared" ca="1" si="27"/>
        <v>130074</v>
      </c>
      <c r="K18" s="134">
        <f t="shared" ca="1" si="27"/>
        <v>132676</v>
      </c>
      <c r="L18" s="134">
        <f t="shared" ca="1" si="27"/>
        <v>135330</v>
      </c>
      <c r="M18" s="134">
        <f t="shared" ca="1" si="27"/>
        <v>138037</v>
      </c>
      <c r="N18" s="134">
        <f t="shared" ca="1" si="27"/>
        <v>140796</v>
      </c>
      <c r="O18" s="87"/>
      <c r="P18" s="100" t="str">
        <f t="shared" si="2"/>
        <v>C01700</v>
      </c>
      <c r="Q18" s="102" t="s">
        <v>509</v>
      </c>
      <c r="R18" s="103" t="str">
        <f t="shared" si="3"/>
        <v>Chief Appraiser</v>
      </c>
      <c r="S18" s="102" t="str">
        <f t="shared" si="4"/>
        <v>05</v>
      </c>
      <c r="T18" s="104" cm="1">
        <f t="array" aca="1" ref="T18" ca="1">IF($Q18="Y",VLOOKUP($P18,INDIRECT($Q$2),T$5,0)*INDIRECT($P$1),VLOOKUP($P18,INDIRECT($Q$2),T$5,0))</f>
        <v>118772.17763124999</v>
      </c>
      <c r="U18" s="104" cm="1">
        <f t="array" aca="1" ref="U18" ca="1">IF($Q18="Y",VLOOKUP($P18,INDIRECT($Q$2),U$5,0)*INDIRECT($P$1),VLOOKUP($P18,INDIRECT($Q$2),U$5,0))</f>
        <v>125022.66330124998</v>
      </c>
      <c r="V18" s="104" cm="1">
        <f t="array" aca="1" ref="V18" ca="1">IF($Q18="Y",VLOOKUP($P18,INDIRECT($Q$2),V$5,0)*INDIRECT($P$1),VLOOKUP($P18,INDIRECT($Q$2),V$5,0))</f>
        <v>127524.15255937498</v>
      </c>
      <c r="W18" s="104" cm="1">
        <f t="array" aca="1" ref="W18" ca="1">IF($Q18="Y",VLOOKUP($P18,INDIRECT($Q$2),W$5,0)*INDIRECT($P$1),VLOOKUP($P18,INDIRECT($Q$2),W$5,0))</f>
        <v>130074.2039471875</v>
      </c>
      <c r="X18" s="104" cm="1">
        <f t="array" aca="1" ref="X18" ca="1">IF($Q18="Y",VLOOKUP($P18,INDIRECT($Q$2),X$5,0)*INDIRECT($P$1),VLOOKUP($P18,INDIRECT($Q$2),X$5,0))</f>
        <v>132676.05494</v>
      </c>
      <c r="Y18" s="104" cm="1">
        <f t="array" aca="1" ref="Y18" ca="1">IF($Q18="Y",VLOOKUP($P18,INDIRECT($Q$2),Y$5,0)*INDIRECT($P$1),VLOOKUP($P18,INDIRECT($Q$2),Y$5,0))</f>
        <v>135329.70553781249</v>
      </c>
      <c r="Z18" s="104" cm="1">
        <f t="array" aca="1" ref="Z18" ca="1">IF($Q18="Y",VLOOKUP($P18,INDIRECT($Q$2),Z$5,0)*INDIRECT($P$1),VLOOKUP($P18,INDIRECT($Q$2),Z$5,0))</f>
        <v>138037.31405749999</v>
      </c>
      <c r="AA18" s="104" cm="1">
        <f t="array" aca="1" ref="AA18" ca="1">IF($Q18="Y",VLOOKUP($P18,INDIRECT($Q$2),AA$5,0)*INDIRECT($P$1),VLOOKUP($P18,INDIRECT($Q$2),AA$5,0))</f>
        <v>140795.64302374999</v>
      </c>
      <c r="AB18" s="162" t="str">
        <f t="shared" si="5"/>
        <v>C01700</v>
      </c>
      <c r="AC18" s="163" t="str">
        <f t="shared" si="6"/>
        <v>Chief Appraiser</v>
      </c>
      <c r="AD18" s="162" t="str">
        <f t="shared" si="7"/>
        <v>05</v>
      </c>
      <c r="AE18" s="164">
        <f t="shared" ca="1" si="28"/>
        <v>57.102999999999994</v>
      </c>
      <c r="AF18" s="164">
        <f t="shared" ca="1" si="28"/>
        <v>60.107999999999997</v>
      </c>
      <c r="AG18" s="164">
        <f t="shared" ca="1" si="28"/>
        <v>61.309999999999995</v>
      </c>
      <c r="AH18" s="164">
        <f t="shared" ca="1" si="28"/>
        <v>62.535999999999994</v>
      </c>
      <c r="AI18" s="164">
        <f t="shared" ca="1" si="28"/>
        <v>63.786999999999999</v>
      </c>
      <c r="AJ18" s="164">
        <f t="shared" ca="1" si="28"/>
        <v>65.063000000000002</v>
      </c>
      <c r="AK18" s="164">
        <f t="shared" ca="1" si="28"/>
        <v>66.365000000000009</v>
      </c>
      <c r="AL18" s="164">
        <f t="shared" ca="1" si="28"/>
        <v>67.691000000000003</v>
      </c>
    </row>
    <row r="19" spans="1:41">
      <c r="A19" s="85" t="s">
        <v>689</v>
      </c>
      <c r="B19" s="86">
        <v>16</v>
      </c>
      <c r="C19" s="94" t="s">
        <v>696</v>
      </c>
      <c r="D19" s="86">
        <v>731</v>
      </c>
      <c r="E19" s="86" t="s">
        <v>448</v>
      </c>
      <c r="F19" s="115" t="s">
        <v>688</v>
      </c>
      <c r="G19" s="134">
        <f t="shared" si="9"/>
        <v>159988</v>
      </c>
      <c r="H19" s="134">
        <f t="shared" si="10"/>
        <v>168409</v>
      </c>
      <c r="I19" s="134">
        <f t="shared" si="11"/>
        <v>171777</v>
      </c>
      <c r="J19" s="134">
        <f t="shared" si="12"/>
        <v>175213</v>
      </c>
      <c r="K19" s="134">
        <f t="shared" si="13"/>
        <v>178717</v>
      </c>
      <c r="L19" s="134">
        <f t="shared" si="14"/>
        <v>182291</v>
      </c>
      <c r="M19" s="134">
        <f t="shared" si="15"/>
        <v>185937</v>
      </c>
      <c r="N19" s="134">
        <f t="shared" si="16"/>
        <v>189656</v>
      </c>
      <c r="O19" s="87"/>
      <c r="P19" s="100" t="str">
        <f t="shared" si="2"/>
        <v>53090C</v>
      </c>
      <c r="Q19" s="102" t="s">
        <v>509</v>
      </c>
      <c r="R19" s="103" t="str">
        <f t="shared" si="3"/>
        <v>Chief Assistant City Clerk</v>
      </c>
      <c r="S19" s="102" t="str">
        <f t="shared" si="4"/>
        <v>208</v>
      </c>
      <c r="T19" s="191">
        <v>159988</v>
      </c>
      <c r="U19" s="191">
        <v>168409</v>
      </c>
      <c r="V19" s="191">
        <v>171777</v>
      </c>
      <c r="W19" s="191">
        <v>175213</v>
      </c>
      <c r="X19" s="191">
        <v>178717</v>
      </c>
      <c r="Y19" s="191">
        <v>182291</v>
      </c>
      <c r="Z19" s="191">
        <v>185937</v>
      </c>
      <c r="AA19" s="191">
        <v>189656</v>
      </c>
      <c r="AB19" s="162" t="str">
        <f t="shared" si="5"/>
        <v>53090C</v>
      </c>
      <c r="AC19" s="163" t="str">
        <f t="shared" si="6"/>
        <v>Chief Assistant City Clerk</v>
      </c>
      <c r="AD19" s="162" t="str">
        <f t="shared" si="7"/>
        <v>208</v>
      </c>
      <c r="AE19" s="164">
        <f t="shared" si="17"/>
        <v>76.918000000000006</v>
      </c>
      <c r="AF19" s="164">
        <f t="shared" si="18"/>
        <v>80.966000000000008</v>
      </c>
      <c r="AG19" s="164">
        <f t="shared" si="19"/>
        <v>82.585999999999999</v>
      </c>
      <c r="AH19" s="164">
        <f t="shared" si="20"/>
        <v>84.238</v>
      </c>
      <c r="AI19" s="164">
        <f t="shared" si="21"/>
        <v>85.922000000000011</v>
      </c>
      <c r="AJ19" s="164">
        <f t="shared" si="22"/>
        <v>87.64</v>
      </c>
      <c r="AK19" s="164">
        <f t="shared" si="23"/>
        <v>89.393000000000001</v>
      </c>
      <c r="AL19" s="164">
        <f t="shared" si="24"/>
        <v>91.181000000000012</v>
      </c>
    </row>
    <row r="20" spans="1:41">
      <c r="A20" s="85" t="s">
        <v>31</v>
      </c>
      <c r="B20" s="86">
        <v>18</v>
      </c>
      <c r="C20" s="94" t="s">
        <v>443</v>
      </c>
      <c r="D20" s="86">
        <v>833</v>
      </c>
      <c r="E20" s="86" t="s">
        <v>448</v>
      </c>
      <c r="F20" s="113" t="s">
        <v>579</v>
      </c>
      <c r="G20" s="134">
        <f t="shared" ref="G20:N25" ca="1" si="29">ROUND(T20,0)</f>
        <v>192424</v>
      </c>
      <c r="H20" s="134">
        <f t="shared" ca="1" si="29"/>
        <v>202550</v>
      </c>
      <c r="I20" s="134">
        <f t="shared" ca="1" si="29"/>
        <v>206601</v>
      </c>
      <c r="J20" s="134">
        <f t="shared" ca="1" si="29"/>
        <v>210734</v>
      </c>
      <c r="K20" s="134">
        <f t="shared" ca="1" si="29"/>
        <v>214948</v>
      </c>
      <c r="L20" s="134">
        <f t="shared" ca="1" si="29"/>
        <v>219247</v>
      </c>
      <c r="M20" s="134">
        <f t="shared" ca="1" si="29"/>
        <v>223632</v>
      </c>
      <c r="N20" s="134">
        <f t="shared" ca="1" si="29"/>
        <v>228196</v>
      </c>
      <c r="O20" s="87"/>
      <c r="P20" s="100" t="str">
        <f t="shared" si="2"/>
        <v>C04330</v>
      </c>
      <c r="Q20" s="102" t="s">
        <v>509</v>
      </c>
      <c r="R20" s="103" t="str">
        <f t="shared" si="3"/>
        <v>Chief Financial Officer</v>
      </c>
      <c r="S20" s="102" t="str">
        <f t="shared" si="4"/>
        <v>183</v>
      </c>
      <c r="T20" s="104" cm="1">
        <f t="array" aca="1" ref="T20" ca="1">IF($Q20="Y",VLOOKUP($P20,INDIRECT($Q$2),T$5,0)*INDIRECT($P$1),VLOOKUP($P20,INDIRECT($Q$2),T$5,0))</f>
        <v>192423.66183218747</v>
      </c>
      <c r="U20" s="104" cm="1">
        <f t="array" aca="1" ref="U20" ca="1">IF($Q20="Y",VLOOKUP($P20,INDIRECT($Q$2),U$5,0)*INDIRECT($P$1),VLOOKUP($P20,INDIRECT($Q$2),U$5,0))</f>
        <v>202550.48460968747</v>
      </c>
      <c r="V20" s="104" cm="1">
        <f t="array" aca="1" ref="V20" ca="1">IF($Q20="Y",VLOOKUP($P20,INDIRECT($Q$2),V$5,0)*INDIRECT($P$1),VLOOKUP($P20,INDIRECT($Q$2),V$5,0))</f>
        <v>206600.56622562499</v>
      </c>
      <c r="W20" s="104" cm="1">
        <f t="array" aca="1" ref="W20" ca="1">IF($Q20="Y",VLOOKUP($P20,INDIRECT($Q$2),W$5,0)*INDIRECT($P$1),VLOOKUP($P20,INDIRECT($Q$2),W$5,0))</f>
        <v>210733.74304124998</v>
      </c>
      <c r="X20" s="104" cm="1">
        <f t="array" aca="1" ref="X20" ca="1">IF($Q20="Y",VLOOKUP($P20,INDIRECT($Q$2),X$5,0)*INDIRECT($P$1),VLOOKUP($P20,INDIRECT($Q$2),X$5,0))</f>
        <v>214947.85673968747</v>
      </c>
      <c r="Y20" s="104" cm="1">
        <f t="array" aca="1" ref="Y20" ca="1">IF($Q20="Y",VLOOKUP($P20,INDIRECT($Q$2),Y$5,0)*INDIRECT($P$1),VLOOKUP($P20,INDIRECT($Q$2),Y$5,0))</f>
        <v>219247.22395468748</v>
      </c>
      <c r="Z20" s="104" cm="1">
        <f t="array" aca="1" ref="Z20" ca="1">IF($Q20="Y",VLOOKUP($P20,INDIRECT($Q$2),Z$5,0)*INDIRECT($P$1),VLOOKUP($P20,INDIRECT($Q$2),Z$5,0))</f>
        <v>223631.84468624997</v>
      </c>
      <c r="AA20" s="104">
        <f ca="1">Z20/0.98</f>
        <v>228195.75988392855</v>
      </c>
      <c r="AB20" s="162" t="str">
        <f t="shared" si="5"/>
        <v>C04330</v>
      </c>
      <c r="AC20" s="163" t="str">
        <f t="shared" si="6"/>
        <v>Chief Financial Officer</v>
      </c>
      <c r="AD20" s="162" t="str">
        <f t="shared" si="7"/>
        <v>183</v>
      </c>
      <c r="AE20" s="164">
        <f t="shared" ref="AE20:AL25" ca="1" si="30">ROUNDUP(T20/2080,3)</f>
        <v>92.512</v>
      </c>
      <c r="AF20" s="164">
        <f t="shared" ca="1" si="30"/>
        <v>97.381</v>
      </c>
      <c r="AG20" s="164">
        <f t="shared" ca="1" si="30"/>
        <v>99.328000000000003</v>
      </c>
      <c r="AH20" s="164">
        <f t="shared" ca="1" si="30"/>
        <v>101.315</v>
      </c>
      <c r="AI20" s="164">
        <f t="shared" ca="1" si="30"/>
        <v>103.34100000000001</v>
      </c>
      <c r="AJ20" s="164">
        <f t="shared" ca="1" si="30"/>
        <v>105.408</v>
      </c>
      <c r="AK20" s="164">
        <f t="shared" ca="1" si="30"/>
        <v>107.51600000000001</v>
      </c>
      <c r="AL20" s="164">
        <f t="shared" ca="1" si="30"/>
        <v>109.71000000000001</v>
      </c>
    </row>
    <row r="21" spans="1:41">
      <c r="A21" s="85" t="s">
        <v>34</v>
      </c>
      <c r="B21" s="86">
        <v>16</v>
      </c>
      <c r="C21" s="94" t="s">
        <v>697</v>
      </c>
      <c r="D21" s="86">
        <v>763</v>
      </c>
      <c r="E21" s="86" t="s">
        <v>448</v>
      </c>
      <c r="F21" s="115" t="s">
        <v>558</v>
      </c>
      <c r="G21" s="134">
        <f t="shared" ca="1" si="29"/>
        <v>180487</v>
      </c>
      <c r="H21" s="134">
        <f t="shared" ca="1" si="29"/>
        <v>189986</v>
      </c>
      <c r="I21" s="134">
        <f t="shared" ca="1" si="29"/>
        <v>193787</v>
      </c>
      <c r="J21" s="134">
        <f t="shared" ca="1" si="29"/>
        <v>197660</v>
      </c>
      <c r="K21" s="134">
        <f t="shared" ca="1" si="29"/>
        <v>201615</v>
      </c>
      <c r="L21" s="134">
        <f t="shared" ca="1" si="29"/>
        <v>205647</v>
      </c>
      <c r="M21" s="134">
        <f t="shared" ca="1" si="29"/>
        <v>209762</v>
      </c>
      <c r="N21" s="134">
        <f t="shared" ca="1" si="29"/>
        <v>213955</v>
      </c>
      <c r="O21" s="87"/>
      <c r="P21" s="100" t="str">
        <f t="shared" si="2"/>
        <v>C03340</v>
      </c>
      <c r="Q21" s="102" t="s">
        <v>509</v>
      </c>
      <c r="R21" s="103" t="str">
        <f t="shared" si="3"/>
        <v>Chief Human Resources Officer</v>
      </c>
      <c r="S21" s="102" t="str">
        <f t="shared" si="4"/>
        <v>184</v>
      </c>
      <c r="T21" s="104" cm="1">
        <f t="array" aca="1" ref="T21" ca="1">IF($Q21="Y",VLOOKUP($P21,INDIRECT($Q$2),T$5,0)*INDIRECT($P$1),VLOOKUP($P21,INDIRECT($Q$2),T$5,0))</f>
        <v>180486.78819063748</v>
      </c>
      <c r="U21" s="104" cm="1">
        <f t="array" aca="1" ref="U21" ca="1">IF($Q21="Y",VLOOKUP($P21,INDIRECT($Q$2),U$5,0)*INDIRECT($P$1),VLOOKUP($P21,INDIRECT($Q$2),U$5,0))</f>
        <v>189985.5407575125</v>
      </c>
      <c r="V21" s="104" cm="1">
        <f t="array" aca="1" ref="V21" ca="1">IF($Q21="Y",VLOOKUP($P21,INDIRECT($Q$2),V$5,0)*INDIRECT($P$1),VLOOKUP($P21,INDIRECT($Q$2),V$5,0))</f>
        <v>193787.3727664875</v>
      </c>
      <c r="W21" s="104" cm="1">
        <f t="array" aca="1" ref="W21" ca="1">IF($Q21="Y",VLOOKUP($P21,INDIRECT($Q$2),W$5,0)*INDIRECT($P$1),VLOOKUP($P21,INDIRECT($Q$2),W$5,0))</f>
        <v>197660.299733325</v>
      </c>
      <c r="X21" s="104" cm="1">
        <f t="array" aca="1" ref="X21" ca="1">IF($Q21="Y",VLOOKUP($P21,INDIRECT($Q$2),X$5,0)*INDIRECT($P$1),VLOOKUP($P21,INDIRECT($Q$2),X$5,0))</f>
        <v>201614.81107803748</v>
      </c>
      <c r="Y21" s="104" cm="1">
        <f t="array" aca="1" ref="Y21" ca="1">IF($Q21="Y",VLOOKUP($P21,INDIRECT($Q$2),Y$5,0)*INDIRECT($P$1),VLOOKUP($P21,INDIRECT($Q$2),Y$5,0))</f>
        <v>205647.41032728748</v>
      </c>
      <c r="Z21" s="104" cm="1">
        <f t="array" aca="1" ref="Z21" ca="1">IF($Q21="Y",VLOOKUP($P21,INDIRECT($Q$2),Z$5,0)*INDIRECT($P$1),VLOOKUP($P21,INDIRECT($Q$2),Z$5,0))</f>
        <v>209761.5939544125</v>
      </c>
      <c r="AA21" s="104" cm="1">
        <f t="array" aca="1" ref="AA21" ca="1">IF($Q21="Y",VLOOKUP($P21,INDIRECT($Q$2),AA$5,0)*INDIRECT($P$1),VLOOKUP($P21,INDIRECT($Q$2),AA$5,0))</f>
        <v>213955.0309771875</v>
      </c>
      <c r="AB21" s="162" t="str">
        <f t="shared" si="5"/>
        <v>C03340</v>
      </c>
      <c r="AC21" s="163" t="str">
        <f t="shared" si="6"/>
        <v>Chief Human Resources Officer</v>
      </c>
      <c r="AD21" s="162" t="str">
        <f t="shared" si="7"/>
        <v>184</v>
      </c>
      <c r="AE21" s="164">
        <f t="shared" ca="1" si="30"/>
        <v>86.77300000000001</v>
      </c>
      <c r="AF21" s="164">
        <f t="shared" ca="1" si="30"/>
        <v>91.34</v>
      </c>
      <c r="AG21" s="164">
        <f t="shared" ca="1" si="30"/>
        <v>93.168000000000006</v>
      </c>
      <c r="AH21" s="164">
        <f t="shared" ca="1" si="30"/>
        <v>95.029000000000011</v>
      </c>
      <c r="AI21" s="164">
        <f t="shared" ca="1" si="30"/>
        <v>96.931000000000012</v>
      </c>
      <c r="AJ21" s="164">
        <f t="shared" ca="1" si="30"/>
        <v>98.869</v>
      </c>
      <c r="AK21" s="164">
        <f t="shared" ca="1" si="30"/>
        <v>100.84700000000001</v>
      </c>
      <c r="AL21" s="164">
        <f t="shared" ca="1" si="30"/>
        <v>102.863</v>
      </c>
    </row>
    <row r="22" spans="1:41">
      <c r="A22" s="85" t="s">
        <v>36</v>
      </c>
      <c r="B22" s="86">
        <v>17</v>
      </c>
      <c r="C22" s="86" t="s">
        <v>37</v>
      </c>
      <c r="D22" s="86">
        <v>775</v>
      </c>
      <c r="E22" s="86" t="s">
        <v>448</v>
      </c>
      <c r="F22" s="113" t="s">
        <v>580</v>
      </c>
      <c r="G22" s="134">
        <f t="shared" ca="1" si="29"/>
        <v>186220</v>
      </c>
      <c r="H22" s="134">
        <f t="shared" ca="1" si="29"/>
        <v>196022</v>
      </c>
      <c r="I22" s="134">
        <f t="shared" ca="1" si="29"/>
        <v>199941</v>
      </c>
      <c r="J22" s="134">
        <f t="shared" ca="1" si="29"/>
        <v>203939</v>
      </c>
      <c r="K22" s="134">
        <f t="shared" ca="1" si="29"/>
        <v>208019</v>
      </c>
      <c r="L22" s="134">
        <f t="shared" ca="1" si="29"/>
        <v>212181</v>
      </c>
      <c r="M22" s="134">
        <f t="shared" ca="1" si="29"/>
        <v>216421</v>
      </c>
      <c r="N22" s="134">
        <f t="shared" ca="1" si="29"/>
        <v>220749</v>
      </c>
      <c r="O22" s="87"/>
      <c r="P22" s="100" t="str">
        <f t="shared" si="2"/>
        <v>C01690</v>
      </c>
      <c r="Q22" s="102" t="s">
        <v>509</v>
      </c>
      <c r="R22" s="103" t="str">
        <f t="shared" si="3"/>
        <v>Chief Information Officer</v>
      </c>
      <c r="S22" s="102" t="str">
        <f t="shared" si="4"/>
        <v>58</v>
      </c>
      <c r="T22" s="104" cm="1">
        <f t="array" aca="1" ref="T22" ca="1">IF($Q22="Y",VLOOKUP($P22,INDIRECT($Q$2),T$5,0)*INDIRECT($P$1),VLOOKUP($P22,INDIRECT($Q$2),T$5,0))</f>
        <v>186219.57997499997</v>
      </c>
      <c r="U22" s="104" cm="1">
        <f t="array" aca="1" ref="U22" ca="1">IF($Q22="Y",VLOOKUP($P22,INDIRECT($Q$2),U$5,0)*INDIRECT($P$1),VLOOKUP($P22,INDIRECT($Q$2),U$5,0))</f>
        <v>196021.57606281247</v>
      </c>
      <c r="V22" s="104" cm="1">
        <f t="array" aca="1" ref="V22" ca="1">IF($Q22="Y",VLOOKUP($P22,INDIRECT($Q$2),V$5,0)*INDIRECT($P$1),VLOOKUP($P22,INDIRECT($Q$2),V$5,0))</f>
        <v>199941.07950781248</v>
      </c>
      <c r="W22" s="104" cm="1">
        <f t="array" aca="1" ref="W22" ca="1">IF($Q22="Y",VLOOKUP($P22,INDIRECT($Q$2),W$5,0)*INDIRECT($P$1),VLOOKUP($P22,INDIRECT($Q$2),W$5,0))</f>
        <v>203939.36151875</v>
      </c>
      <c r="X22" s="104" cm="1">
        <f t="array" aca="1" ref="X22" ca="1">IF($Q22="Y",VLOOKUP($P22,INDIRECT($Q$2),X$5,0)*INDIRECT($P$1),VLOOKUP($P22,INDIRECT($Q$2),X$5,0))</f>
        <v>208018.58041249998</v>
      </c>
      <c r="Y22" s="104" cm="1">
        <f t="array" aca="1" ref="Y22" ca="1">IF($Q22="Y",VLOOKUP($P22,INDIRECT($Q$2),Y$5,0)*INDIRECT($P$1),VLOOKUP($P22,INDIRECT($Q$2),Y$5,0))</f>
        <v>212180.8945059375</v>
      </c>
      <c r="Z22" s="104" cm="1">
        <f t="array" aca="1" ref="Z22" ca="1">IF($Q22="Y",VLOOKUP($P22,INDIRECT($Q$2),Z$5,0)*INDIRECT($P$1),VLOOKUP($P22,INDIRECT($Q$2),Z$5,0))</f>
        <v>216420.90800687496</v>
      </c>
      <c r="AA22" s="104" cm="1">
        <f t="array" aca="1" ref="AA22" ca="1">IF($Q22="Y",VLOOKUP($P22,INDIRECT($Q$2),AA$5,0)*INDIRECT($P$1),VLOOKUP($P22,INDIRECT($Q$2),AA$5,0))</f>
        <v>220749.41249968746</v>
      </c>
      <c r="AB22" s="162" t="str">
        <f t="shared" si="5"/>
        <v>C01690</v>
      </c>
      <c r="AC22" s="163" t="str">
        <f t="shared" si="6"/>
        <v>Chief Information Officer</v>
      </c>
      <c r="AD22" s="162" t="str">
        <f t="shared" si="7"/>
        <v>58</v>
      </c>
      <c r="AE22" s="164">
        <f t="shared" ca="1" si="30"/>
        <v>89.529000000000011</v>
      </c>
      <c r="AF22" s="164">
        <f t="shared" ca="1" si="30"/>
        <v>94.242000000000004</v>
      </c>
      <c r="AG22" s="164">
        <f t="shared" ca="1" si="30"/>
        <v>96.126000000000005</v>
      </c>
      <c r="AH22" s="164">
        <f t="shared" ca="1" si="30"/>
        <v>98.048000000000002</v>
      </c>
      <c r="AI22" s="164">
        <f t="shared" ca="1" si="30"/>
        <v>100.009</v>
      </c>
      <c r="AJ22" s="164">
        <f t="shared" ca="1" si="30"/>
        <v>102.01100000000001</v>
      </c>
      <c r="AK22" s="164">
        <f t="shared" ca="1" si="30"/>
        <v>104.04900000000001</v>
      </c>
      <c r="AL22" s="164">
        <f t="shared" ca="1" si="30"/>
        <v>106.13000000000001</v>
      </c>
    </row>
    <row r="23" spans="1:41" s="203" customFormat="1">
      <c r="A23" s="194" t="s">
        <v>72</v>
      </c>
      <c r="B23" s="195">
        <v>15</v>
      </c>
      <c r="C23" s="195" t="s">
        <v>73</v>
      </c>
      <c r="D23" s="195">
        <v>705</v>
      </c>
      <c r="E23" s="195" t="s">
        <v>448</v>
      </c>
      <c r="F23" s="196" t="s">
        <v>74</v>
      </c>
      <c r="G23" s="197">
        <f t="shared" ca="1" si="29"/>
        <v>166531</v>
      </c>
      <c r="H23" s="197">
        <f t="shared" ca="1" si="29"/>
        <v>175297</v>
      </c>
      <c r="I23" s="197">
        <f t="shared" ca="1" si="29"/>
        <v>178803</v>
      </c>
      <c r="J23" s="197">
        <f t="shared" ca="1" si="29"/>
        <v>182378</v>
      </c>
      <c r="K23" s="197">
        <f t="shared" ca="1" si="29"/>
        <v>186025</v>
      </c>
      <c r="L23" s="197">
        <f t="shared" ca="1" si="29"/>
        <v>189747</v>
      </c>
      <c r="M23" s="197">
        <f t="shared" ca="1" si="29"/>
        <v>193540</v>
      </c>
      <c r="N23" s="197">
        <f t="shared" ca="1" si="29"/>
        <v>197412</v>
      </c>
      <c r="O23" s="87"/>
      <c r="P23" s="194" t="str">
        <f t="shared" si="2"/>
        <v>52920C</v>
      </c>
      <c r="Q23" s="195" t="s">
        <v>509</v>
      </c>
      <c r="R23" s="198" t="str">
        <f t="shared" si="3"/>
        <v>Chief of Staff MPD</v>
      </c>
      <c r="S23" s="195" t="str">
        <f t="shared" si="4"/>
        <v>182</v>
      </c>
      <c r="T23" s="199" cm="1">
        <f t="array" aca="1" ref="T23" ca="1">IF($Q23="Y",VLOOKUP($P23,INDIRECT($Q$2),T$5,0)*INDIRECT($P$1),VLOOKUP($P23,INDIRECT($Q$2),T$5,0))</f>
        <v>166531.19760956251</v>
      </c>
      <c r="U23" s="199" cm="1">
        <f t="array" aca="1" ref="U23" ca="1">IF($Q23="Y",VLOOKUP($P23,INDIRECT($Q$2),U$5,0)*INDIRECT($P$1),VLOOKUP($P23,INDIRECT($Q$2),U$5,0))</f>
        <v>175296.85626667499</v>
      </c>
      <c r="V23" s="199" cm="1">
        <f t="array" aca="1" ref="V23" ca="1">IF($Q23="Y",VLOOKUP($P23,INDIRECT($Q$2),V$5,0)*INDIRECT($P$1),VLOOKUP($P23,INDIRECT($Q$2),V$5,0))</f>
        <v>178802.65353307498</v>
      </c>
      <c r="W23" s="199" cm="1">
        <f t="array" aca="1" ref="W23" ca="1">IF($Q23="Y",VLOOKUP($P23,INDIRECT($Q$2),W$5,0)*INDIRECT($P$1),VLOOKUP($P23,INDIRECT($Q$2),W$5,0))</f>
        <v>182378.38026622502</v>
      </c>
      <c r="X23" s="199" cm="1">
        <f t="array" aca="1" ref="X23" ca="1">IF($Q23="Y",VLOOKUP($P23,INDIRECT($Q$2),X$5,0)*INDIRECT($P$1),VLOOKUP($P23,INDIRECT($Q$2),X$5,0))</f>
        <v>186025.2019572375</v>
      </c>
      <c r="Y23" s="199" cm="1">
        <f t="array" aca="1" ref="Y23" ca="1">IF($Q23="Y",VLOOKUP($P23,INDIRECT($Q$2),Y$5,0)*INDIRECT($P$1),VLOOKUP($P23,INDIRECT($Q$2),Y$5,0))</f>
        <v>189746.61507945001</v>
      </c>
      <c r="Z23" s="199" cm="1">
        <f t="array" aca="1" ref="Z23" ca="1">IF($Q23="Y",VLOOKUP($P23,INDIRECT($Q$2),Z$5,0)*INDIRECT($P$1),VLOOKUP($P23,INDIRECT($Q$2),Z$5,0))</f>
        <v>193540.28865063749</v>
      </c>
      <c r="AA23" s="199" cm="1">
        <f t="array" aca="1" ref="AA23" ca="1">IF($Q23="Y",VLOOKUP($P23,INDIRECT($Q$2),AA$5,0)*INDIRECT($P$1),VLOOKUP($P23,INDIRECT($Q$2),AA$5,0))</f>
        <v>197412.05012636248</v>
      </c>
      <c r="AB23" s="200" t="str">
        <f t="shared" si="5"/>
        <v>52920C</v>
      </c>
      <c r="AC23" s="201" t="str">
        <f t="shared" si="6"/>
        <v>Chief of Staff MPD</v>
      </c>
      <c r="AD23" s="200" t="str">
        <f t="shared" si="7"/>
        <v>182</v>
      </c>
      <c r="AE23" s="202">
        <f t="shared" ca="1" si="30"/>
        <v>80.064000000000007</v>
      </c>
      <c r="AF23" s="202">
        <f t="shared" ca="1" si="30"/>
        <v>84.278000000000006</v>
      </c>
      <c r="AG23" s="202">
        <f t="shared" ca="1" si="30"/>
        <v>85.963000000000008</v>
      </c>
      <c r="AH23" s="202">
        <f t="shared" ca="1" si="30"/>
        <v>87.682000000000002</v>
      </c>
      <c r="AI23" s="202">
        <f t="shared" ca="1" si="30"/>
        <v>89.436000000000007</v>
      </c>
      <c r="AJ23" s="202">
        <f t="shared" ca="1" si="30"/>
        <v>91.225000000000009</v>
      </c>
      <c r="AK23" s="202">
        <f t="shared" ca="1" si="30"/>
        <v>93.049000000000007</v>
      </c>
      <c r="AL23" s="202">
        <f t="shared" ca="1" si="30"/>
        <v>94.910000000000011</v>
      </c>
      <c r="AN23" s="44"/>
      <c r="AO23" s="203" t="s">
        <v>738</v>
      </c>
    </row>
    <row r="24" spans="1:41">
      <c r="A24" s="85" t="s">
        <v>75</v>
      </c>
      <c r="B24" s="86">
        <v>13</v>
      </c>
      <c r="C24" s="86" t="s">
        <v>76</v>
      </c>
      <c r="D24" s="86">
        <v>620</v>
      </c>
      <c r="E24" s="86" t="s">
        <v>448</v>
      </c>
      <c r="F24" s="113" t="s">
        <v>77</v>
      </c>
      <c r="G24" s="134">
        <f t="shared" ca="1" si="29"/>
        <v>135258</v>
      </c>
      <c r="H24" s="134">
        <f t="shared" ca="1" si="29"/>
        <v>142377</v>
      </c>
      <c r="I24" s="134">
        <f t="shared" ca="1" si="29"/>
        <v>145225</v>
      </c>
      <c r="J24" s="134">
        <f t="shared" ca="1" si="29"/>
        <v>148131</v>
      </c>
      <c r="K24" s="134">
        <f t="shared" ca="1" si="29"/>
        <v>151094</v>
      </c>
      <c r="L24" s="134">
        <f t="shared" ca="1" si="29"/>
        <v>154114</v>
      </c>
      <c r="M24" s="134">
        <f t="shared" ca="1" si="29"/>
        <v>157196</v>
      </c>
      <c r="N24" s="134">
        <f t="shared" ca="1" si="29"/>
        <v>160340</v>
      </c>
      <c r="O24" s="87"/>
      <c r="P24" s="100" t="str">
        <f t="shared" si="2"/>
        <v>C01740</v>
      </c>
      <c r="Q24" s="102" t="s">
        <v>509</v>
      </c>
      <c r="R24" s="103" t="str">
        <f t="shared" si="3"/>
        <v>Chief Resiliency Officer</v>
      </c>
      <c r="S24" s="102" t="str">
        <f t="shared" si="4"/>
        <v>140</v>
      </c>
      <c r="T24" s="104" cm="1">
        <f t="array" aca="1" ref="T24" ca="1">IF($Q24="Y",VLOOKUP($P24,INDIRECT($Q$2),T$5,0)*INDIRECT($P$1),VLOOKUP($P24,INDIRECT($Q$2),T$5,0))</f>
        <v>135258.48108093749</v>
      </c>
      <c r="U24" s="104" cm="1">
        <f t="array" aca="1" ref="U24" ca="1">IF($Q24="Y",VLOOKUP($P24,INDIRECT($Q$2),U$5,0)*INDIRECT($P$1),VLOOKUP($P24,INDIRECT($Q$2),U$5,0))</f>
        <v>142376.61013468748</v>
      </c>
      <c r="V24" s="104" cm="1">
        <f t="array" aca="1" ref="V24" ca="1">IF($Q24="Y",VLOOKUP($P24,INDIRECT($Q$2),V$5,0)*INDIRECT($P$1),VLOOKUP($P24,INDIRECT($Q$2),V$5,0))</f>
        <v>145224.50925124998</v>
      </c>
      <c r="W24" s="104" cm="1">
        <f t="array" aca="1" ref="W24" ca="1">IF($Q24="Y",VLOOKUP($P24,INDIRECT($Q$2),W$5,0)*INDIRECT($P$1),VLOOKUP($P24,INDIRECT($Q$2),W$5,0))</f>
        <v>148130.68292343747</v>
      </c>
      <c r="X24" s="104" cm="1">
        <f t="array" aca="1" ref="X24" ca="1">IF($Q24="Y",VLOOKUP($P24,INDIRECT($Q$2),X$5,0)*INDIRECT($P$1),VLOOKUP($P24,INDIRECT($Q$2),X$5,0))</f>
        <v>151094.05199281248</v>
      </c>
      <c r="Y24" s="104" cm="1">
        <f t="array" aca="1" ref="Y24" ca="1">IF($Q24="Y",VLOOKUP($P24,INDIRECT($Q$2),Y$5,0)*INDIRECT($P$1),VLOOKUP($P24,INDIRECT($Q$2),Y$5,0))</f>
        <v>154113.53730093749</v>
      </c>
      <c r="Z24" s="104" cm="1">
        <f t="array" aca="1" ref="Z24" ca="1">IF($Q24="Y",VLOOKUP($P24,INDIRECT($Q$2),Z$5,0)*INDIRECT($P$1),VLOOKUP($P24,INDIRECT($Q$2),Z$5,0))</f>
        <v>157195.61379843749</v>
      </c>
      <c r="AA24" s="104" cm="1">
        <f t="array" aca="1" ref="AA24" ca="1">IF($Q24="Y",VLOOKUP($P24,INDIRECT($Q$2),AA$5,0)*INDIRECT($P$1),VLOOKUP($P24,INDIRECT($Q$2),AA$5,0))</f>
        <v>160340.28148531247</v>
      </c>
      <c r="AB24" s="162" t="str">
        <f t="shared" si="5"/>
        <v>C01740</v>
      </c>
      <c r="AC24" s="163" t="str">
        <f t="shared" si="6"/>
        <v>Chief Resiliency Officer</v>
      </c>
      <c r="AD24" s="162" t="str">
        <f t="shared" si="7"/>
        <v>140</v>
      </c>
      <c r="AE24" s="164">
        <f t="shared" ca="1" si="30"/>
        <v>65.029000000000011</v>
      </c>
      <c r="AF24" s="164">
        <f t="shared" ca="1" si="30"/>
        <v>68.451000000000008</v>
      </c>
      <c r="AG24" s="164">
        <f t="shared" ca="1" si="30"/>
        <v>69.820000000000007</v>
      </c>
      <c r="AH24" s="164">
        <f t="shared" ca="1" si="30"/>
        <v>71.216999999999999</v>
      </c>
      <c r="AI24" s="164">
        <f t="shared" ca="1" si="30"/>
        <v>72.64200000000001</v>
      </c>
      <c r="AJ24" s="164">
        <f t="shared" ca="1" si="30"/>
        <v>74.094000000000008</v>
      </c>
      <c r="AK24" s="164">
        <f t="shared" ca="1" si="30"/>
        <v>75.575000000000003</v>
      </c>
      <c r="AL24" s="164">
        <f t="shared" ca="1" si="30"/>
        <v>77.087000000000003</v>
      </c>
    </row>
    <row r="25" spans="1:41">
      <c r="A25" s="85" t="s">
        <v>78</v>
      </c>
      <c r="B25" s="86">
        <v>15</v>
      </c>
      <c r="C25" s="86" t="s">
        <v>79</v>
      </c>
      <c r="D25" s="86">
        <v>715</v>
      </c>
      <c r="E25" s="86" t="s">
        <v>448</v>
      </c>
      <c r="F25" s="85" t="s">
        <v>80</v>
      </c>
      <c r="G25" s="134">
        <f t="shared" ca="1" si="29"/>
        <v>156423</v>
      </c>
      <c r="H25" s="134">
        <f t="shared" ca="1" si="29"/>
        <v>164657</v>
      </c>
      <c r="I25" s="134">
        <f t="shared" ca="1" si="29"/>
        <v>167951</v>
      </c>
      <c r="J25" s="134">
        <f t="shared" ca="1" si="29"/>
        <v>171310</v>
      </c>
      <c r="K25" s="134">
        <f t="shared" ca="1" si="29"/>
        <v>174733</v>
      </c>
      <c r="L25" s="134">
        <f t="shared" ca="1" si="29"/>
        <v>178229</v>
      </c>
      <c r="M25" s="134">
        <f t="shared" ca="1" si="29"/>
        <v>181796</v>
      </c>
      <c r="N25" s="134">
        <f t="shared" ca="1" si="29"/>
        <v>185430</v>
      </c>
      <c r="O25" s="87"/>
      <c r="P25" s="100" t="str">
        <f t="shared" si="2"/>
        <v>C01830</v>
      </c>
      <c r="Q25" s="102" t="s">
        <v>509</v>
      </c>
      <c r="R25" s="103" t="str">
        <f t="shared" si="3"/>
        <v>City Assessor</v>
      </c>
      <c r="S25" s="102" t="str">
        <f t="shared" si="4"/>
        <v>125</v>
      </c>
      <c r="T25" s="104" cm="1">
        <f t="array" aca="1" ref="T25" ca="1">IF($Q25="Y",VLOOKUP($P25,INDIRECT($Q$2),T$5,0)*INDIRECT($P$1),VLOOKUP($P25,INDIRECT($Q$2),T$5,0))</f>
        <v>156422.93635718749</v>
      </c>
      <c r="U25" s="104" cm="1">
        <f t="array" aca="1" ref="U25" ca="1">IF($Q25="Y",VLOOKUP($P25,INDIRECT($Q$2),U$5,0)*INDIRECT($P$1),VLOOKUP($P25,INDIRECT($Q$2),U$5,0))</f>
        <v>164656.91523531248</v>
      </c>
      <c r="V25" s="104" cm="1">
        <f t="array" aca="1" ref="V25" ca="1">IF($Q25="Y",VLOOKUP($P25,INDIRECT($Q$2),V$5,0)*INDIRECT($P$1),VLOOKUP($P25,INDIRECT($Q$2),V$5,0))</f>
        <v>167950.50678656247</v>
      </c>
      <c r="W25" s="104" cm="1">
        <f t="array" aca="1" ref="W25" ca="1">IF($Q25="Y",VLOOKUP($P25,INDIRECT($Q$2),W$5,0)*INDIRECT($P$1),VLOOKUP($P25,INDIRECT($Q$2),W$5,0))</f>
        <v>171309.92700249996</v>
      </c>
      <c r="X25" s="104" cm="1">
        <f t="array" aca="1" ref="X25" ca="1">IF($Q25="Y",VLOOKUP($P25,INDIRECT($Q$2),X$5,0)*INDIRECT($P$1),VLOOKUP($P25,INDIRECT($Q$2),X$5,0))</f>
        <v>174733.01756625</v>
      </c>
      <c r="Y25" s="104" cm="1">
        <f t="array" aca="1" ref="Y25" ca="1">IF($Q25="Y",VLOOKUP($P25,INDIRECT($Q$2),Y$5,0)*INDIRECT($P$1),VLOOKUP($P25,INDIRECT($Q$2),Y$5,0))</f>
        <v>178229.49090374997</v>
      </c>
      <c r="Z25" s="104" cm="1">
        <f t="array" aca="1" ref="Z25" ca="1">IF($Q25="Y",VLOOKUP($P25,INDIRECT($Q$2),Z$5,0)*INDIRECT($P$1),VLOOKUP($P25,INDIRECT($Q$2),Z$5,0))</f>
        <v>181796.10953968749</v>
      </c>
      <c r="AA25" s="104" cm="1">
        <f t="array" aca="1" ref="AA25" ca="1">IF($Q25="Y",VLOOKUP($P25,INDIRECT($Q$2),AA$5,0)*INDIRECT($P$1),VLOOKUP($P25,INDIRECT($Q$2),AA$5,0))</f>
        <v>185429.63599874996</v>
      </c>
      <c r="AB25" s="162" t="str">
        <f t="shared" si="5"/>
        <v>C01830</v>
      </c>
      <c r="AC25" s="163" t="str">
        <f t="shared" si="6"/>
        <v>City Assessor</v>
      </c>
      <c r="AD25" s="162" t="str">
        <f t="shared" si="7"/>
        <v>125</v>
      </c>
      <c r="AE25" s="164">
        <f t="shared" ca="1" si="30"/>
        <v>75.204000000000008</v>
      </c>
      <c r="AF25" s="164">
        <f t="shared" ca="1" si="30"/>
        <v>79.162000000000006</v>
      </c>
      <c r="AG25" s="164">
        <f t="shared" ca="1" si="30"/>
        <v>80.746000000000009</v>
      </c>
      <c r="AH25" s="164">
        <f t="shared" ca="1" si="30"/>
        <v>82.361000000000004</v>
      </c>
      <c r="AI25" s="164">
        <f t="shared" ca="1" si="30"/>
        <v>84.007000000000005</v>
      </c>
      <c r="AJ25" s="164">
        <f t="shared" ca="1" si="30"/>
        <v>85.688000000000002</v>
      </c>
      <c r="AK25" s="164">
        <f t="shared" ca="1" si="30"/>
        <v>87.402000000000001</v>
      </c>
      <c r="AL25" s="164">
        <f t="shared" ca="1" si="30"/>
        <v>89.149000000000001</v>
      </c>
    </row>
    <row r="26" spans="1:41">
      <c r="A26" s="85" t="s">
        <v>81</v>
      </c>
      <c r="B26" s="86">
        <v>19</v>
      </c>
      <c r="C26" s="94" t="s">
        <v>698</v>
      </c>
      <c r="D26" s="86">
        <v>858</v>
      </c>
      <c r="E26" s="86" t="s">
        <v>448</v>
      </c>
      <c r="F26" s="85" t="s">
        <v>83</v>
      </c>
      <c r="G26" s="134">
        <f t="shared" si="9"/>
        <v>201412</v>
      </c>
      <c r="H26" s="134">
        <f t="shared" si="10"/>
        <v>212013</v>
      </c>
      <c r="I26" s="134">
        <f t="shared" si="11"/>
        <v>216253</v>
      </c>
      <c r="J26" s="134">
        <f t="shared" si="12"/>
        <v>220578</v>
      </c>
      <c r="K26" s="134">
        <f t="shared" si="13"/>
        <v>224990</v>
      </c>
      <c r="L26" s="134">
        <f t="shared" si="14"/>
        <v>229490</v>
      </c>
      <c r="M26" s="134">
        <f t="shared" si="15"/>
        <v>234079</v>
      </c>
      <c r="N26" s="134">
        <f t="shared" si="16"/>
        <v>238761</v>
      </c>
      <c r="O26" s="87"/>
      <c r="P26" s="100" t="str">
        <f t="shared" si="2"/>
        <v>C01840</v>
      </c>
      <c r="Q26" s="102" t="s">
        <v>509</v>
      </c>
      <c r="R26" s="103" t="str">
        <f t="shared" si="3"/>
        <v>City Attorney</v>
      </c>
      <c r="S26" s="102" t="str">
        <f t="shared" si="4"/>
        <v>203</v>
      </c>
      <c r="T26" s="189">
        <v>201412</v>
      </c>
      <c r="U26" s="189">
        <v>212013</v>
      </c>
      <c r="V26" s="189">
        <v>216253</v>
      </c>
      <c r="W26" s="189">
        <v>220578</v>
      </c>
      <c r="X26" s="189">
        <v>224990</v>
      </c>
      <c r="Y26" s="189">
        <v>229490</v>
      </c>
      <c r="Z26" s="189">
        <v>234079</v>
      </c>
      <c r="AA26" s="189">
        <v>238761</v>
      </c>
      <c r="AB26" s="162" t="str">
        <f t="shared" si="5"/>
        <v>C01840</v>
      </c>
      <c r="AC26" s="163" t="str">
        <f t="shared" si="6"/>
        <v>City Attorney</v>
      </c>
      <c r="AD26" s="162" t="str">
        <f t="shared" si="7"/>
        <v>203</v>
      </c>
      <c r="AE26" s="164">
        <f t="shared" si="17"/>
        <v>96.832999999999998</v>
      </c>
      <c r="AF26" s="164">
        <f t="shared" si="18"/>
        <v>101.93</v>
      </c>
      <c r="AG26" s="164">
        <f t="shared" si="19"/>
        <v>103.968</v>
      </c>
      <c r="AH26" s="164">
        <f t="shared" si="20"/>
        <v>106.048</v>
      </c>
      <c r="AI26" s="164">
        <f t="shared" si="21"/>
        <v>108.16900000000001</v>
      </c>
      <c r="AJ26" s="164">
        <f t="shared" si="22"/>
        <v>110.33200000000001</v>
      </c>
      <c r="AK26" s="164">
        <f t="shared" si="23"/>
        <v>112.53800000000001</v>
      </c>
      <c r="AL26" s="164">
        <f t="shared" si="24"/>
        <v>114.789</v>
      </c>
    </row>
    <row r="27" spans="1:41">
      <c r="A27" s="174" t="s">
        <v>522</v>
      </c>
      <c r="B27" s="86">
        <v>18</v>
      </c>
      <c r="C27" s="94" t="s">
        <v>699</v>
      </c>
      <c r="D27" s="86">
        <v>811</v>
      </c>
      <c r="E27" s="86" t="s">
        <v>448</v>
      </c>
      <c r="F27" s="85" t="s">
        <v>521</v>
      </c>
      <c r="G27" s="134">
        <f t="shared" ref="G27:N27" ca="1" si="31">ROUND(T27,0)</f>
        <v>178428</v>
      </c>
      <c r="H27" s="134">
        <f t="shared" ca="1" si="31"/>
        <v>187819</v>
      </c>
      <c r="I27" s="134">
        <f t="shared" ca="1" si="31"/>
        <v>191575</v>
      </c>
      <c r="J27" s="134">
        <f t="shared" ca="1" si="31"/>
        <v>195408</v>
      </c>
      <c r="K27" s="134">
        <f t="shared" ca="1" si="31"/>
        <v>199315</v>
      </c>
      <c r="L27" s="134">
        <f t="shared" ca="1" si="31"/>
        <v>203302</v>
      </c>
      <c r="M27" s="134">
        <f t="shared" ca="1" si="31"/>
        <v>207368</v>
      </c>
      <c r="N27" s="134">
        <f t="shared" ca="1" si="31"/>
        <v>211515</v>
      </c>
      <c r="O27" s="87"/>
      <c r="P27" s="100" t="str">
        <f t="shared" si="2"/>
        <v>59436C</v>
      </c>
      <c r="Q27" s="102" t="s">
        <v>509</v>
      </c>
      <c r="R27" s="103" t="str">
        <f t="shared" si="3"/>
        <v>City Auditor</v>
      </c>
      <c r="S27" s="102" t="str">
        <f t="shared" si="4"/>
        <v>159</v>
      </c>
      <c r="T27" s="104" cm="1">
        <f t="array" aca="1" ref="T27" ca="1">IF($Q27="Y",VLOOKUP($P27,INDIRECT($Q$2),T$5,0)*INDIRECT($P$1),VLOOKUP($P27,INDIRECT($Q$2),T$5,0))</f>
        <v>178428.05605624997</v>
      </c>
      <c r="U27" s="104" cm="1">
        <f t="array" aca="1" ref="U27" ca="1">IF($Q27="Y",VLOOKUP($P27,INDIRECT($Q$2),U$5,0)*INDIRECT($P$1),VLOOKUP($P27,INDIRECT($Q$2),U$5,0))</f>
        <v>187818.89277937499</v>
      </c>
      <c r="V27" s="104" cm="1">
        <f t="array" aca="1" ref="V27" ca="1">IF($Q27="Y",VLOOKUP($P27,INDIRECT($Q$2),V$5,0)*INDIRECT($P$1),VLOOKUP($P27,INDIRECT($Q$2),V$5,0))</f>
        <v>191575.4433003125</v>
      </c>
      <c r="W27" s="104" cm="1">
        <f t="array" aca="1" ref="W27" ca="1">IF($Q27="Y",VLOOKUP($P27,INDIRECT($Q$2),W$5,0)*INDIRECT($P$1),VLOOKUP($P27,INDIRECT($Q$2),W$5,0))</f>
        <v>195407.534911875</v>
      </c>
      <c r="X27" s="104" cm="1">
        <f t="array" aca="1" ref="X27" ca="1">IF($Q27="Y",VLOOKUP($P27,INDIRECT($Q$2),X$5,0)*INDIRECT($P$1),VLOOKUP($P27,INDIRECT($Q$2),X$5,0))</f>
        <v>199315.16761406249</v>
      </c>
      <c r="Y27" s="104" cm="1">
        <f t="array" aca="1" ref="Y27" ca="1">IF($Q27="Y",VLOOKUP($P27,INDIRECT($Q$2),Y$5,0)*INDIRECT($P$1),VLOOKUP($P27,INDIRECT($Q$2),Y$5,0))</f>
        <v>203301.57888218749</v>
      </c>
      <c r="Z27" s="104" cm="1">
        <f t="array" aca="1" ref="Z27" ca="1">IF($Q27="Y",VLOOKUP($P27,INDIRECT($Q$2),Z$5,0)*INDIRECT($P$1),VLOOKUP($P27,INDIRECT($Q$2),Z$5,0))</f>
        <v>207367.84787468749</v>
      </c>
      <c r="AA27" s="104" cm="1">
        <f t="array" aca="1" ref="AA27" ca="1">IF($Q27="Y",VLOOKUP($P27,INDIRECT($Q$2),AA$5,0)*INDIRECT($P$1),VLOOKUP($P27,INDIRECT($Q$2),AA$5,0))</f>
        <v>211515.05374999999</v>
      </c>
      <c r="AB27" s="162" t="str">
        <f t="shared" si="5"/>
        <v>59436C</v>
      </c>
      <c r="AC27" s="163" t="str">
        <f t="shared" si="6"/>
        <v>City Auditor</v>
      </c>
      <c r="AD27" s="162" t="str">
        <f t="shared" si="7"/>
        <v>159</v>
      </c>
      <c r="AE27" s="164">
        <f t="shared" ref="AE27:AL27" ca="1" si="32">ROUNDUP(T27/2080,3)</f>
        <v>85.783000000000001</v>
      </c>
      <c r="AF27" s="164">
        <f t="shared" ca="1" si="32"/>
        <v>90.298000000000002</v>
      </c>
      <c r="AG27" s="164">
        <f t="shared" ca="1" si="32"/>
        <v>92.103999999999999</v>
      </c>
      <c r="AH27" s="164">
        <f t="shared" ca="1" si="32"/>
        <v>93.945999999999998</v>
      </c>
      <c r="AI27" s="164">
        <f t="shared" ca="1" si="32"/>
        <v>95.825000000000003</v>
      </c>
      <c r="AJ27" s="164">
        <f t="shared" ca="1" si="32"/>
        <v>97.742000000000004</v>
      </c>
      <c r="AK27" s="164">
        <f t="shared" ca="1" si="32"/>
        <v>99.697000000000003</v>
      </c>
      <c r="AL27" s="164">
        <f t="shared" ca="1" si="32"/>
        <v>101.69</v>
      </c>
    </row>
    <row r="28" spans="1:41">
      <c r="A28" s="85" t="s">
        <v>84</v>
      </c>
      <c r="B28" s="86">
        <v>18</v>
      </c>
      <c r="C28" s="94" t="s">
        <v>700</v>
      </c>
      <c r="D28" s="86">
        <v>811</v>
      </c>
      <c r="E28" s="86" t="s">
        <v>448</v>
      </c>
      <c r="F28" s="85" t="s">
        <v>86</v>
      </c>
      <c r="G28" s="134">
        <f t="shared" si="9"/>
        <v>178428</v>
      </c>
      <c r="H28" s="134">
        <f t="shared" si="10"/>
        <v>187819</v>
      </c>
      <c r="I28" s="134">
        <f t="shared" si="11"/>
        <v>191575</v>
      </c>
      <c r="J28" s="134">
        <f t="shared" si="12"/>
        <v>195408</v>
      </c>
      <c r="K28" s="134">
        <f t="shared" si="13"/>
        <v>199315</v>
      </c>
      <c r="L28" s="134">
        <f t="shared" si="14"/>
        <v>203302</v>
      </c>
      <c r="M28" s="134">
        <f t="shared" si="15"/>
        <v>207368</v>
      </c>
      <c r="N28" s="134">
        <f t="shared" si="16"/>
        <v>211515</v>
      </c>
      <c r="O28" s="87"/>
      <c r="P28" s="100" t="str">
        <f t="shared" si="2"/>
        <v>C01851</v>
      </c>
      <c r="Q28" s="102" t="s">
        <v>509</v>
      </c>
      <c r="R28" s="103" t="str">
        <f t="shared" si="3"/>
        <v xml:space="preserve">City Clerk </v>
      </c>
      <c r="S28" s="102" t="str">
        <f t="shared" si="4"/>
        <v>202</v>
      </c>
      <c r="T28" s="104">
        <v>178428</v>
      </c>
      <c r="U28" s="104">
        <v>187819</v>
      </c>
      <c r="V28" s="104">
        <v>191575</v>
      </c>
      <c r="W28" s="104">
        <v>195408</v>
      </c>
      <c r="X28" s="104">
        <v>199315</v>
      </c>
      <c r="Y28" s="104">
        <v>203302</v>
      </c>
      <c r="Z28" s="104">
        <v>207368</v>
      </c>
      <c r="AA28" s="104">
        <v>211515</v>
      </c>
      <c r="AB28" s="162" t="str">
        <f t="shared" si="5"/>
        <v>C01851</v>
      </c>
      <c r="AC28" s="163" t="str">
        <f t="shared" si="6"/>
        <v xml:space="preserve">City Clerk </v>
      </c>
      <c r="AD28" s="162" t="str">
        <f t="shared" si="7"/>
        <v>202</v>
      </c>
      <c r="AE28" s="164">
        <f t="shared" ref="AE28" si="33">ROUNDUP(T28/2080,3)</f>
        <v>85.783000000000001</v>
      </c>
      <c r="AF28" s="164">
        <f t="shared" ref="AF28" si="34">ROUNDUP(U28/2080,3)</f>
        <v>90.298000000000002</v>
      </c>
      <c r="AG28" s="164">
        <f t="shared" ref="AG28" si="35">ROUNDUP(V28/2080,3)</f>
        <v>92.103999999999999</v>
      </c>
      <c r="AH28" s="164">
        <f t="shared" ref="AH28" si="36">ROUNDUP(W28/2080,3)</f>
        <v>93.947000000000003</v>
      </c>
      <c r="AI28" s="164">
        <f t="shared" ref="AI28" si="37">ROUNDUP(X28/2080,3)</f>
        <v>95.825000000000003</v>
      </c>
      <c r="AJ28" s="164">
        <f t="shared" ref="AJ28" si="38">ROUNDUP(Y28/2080,3)</f>
        <v>97.742000000000004</v>
      </c>
      <c r="AK28" s="164">
        <f t="shared" ref="AK28" si="39">ROUNDUP(Z28/2080,3)</f>
        <v>99.697000000000003</v>
      </c>
      <c r="AL28" s="164">
        <f t="shared" ref="AL28" si="40">ROUNDUP(AA28/2080,3)</f>
        <v>101.69</v>
      </c>
    </row>
    <row r="29" spans="1:41">
      <c r="A29" s="85" t="s">
        <v>87</v>
      </c>
      <c r="B29" s="86">
        <v>19</v>
      </c>
      <c r="C29" s="86" t="s">
        <v>88</v>
      </c>
      <c r="D29" s="86">
        <v>895</v>
      </c>
      <c r="E29" s="86" t="s">
        <v>448</v>
      </c>
      <c r="F29" s="85" t="s">
        <v>89</v>
      </c>
      <c r="G29" s="134">
        <f t="shared" ref="G29:N36" ca="1" si="41">ROUND(T29,0)</f>
        <v>196527</v>
      </c>
      <c r="H29" s="134">
        <f t="shared" ca="1" si="41"/>
        <v>206868</v>
      </c>
      <c r="I29" s="134">
        <f t="shared" ca="1" si="41"/>
        <v>211006</v>
      </c>
      <c r="J29" s="134">
        <f t="shared" ca="1" si="41"/>
        <v>215225</v>
      </c>
      <c r="K29" s="134">
        <f t="shared" ca="1" si="41"/>
        <v>219531</v>
      </c>
      <c r="L29" s="134">
        <f t="shared" ca="1" si="41"/>
        <v>223922</v>
      </c>
      <c r="M29" s="134">
        <f t="shared" ca="1" si="41"/>
        <v>228400</v>
      </c>
      <c r="N29" s="134">
        <f t="shared" ca="1" si="41"/>
        <v>232970</v>
      </c>
      <c r="O29" s="87"/>
      <c r="P29" s="100" t="str">
        <f t="shared" si="2"/>
        <v>C01860</v>
      </c>
      <c r="Q29" s="102" t="s">
        <v>509</v>
      </c>
      <c r="R29" s="103" t="str">
        <f t="shared" si="3"/>
        <v>City Coordinator</v>
      </c>
      <c r="S29" s="102" t="str">
        <f t="shared" si="4"/>
        <v>73</v>
      </c>
      <c r="T29" s="104" cm="1">
        <f t="array" aca="1" ref="T29" ca="1">IF($Q29="Y",VLOOKUP($P29,INDIRECT($Q$2),T$5,0)*INDIRECT($P$1),VLOOKUP($P29,INDIRECT($Q$2),T$5,0))</f>
        <v>196526.62221156247</v>
      </c>
      <c r="U29" s="104" cm="1">
        <f t="array" aca="1" ref="U29" ca="1">IF($Q29="Y",VLOOKUP($P29,INDIRECT($Q$2),U$5,0)*INDIRECT($P$1),VLOOKUP($P29,INDIRECT($Q$2),U$5,0))</f>
        <v>206868.19751812497</v>
      </c>
      <c r="V29" s="104" cm="1">
        <f t="array" aca="1" ref="V29" ca="1">IF($Q29="Y",VLOOKUP($P29,INDIRECT($Q$2),V$5,0)*INDIRECT($P$1),VLOOKUP($P29,INDIRECT($Q$2),V$5,0))</f>
        <v>211005.69096749998</v>
      </c>
      <c r="W29" s="104" cm="1">
        <f t="array" aca="1" ref="W29" ca="1">IF($Q29="Y",VLOOKUP($P29,INDIRECT($Q$2),W$5,0)*INDIRECT($P$1),VLOOKUP($P29,INDIRECT($Q$2),W$5,0))</f>
        <v>215225.20045812498</v>
      </c>
      <c r="X29" s="104" cm="1">
        <f t="array" aca="1" ref="X29" ca="1">IF($Q29="Y",VLOOKUP($P29,INDIRECT($Q$2),X$5,0)*INDIRECT($P$1),VLOOKUP($P29,INDIRECT($Q$2),X$5,0))</f>
        <v>219531.04262374999</v>
      </c>
      <c r="Y29" s="104" cm="1">
        <f t="array" aca="1" ref="Y29" ca="1">IF($Q29="Y",VLOOKUP($P29,INDIRECT($Q$2),Y$5,0)*INDIRECT($P$1),VLOOKUP($P29,INDIRECT($Q$2),Y$5,0))</f>
        <v>223922.13830593746</v>
      </c>
      <c r="Z29" s="104" cm="1">
        <f t="array" aca="1" ref="Z29" ca="1">IF($Q29="Y",VLOOKUP($P29,INDIRECT($Q$2),Z$5,0)*INDIRECT($P$1),VLOOKUP($P29,INDIRECT($Q$2),Z$5,0))</f>
        <v>228399.56666312498</v>
      </c>
      <c r="AA29" s="104" cm="1">
        <f t="array" aca="1" ref="AA29" ca="1">IF($Q29="Y",VLOOKUP($P29,INDIRECT($Q$2),AA$5,0)*INDIRECT($P$1),VLOOKUP($P29,INDIRECT($Q$2),AA$5,0))</f>
        <v>232969.80264593748</v>
      </c>
      <c r="AB29" s="162" t="str">
        <f t="shared" si="5"/>
        <v>C01860</v>
      </c>
      <c r="AC29" s="163" t="str">
        <f t="shared" si="6"/>
        <v>City Coordinator</v>
      </c>
      <c r="AD29" s="162" t="str">
        <f t="shared" si="7"/>
        <v>73</v>
      </c>
      <c r="AE29" s="164">
        <f t="shared" ref="AE29:AL36" ca="1" si="42">ROUNDUP(T29/2080,3)</f>
        <v>94.484000000000009</v>
      </c>
      <c r="AF29" s="164">
        <f t="shared" ca="1" si="42"/>
        <v>99.456000000000003</v>
      </c>
      <c r="AG29" s="164">
        <f t="shared" ca="1" si="42"/>
        <v>101.446</v>
      </c>
      <c r="AH29" s="164">
        <f t="shared" ca="1" si="42"/>
        <v>103.474</v>
      </c>
      <c r="AI29" s="164">
        <f t="shared" ca="1" si="42"/>
        <v>105.54400000000001</v>
      </c>
      <c r="AJ29" s="164">
        <f t="shared" ca="1" si="42"/>
        <v>107.655</v>
      </c>
      <c r="AK29" s="164">
        <f t="shared" ca="1" si="42"/>
        <v>109.80800000000001</v>
      </c>
      <c r="AL29" s="164">
        <f t="shared" ca="1" si="42"/>
        <v>112.00500000000001</v>
      </c>
    </row>
    <row r="30" spans="1:41">
      <c r="A30" s="85" t="s">
        <v>500</v>
      </c>
      <c r="B30" s="86">
        <v>19</v>
      </c>
      <c r="C30" s="94" t="s">
        <v>501</v>
      </c>
      <c r="D30" s="86">
        <v>918</v>
      </c>
      <c r="E30" s="86" t="s">
        <v>448</v>
      </c>
      <c r="F30" s="85" t="s">
        <v>499</v>
      </c>
      <c r="G30" s="134">
        <f t="shared" ca="1" si="41"/>
        <v>291311</v>
      </c>
      <c r="H30" s="134">
        <f t="shared" ca="1" si="41"/>
        <v>306644</v>
      </c>
      <c r="I30" s="134">
        <f t="shared" ca="1" si="41"/>
        <v>312777</v>
      </c>
      <c r="J30" s="134">
        <f t="shared" ca="1" si="41"/>
        <v>319033</v>
      </c>
      <c r="K30" s="134">
        <f t="shared" ca="1" si="41"/>
        <v>325413</v>
      </c>
      <c r="L30" s="134">
        <f t="shared" ca="1" si="41"/>
        <v>331921</v>
      </c>
      <c r="M30" s="134">
        <f t="shared" ca="1" si="41"/>
        <v>338559</v>
      </c>
      <c r="N30" s="134">
        <f t="shared" ca="1" si="41"/>
        <v>345331</v>
      </c>
      <c r="O30" s="87"/>
      <c r="P30" s="100" t="str">
        <f t="shared" si="2"/>
        <v>53031C</v>
      </c>
      <c r="Q30" s="102" t="s">
        <v>509</v>
      </c>
      <c r="R30" s="103" t="str">
        <f t="shared" si="3"/>
        <v>City Operations Officer</v>
      </c>
      <c r="S30" s="102" t="str">
        <f t="shared" si="4"/>
        <v>192</v>
      </c>
      <c r="T30" s="104" cm="1">
        <f t="array" aca="1" ref="T30" ca="1">IF($Q30="Y",VLOOKUP($P30,INDIRECT($Q$2),T$5,0)*INDIRECT($P$1),VLOOKUP($P30,INDIRECT($Q$2),T$5,0))</f>
        <v>291311.26609406248</v>
      </c>
      <c r="U30" s="104" cm="1">
        <f t="array" aca="1" ref="U30" ca="1">IF($Q30="Y",VLOOKUP($P30,INDIRECT($Q$2),U$5,0)*INDIRECT($P$1),VLOOKUP($P30,INDIRECT($Q$2),U$5,0))</f>
        <v>306643.94917406247</v>
      </c>
      <c r="V30" s="104" cm="1">
        <f t="array" aca="1" ref="V30" ca="1">IF($Q30="Y",VLOOKUP($P30,INDIRECT($Q$2),V$5,0)*INDIRECT($P$1),VLOOKUP($P30,INDIRECT($Q$2),V$5,0))</f>
        <v>312776.80657437496</v>
      </c>
      <c r="W30" s="104" cm="1">
        <f t="array" aca="1" ref="W30" ca="1">IF($Q30="Y",VLOOKUP($P30,INDIRECT($Q$2),W$5,0)*INDIRECT($P$1),VLOOKUP($P30,INDIRECT($Q$2),W$5,0))</f>
        <v>319032.68803656247</v>
      </c>
      <c r="X30" s="104" cm="1">
        <f t="array" aca="1" ref="X30" ca="1">IF($Q30="Y",VLOOKUP($P30,INDIRECT($Q$2),X$5,0)*INDIRECT($P$1),VLOOKUP($P30,INDIRECT($Q$2),X$5,0))</f>
        <v>325412.67271906248</v>
      </c>
      <c r="Y30" s="104" cm="1">
        <f t="array" aca="1" ref="Y30" ca="1">IF($Q30="Y",VLOOKUP($P30,INDIRECT($Q$2),Y$5,0)*INDIRECT($P$1),VLOOKUP($P30,INDIRECT($Q$2),Y$5,0))</f>
        <v>331921.07725562493</v>
      </c>
      <c r="Z30" s="104" cm="1">
        <f t="array" aca="1" ref="Z30" ca="1">IF($Q30="Y",VLOOKUP($P30,INDIRECT($Q$2),Z$5,0)*INDIRECT($P$1),VLOOKUP($P30,INDIRECT($Q$2),Z$5,0))</f>
        <v>338558.98080468748</v>
      </c>
      <c r="AA30" s="104" cm="1">
        <f t="array" aca="1" ref="AA30" ca="1">IF($Q30="Y",VLOOKUP($P30,INDIRECT($Q$2),AA$5,0)*INDIRECT($P$1),VLOOKUP($P30,INDIRECT($Q$2),AA$5,0))</f>
        <v>345330.69999999995</v>
      </c>
      <c r="AB30" s="162" t="str">
        <f t="shared" si="5"/>
        <v>53031C</v>
      </c>
      <c r="AC30" s="163" t="str">
        <f t="shared" si="6"/>
        <v>City Operations Officer</v>
      </c>
      <c r="AD30" s="162" t="str">
        <f t="shared" si="7"/>
        <v>192</v>
      </c>
      <c r="AE30" s="164">
        <f t="shared" ca="1" si="42"/>
        <v>140.054</v>
      </c>
      <c r="AF30" s="164">
        <f t="shared" ca="1" si="42"/>
        <v>147.42500000000001</v>
      </c>
      <c r="AG30" s="164">
        <f t="shared" ca="1" si="42"/>
        <v>150.374</v>
      </c>
      <c r="AH30" s="164">
        <f t="shared" ca="1" si="42"/>
        <v>153.38200000000001</v>
      </c>
      <c r="AI30" s="164">
        <f t="shared" ca="1" si="42"/>
        <v>156.44900000000001</v>
      </c>
      <c r="AJ30" s="164">
        <f t="shared" ca="1" si="42"/>
        <v>159.578</v>
      </c>
      <c r="AK30" s="164">
        <f t="shared" ca="1" si="42"/>
        <v>162.76900000000001</v>
      </c>
      <c r="AL30" s="164">
        <f t="shared" ca="1" si="42"/>
        <v>166.02500000000001</v>
      </c>
    </row>
    <row r="31" spans="1:41">
      <c r="A31" s="85" t="s">
        <v>90</v>
      </c>
      <c r="B31" s="86">
        <v>17</v>
      </c>
      <c r="C31" s="86" t="s">
        <v>91</v>
      </c>
      <c r="D31" s="86">
        <v>770</v>
      </c>
      <c r="E31" s="86" t="s">
        <v>448</v>
      </c>
      <c r="F31" s="85" t="s">
        <v>92</v>
      </c>
      <c r="G31" s="134">
        <f t="shared" ca="1" si="41"/>
        <v>168677</v>
      </c>
      <c r="H31" s="134">
        <f t="shared" ca="1" si="41"/>
        <v>177556</v>
      </c>
      <c r="I31" s="134">
        <f t="shared" ca="1" si="41"/>
        <v>181107</v>
      </c>
      <c r="J31" s="134">
        <f t="shared" ca="1" si="41"/>
        <v>184729</v>
      </c>
      <c r="K31" s="134">
        <f t="shared" ca="1" si="41"/>
        <v>188422</v>
      </c>
      <c r="L31" s="134">
        <f t="shared" ca="1" si="41"/>
        <v>192192</v>
      </c>
      <c r="M31" s="134">
        <f t="shared" ca="1" si="41"/>
        <v>196033</v>
      </c>
      <c r="N31" s="134">
        <f t="shared" ca="1" si="41"/>
        <v>199955</v>
      </c>
      <c r="O31" s="87"/>
      <c r="P31" s="100" t="str">
        <f t="shared" si="2"/>
        <v>C02250</v>
      </c>
      <c r="Q31" s="102" t="s">
        <v>509</v>
      </c>
      <c r="R31" s="103" t="str">
        <f t="shared" si="3"/>
        <v>Commissioner of Health</v>
      </c>
      <c r="S31" s="102" t="str">
        <f t="shared" si="4"/>
        <v>67</v>
      </c>
      <c r="T31" s="104" cm="1">
        <f t="array" aca="1" ref="T31" ca="1">IF($Q31="Y",VLOOKUP($P31,INDIRECT($Q$2),T$5,0)*INDIRECT($P$1),VLOOKUP($P31,INDIRECT($Q$2),T$5,0))</f>
        <v>168676.78041499999</v>
      </c>
      <c r="U31" s="104" cm="1">
        <f t="array" aca="1" ref="U31" ca="1">IF($Q31="Y",VLOOKUP($P31,INDIRECT($Q$2),U$5,0)*INDIRECT($P$1),VLOOKUP($P31,INDIRECT($Q$2),U$5,0))</f>
        <v>177556.09603874999</v>
      </c>
      <c r="V31" s="104" cm="1">
        <f t="array" aca="1" ref="V31" ca="1">IF($Q31="Y",VLOOKUP($P31,INDIRECT($Q$2),V$5,0)*INDIRECT($P$1),VLOOKUP($P31,INDIRECT($Q$2),V$5,0))</f>
        <v>181106.52729812497</v>
      </c>
      <c r="W31" s="104" cm="1">
        <f t="array" aca="1" ref="W31" ca="1">IF($Q31="Y",VLOOKUP($P31,INDIRECT($Q$2),W$5,0)*INDIRECT($P$1),VLOOKUP($P31,INDIRECT($Q$2),W$5,0))</f>
        <v>184729.26217281248</v>
      </c>
      <c r="X31" s="104" cm="1">
        <f t="array" aca="1" ref="X31" ca="1">IF($Q31="Y",VLOOKUP($P31,INDIRECT($Q$2),X$5,0)*INDIRECT($P$1),VLOOKUP($P31,INDIRECT($Q$2),X$5,0))</f>
        <v>188422.14234593746</v>
      </c>
      <c r="Y31" s="104" cm="1">
        <f t="array" aca="1" ref="Y31" ca="1">IF($Q31="Y",VLOOKUP($P31,INDIRECT($Q$2),Y$5,0)*INDIRECT($P$1),VLOOKUP($P31,INDIRECT($Q$2),Y$5,0))</f>
        <v>192191.64276812499</v>
      </c>
      <c r="Z31" s="104" cm="1">
        <f t="array" aca="1" ref="Z31" ca="1">IF($Q31="Y",VLOOKUP($P31,INDIRECT($Q$2),Z$5,0)*INDIRECT($P$1),VLOOKUP($P31,INDIRECT($Q$2),Z$5,0))</f>
        <v>196033.44680562499</v>
      </c>
      <c r="AA31" s="104" cm="1">
        <f t="array" aca="1" ref="AA31" ca="1">IF($Q31="Y",VLOOKUP($P31,INDIRECT($Q$2),AA$5,0)*INDIRECT($P$1),VLOOKUP($P31,INDIRECT($Q$2),AA$5,0))</f>
        <v>199955.10856749996</v>
      </c>
      <c r="AB31" s="162" t="str">
        <f t="shared" si="5"/>
        <v>C02250</v>
      </c>
      <c r="AC31" s="163" t="str">
        <f t="shared" si="6"/>
        <v>Commissioner of Health</v>
      </c>
      <c r="AD31" s="162" t="str">
        <f t="shared" si="7"/>
        <v>67</v>
      </c>
      <c r="AE31" s="164">
        <f t="shared" ca="1" si="42"/>
        <v>81.094999999999999</v>
      </c>
      <c r="AF31" s="164">
        <f t="shared" ca="1" si="42"/>
        <v>85.364000000000004</v>
      </c>
      <c r="AG31" s="164">
        <f t="shared" ca="1" si="42"/>
        <v>87.070999999999998</v>
      </c>
      <c r="AH31" s="164">
        <f t="shared" ca="1" si="42"/>
        <v>88.813000000000002</v>
      </c>
      <c r="AI31" s="164">
        <f t="shared" ca="1" si="42"/>
        <v>90.588000000000008</v>
      </c>
      <c r="AJ31" s="164">
        <f t="shared" ca="1" si="42"/>
        <v>92.4</v>
      </c>
      <c r="AK31" s="164">
        <f t="shared" ca="1" si="42"/>
        <v>94.247</v>
      </c>
      <c r="AL31" s="164">
        <f t="shared" ca="1" si="42"/>
        <v>96.13300000000001</v>
      </c>
    </row>
    <row r="32" spans="1:41">
      <c r="A32" s="96" t="s">
        <v>361</v>
      </c>
      <c r="B32" s="97">
        <v>12</v>
      </c>
      <c r="C32" s="141" t="s">
        <v>52</v>
      </c>
      <c r="D32" s="97">
        <v>578</v>
      </c>
      <c r="E32" s="98" t="s">
        <v>448</v>
      </c>
      <c r="F32" s="96" t="s">
        <v>573</v>
      </c>
      <c r="G32" s="134">
        <f t="shared" ca="1" si="41"/>
        <v>125902</v>
      </c>
      <c r="H32" s="134">
        <f t="shared" ca="1" si="41"/>
        <v>132528</v>
      </c>
      <c r="I32" s="134">
        <f t="shared" ca="1" si="41"/>
        <v>135178</v>
      </c>
      <c r="J32" s="134">
        <f t="shared" ca="1" si="41"/>
        <v>137881</v>
      </c>
      <c r="K32" s="134">
        <f t="shared" ca="1" si="41"/>
        <v>140639</v>
      </c>
      <c r="L32" s="134">
        <f t="shared" ca="1" si="41"/>
        <v>143452</v>
      </c>
      <c r="M32" s="134">
        <f t="shared" ca="1" si="41"/>
        <v>146321</v>
      </c>
      <c r="N32" s="134">
        <f t="shared" ca="1" si="41"/>
        <v>149248</v>
      </c>
      <c r="O32" s="87"/>
      <c r="P32" s="100" t="str">
        <f t="shared" si="2"/>
        <v>52910C</v>
      </c>
      <c r="Q32" s="102" t="s">
        <v>509</v>
      </c>
      <c r="R32" s="103" t="str">
        <f t="shared" si="3"/>
        <v>Communications Director - Community Safety</v>
      </c>
      <c r="S32" s="102" t="str">
        <f t="shared" si="4"/>
        <v>32</v>
      </c>
      <c r="T32" s="104" cm="1">
        <f t="array" aca="1" ref="T32" ca="1">IF($Q32="Y",VLOOKUP($P32,INDIRECT($Q$2),T$5,0)*INDIRECT($P$1),VLOOKUP($P32,INDIRECT($Q$2),T$5,0))</f>
        <v>125901.59999999999</v>
      </c>
      <c r="U32" s="104" cm="1">
        <f t="array" aca="1" ref="U32" ca="1">IF($Q32="Y",VLOOKUP($P32,INDIRECT($Q$2),U$5,0)*INDIRECT($P$1),VLOOKUP($P32,INDIRECT($Q$2),U$5,0))</f>
        <v>132527.94499999998</v>
      </c>
      <c r="V32" s="104" cm="1">
        <f t="array" aca="1" ref="V32" ca="1">IF($Q32="Y",VLOOKUP($P32,INDIRECT($Q$2),V$5,0)*INDIRECT($P$1),VLOOKUP($P32,INDIRECT($Q$2),V$5,0))</f>
        <v>135178.065</v>
      </c>
      <c r="W32" s="104" cm="1">
        <f t="array" aca="1" ref="W32" ca="1">IF($Q32="Y",VLOOKUP($P32,INDIRECT($Q$2),W$5,0)*INDIRECT($P$1),VLOOKUP($P32,INDIRECT($Q$2),W$5,0))</f>
        <v>137881.47999999998</v>
      </c>
      <c r="X32" s="104" cm="1">
        <f t="array" aca="1" ref="X32" ca="1">IF($Q32="Y",VLOOKUP($P32,INDIRECT($Q$2),X$5,0)*INDIRECT($P$1),VLOOKUP($P32,INDIRECT($Q$2),X$5,0))</f>
        <v>140639.23499999999</v>
      </c>
      <c r="Y32" s="104" cm="1">
        <f t="array" aca="1" ref="Y32" ca="1">IF($Q32="Y",VLOOKUP($P32,INDIRECT($Q$2),Y$5,0)*INDIRECT($P$1),VLOOKUP($P32,INDIRECT($Q$2),Y$5,0))</f>
        <v>143452.375</v>
      </c>
      <c r="Z32" s="104" cm="1">
        <f t="array" aca="1" ref="Z32" ca="1">IF($Q32="Y",VLOOKUP($P32,INDIRECT($Q$2),Z$5,0)*INDIRECT($P$1),VLOOKUP($P32,INDIRECT($Q$2),Z$5,0))</f>
        <v>146320.9</v>
      </c>
      <c r="AA32" s="104" cm="1">
        <f t="array" aca="1" ref="AA32" ca="1">IF($Q32="Y",VLOOKUP($P32,INDIRECT($Q$2),AA$5,0)*INDIRECT($P$1),VLOOKUP($P32,INDIRECT($Q$2),AA$5,0))</f>
        <v>149247.94499999998</v>
      </c>
      <c r="AB32" s="162" t="str">
        <f t="shared" si="5"/>
        <v>52910C</v>
      </c>
      <c r="AC32" s="163" t="str">
        <f t="shared" si="6"/>
        <v>Communications Director - Community Safety</v>
      </c>
      <c r="AD32" s="162" t="str">
        <f t="shared" si="7"/>
        <v>32</v>
      </c>
      <c r="AE32" s="164">
        <f t="shared" ca="1" si="42"/>
        <v>60.53</v>
      </c>
      <c r="AF32" s="164">
        <f t="shared" ca="1" si="42"/>
        <v>63.716000000000001</v>
      </c>
      <c r="AG32" s="164">
        <f t="shared" ca="1" si="42"/>
        <v>64.990000000000009</v>
      </c>
      <c r="AH32" s="164">
        <f t="shared" ca="1" si="42"/>
        <v>66.290000000000006</v>
      </c>
      <c r="AI32" s="164">
        <f t="shared" ca="1" si="42"/>
        <v>67.616</v>
      </c>
      <c r="AJ32" s="164">
        <f t="shared" ca="1" si="42"/>
        <v>68.968000000000004</v>
      </c>
      <c r="AK32" s="164">
        <f t="shared" ca="1" si="42"/>
        <v>70.347000000000008</v>
      </c>
      <c r="AL32" s="164">
        <f t="shared" ca="1" si="42"/>
        <v>71.754000000000005</v>
      </c>
      <c r="AM32" s="51"/>
      <c r="AN32" s="51"/>
    </row>
    <row r="33" spans="1:40">
      <c r="A33" s="85" t="s">
        <v>513</v>
      </c>
      <c r="B33" s="86">
        <v>15</v>
      </c>
      <c r="C33" s="94" t="s">
        <v>701</v>
      </c>
      <c r="D33" s="86">
        <v>713</v>
      </c>
      <c r="E33" s="86" t="s">
        <v>448</v>
      </c>
      <c r="F33" s="85" t="s">
        <v>512</v>
      </c>
      <c r="G33" s="134">
        <f t="shared" ca="1" si="41"/>
        <v>153973</v>
      </c>
      <c r="H33" s="134">
        <f t="shared" ca="1" si="41"/>
        <v>162077</v>
      </c>
      <c r="I33" s="134">
        <f t="shared" ca="1" si="41"/>
        <v>165318</v>
      </c>
      <c r="J33" s="134">
        <f t="shared" ca="1" si="41"/>
        <v>168625</v>
      </c>
      <c r="K33" s="134">
        <f t="shared" ca="1" si="41"/>
        <v>171997</v>
      </c>
      <c r="L33" s="134">
        <f t="shared" ca="1" si="41"/>
        <v>175437</v>
      </c>
      <c r="M33" s="134">
        <f t="shared" ca="1" si="41"/>
        <v>178946</v>
      </c>
      <c r="N33" s="134">
        <f t="shared" ca="1" si="41"/>
        <v>182525</v>
      </c>
      <c r="O33" s="87"/>
      <c r="P33" s="100" t="str">
        <f t="shared" si="2"/>
        <v>59437C</v>
      </c>
      <c r="Q33" s="102" t="s">
        <v>509</v>
      </c>
      <c r="R33" s="103" t="str">
        <f t="shared" si="3"/>
        <v>Community Safety Chief of Staff</v>
      </c>
      <c r="S33" s="102" t="str">
        <f t="shared" si="4"/>
        <v>164</v>
      </c>
      <c r="T33" s="104" cm="1">
        <f t="array" aca="1" ref="T33" ca="1">IF($Q33="Y",VLOOKUP($P33,INDIRECT($Q$2),T$5,0)*INDIRECT($P$1),VLOOKUP($P33,INDIRECT($Q$2),T$5,0))</f>
        <v>153973.24670406251</v>
      </c>
      <c r="U33" s="104" cm="1">
        <f t="array" aca="1" ref="U33" ca="1">IF($Q33="Y",VLOOKUP($P33,INDIRECT($Q$2),U$5,0)*INDIRECT($P$1),VLOOKUP($P33,INDIRECT($Q$2),U$5,0))</f>
        <v>162076.64741124999</v>
      </c>
      <c r="V33" s="104" cm="1">
        <f t="array" aca="1" ref="V33" ca="1">IF($Q33="Y",VLOOKUP($P33,INDIRECT($Q$2),V$5,0)*INDIRECT($P$1),VLOOKUP($P33,INDIRECT($Q$2),V$5,0))</f>
        <v>165318.43935749997</v>
      </c>
      <c r="W33" s="104" cm="1">
        <f t="array" aca="1" ref="W33" ca="1">IF($Q33="Y",VLOOKUP($P33,INDIRECT($Q$2),W$5,0)*INDIRECT($P$1),VLOOKUP($P33,INDIRECT($Q$2),W$5,0))</f>
        <v>168624.98080999998</v>
      </c>
      <c r="X33" s="104" cm="1">
        <f t="array" aca="1" ref="X33" ca="1">IF($Q33="Y",VLOOKUP($P33,INDIRECT($Q$2),X$5,0)*INDIRECT($P$1),VLOOKUP($P33,INDIRECT($Q$2),X$5,0))</f>
        <v>171997.35092718748</v>
      </c>
      <c r="Y33" s="104" cm="1">
        <f t="array" aca="1" ref="Y33" ca="1">IF($Q33="Y",VLOOKUP($P33,INDIRECT($Q$2),Y$5,0)*INDIRECT($P$1),VLOOKUP($P33,INDIRECT($Q$2),Y$5,0))</f>
        <v>175436.62886749997</v>
      </c>
      <c r="Z33" s="104" cm="1">
        <f t="array" aca="1" ref="Z33" ca="1">IF($Q33="Y",VLOOKUP($P33,INDIRECT($Q$2),Z$5,0)*INDIRECT($P$1),VLOOKUP($P33,INDIRECT($Q$2),Z$5,0))</f>
        <v>178946.05210624999</v>
      </c>
      <c r="AA33" s="104" cm="1">
        <f t="array" aca="1" ref="AA33" ca="1">IF($Q33="Y",VLOOKUP($P33,INDIRECT($Q$2),AA$5,0)*INDIRECT($P$1),VLOOKUP($P33,INDIRECT($Q$2),AA$5,0))</f>
        <v>182524.54148499999</v>
      </c>
      <c r="AB33" s="162" t="str">
        <f t="shared" si="5"/>
        <v>59437C</v>
      </c>
      <c r="AC33" s="163" t="str">
        <f t="shared" si="6"/>
        <v>Community Safety Chief of Staff</v>
      </c>
      <c r="AD33" s="162" t="str">
        <f t="shared" si="7"/>
        <v>164</v>
      </c>
      <c r="AE33" s="164">
        <f t="shared" ca="1" si="42"/>
        <v>74.02600000000001</v>
      </c>
      <c r="AF33" s="164">
        <f t="shared" ca="1" si="42"/>
        <v>77.922000000000011</v>
      </c>
      <c r="AG33" s="164">
        <f t="shared" ca="1" si="42"/>
        <v>79.481000000000009</v>
      </c>
      <c r="AH33" s="164">
        <f t="shared" ca="1" si="42"/>
        <v>81.070000000000007</v>
      </c>
      <c r="AI33" s="164">
        <f t="shared" ca="1" si="42"/>
        <v>82.692000000000007</v>
      </c>
      <c r="AJ33" s="164">
        <f t="shared" ca="1" si="42"/>
        <v>84.344999999999999</v>
      </c>
      <c r="AK33" s="164">
        <f t="shared" ca="1" si="42"/>
        <v>86.032000000000011</v>
      </c>
      <c r="AL33" s="164">
        <f t="shared" ca="1" si="42"/>
        <v>87.753</v>
      </c>
    </row>
    <row r="34" spans="1:40">
      <c r="A34" s="85" t="s">
        <v>496</v>
      </c>
      <c r="B34" s="86">
        <v>19</v>
      </c>
      <c r="C34" s="94" t="s">
        <v>702</v>
      </c>
      <c r="D34" s="86">
        <v>918</v>
      </c>
      <c r="E34" s="86" t="s">
        <v>448</v>
      </c>
      <c r="F34" s="85" t="s">
        <v>495</v>
      </c>
      <c r="G34" s="134">
        <f t="shared" ca="1" si="41"/>
        <v>318622</v>
      </c>
      <c r="H34" s="134">
        <f t="shared" ca="1" si="41"/>
        <v>335392</v>
      </c>
      <c r="I34" s="134">
        <f t="shared" ca="1" si="41"/>
        <v>342100</v>
      </c>
      <c r="J34" s="134">
        <f t="shared" ca="1" si="41"/>
        <v>348942</v>
      </c>
      <c r="K34" s="134">
        <f t="shared" ca="1" si="41"/>
        <v>355920</v>
      </c>
      <c r="L34" s="134">
        <f t="shared" ca="1" si="41"/>
        <v>363039</v>
      </c>
      <c r="M34" s="134">
        <f t="shared" ca="1" si="41"/>
        <v>370299</v>
      </c>
      <c r="N34" s="134">
        <f t="shared" ca="1" si="41"/>
        <v>377705</v>
      </c>
      <c r="O34" s="87"/>
      <c r="P34" s="100" t="str">
        <f t="shared" si="2"/>
        <v>53030C</v>
      </c>
      <c r="Q34" s="102" t="s">
        <v>509</v>
      </c>
      <c r="R34" s="103" t="str">
        <f t="shared" si="3"/>
        <v>Community Safety Commissioner</v>
      </c>
      <c r="S34" s="102" t="str">
        <f t="shared" si="4"/>
        <v>191</v>
      </c>
      <c r="T34" s="104" cm="1">
        <f t="array" aca="1" ref="T34" ca="1">IF($Q34="Y",VLOOKUP($P34,INDIRECT($Q$2),T$5,0)*INDIRECT($P$1),VLOOKUP($P34,INDIRECT($Q$2),T$5,0))</f>
        <v>318621.52867187496</v>
      </c>
      <c r="U34" s="104" cm="1">
        <f t="array" aca="1" ref="U34" ca="1">IF($Q34="Y",VLOOKUP($P34,INDIRECT($Q$2),U$5,0)*INDIRECT($P$1),VLOOKUP($P34,INDIRECT($Q$2),U$5,0))</f>
        <v>335391.65079062496</v>
      </c>
      <c r="V34" s="104" cm="1">
        <f t="array" aca="1" ref="V34" ca="1">IF($Q34="Y",VLOOKUP($P34,INDIRECT($Q$2),V$5,0)*INDIRECT($P$1),VLOOKUP($P34,INDIRECT($Q$2),V$5,0))</f>
        <v>342099.69963812502</v>
      </c>
      <c r="W34" s="104" cm="1">
        <f t="array" aca="1" ref="W34" ca="1">IF($Q34="Y",VLOOKUP($P34,INDIRECT($Q$2),W$5,0)*INDIRECT($P$1),VLOOKUP($P34,INDIRECT($Q$2),W$5,0))</f>
        <v>348941.56413187494</v>
      </c>
      <c r="X34" s="104" cm="1">
        <f t="array" aca="1" ref="X34" ca="1">IF($Q34="Y",VLOOKUP($P34,INDIRECT($Q$2),X$5,0)*INDIRECT($P$1),VLOOKUP($P34,INDIRECT($Q$2),X$5,0))</f>
        <v>355920.4817471875</v>
      </c>
      <c r="Y34" s="104" cm="1">
        <f t="array" aca="1" ref="Y34" ca="1">IF($Q34="Y",VLOOKUP($P34,INDIRECT($Q$2),Y$5,0)*INDIRECT($P$1),VLOOKUP($P34,INDIRECT($Q$2),Y$5,0))</f>
        <v>363038.61080093746</v>
      </c>
      <c r="Z34" s="104" cm="1">
        <f t="array" aca="1" ref="Z34" ca="1">IF($Q34="Y",VLOOKUP($P34,INDIRECT($Q$2),Z$5,0)*INDIRECT($P$1),VLOOKUP($P34,INDIRECT($Q$2),Z$5,0))</f>
        <v>370299.18876843742</v>
      </c>
      <c r="AA34" s="104" cm="1">
        <f t="array" aca="1" ref="AA34" ca="1">IF($Q34="Y",VLOOKUP($P34,INDIRECT($Q$2),AA$5,0)*INDIRECT($P$1),VLOOKUP($P34,INDIRECT($Q$2),AA$5,0))</f>
        <v>377705.453125</v>
      </c>
      <c r="AB34" s="162" t="str">
        <f t="shared" si="5"/>
        <v>53030C</v>
      </c>
      <c r="AC34" s="163" t="str">
        <f t="shared" si="6"/>
        <v>Community Safety Commissioner</v>
      </c>
      <c r="AD34" s="162" t="str">
        <f t="shared" si="7"/>
        <v>191</v>
      </c>
      <c r="AE34" s="164">
        <f t="shared" ca="1" si="42"/>
        <v>153.184</v>
      </c>
      <c r="AF34" s="164">
        <f t="shared" ca="1" si="42"/>
        <v>161.24600000000001</v>
      </c>
      <c r="AG34" s="164">
        <f t="shared" ca="1" si="42"/>
        <v>164.47200000000001</v>
      </c>
      <c r="AH34" s="164">
        <f t="shared" ca="1" si="42"/>
        <v>167.761</v>
      </c>
      <c r="AI34" s="164">
        <f t="shared" ca="1" si="42"/>
        <v>171.11600000000001</v>
      </c>
      <c r="AJ34" s="164">
        <f t="shared" ca="1" si="42"/>
        <v>174.53800000000001</v>
      </c>
      <c r="AK34" s="164">
        <f t="shared" ca="1" si="42"/>
        <v>178.029</v>
      </c>
      <c r="AL34" s="164">
        <f t="shared" ca="1" si="42"/>
        <v>181.59</v>
      </c>
    </row>
    <row r="35" spans="1:40">
      <c r="A35" s="85" t="s">
        <v>93</v>
      </c>
      <c r="B35" s="86">
        <v>14</v>
      </c>
      <c r="C35" s="86" t="s">
        <v>94</v>
      </c>
      <c r="D35" s="86">
        <v>645</v>
      </c>
      <c r="E35" s="86" t="s">
        <v>448</v>
      </c>
      <c r="F35" s="85" t="s">
        <v>95</v>
      </c>
      <c r="G35" s="134">
        <f t="shared" ca="1" si="41"/>
        <v>140827</v>
      </c>
      <c r="H35" s="134">
        <f t="shared" ca="1" si="41"/>
        <v>148241</v>
      </c>
      <c r="I35" s="134">
        <f t="shared" ca="1" si="41"/>
        <v>151205</v>
      </c>
      <c r="J35" s="134">
        <f t="shared" ca="1" si="41"/>
        <v>154229</v>
      </c>
      <c r="K35" s="134">
        <f t="shared" ca="1" si="41"/>
        <v>157313</v>
      </c>
      <c r="L35" s="134">
        <f t="shared" ca="1" si="41"/>
        <v>160461</v>
      </c>
      <c r="M35" s="134">
        <f t="shared" ca="1" si="41"/>
        <v>163669</v>
      </c>
      <c r="N35" s="134">
        <f t="shared" ca="1" si="41"/>
        <v>166943</v>
      </c>
      <c r="O35" s="87"/>
      <c r="P35" s="100" t="str">
        <f t="shared" si="2"/>
        <v>C02600</v>
      </c>
      <c r="Q35" s="102" t="s">
        <v>509</v>
      </c>
      <c r="R35" s="103" t="str">
        <f t="shared" si="3"/>
        <v>Controller</v>
      </c>
      <c r="S35" s="102" t="str">
        <f t="shared" si="4"/>
        <v>122</v>
      </c>
      <c r="T35" s="104" cm="1">
        <f t="array" aca="1" ref="T35" ca="1">IF($Q35="Y",VLOOKUP($P35,INDIRECT($Q$2),T$5,0)*INDIRECT($P$1),VLOOKUP($P35,INDIRECT($Q$2),T$5,0))</f>
        <v>140826.93861843747</v>
      </c>
      <c r="U35" s="104" cm="1">
        <f t="array" aca="1" ref="U35" ca="1">IF($Q35="Y",VLOOKUP($P35,INDIRECT($Q$2),U$5,0)*INDIRECT($P$1),VLOOKUP($P35,INDIRECT($Q$2),U$5,0))</f>
        <v>148240.7570840625</v>
      </c>
      <c r="V35" s="104" cm="1">
        <f t="array" aca="1" ref="V35" ca="1">IF($Q35="Y",VLOOKUP($P35,INDIRECT($Q$2),V$5,0)*INDIRECT($P$1),VLOOKUP($P35,INDIRECT($Q$2),V$5,0))</f>
        <v>151205.20531187498</v>
      </c>
      <c r="W35" s="104" cm="1">
        <f t="array" aca="1" ref="W35" ca="1">IF($Q35="Y",VLOOKUP($P35,INDIRECT($Q$2),W$5,0)*INDIRECT($P$1),VLOOKUP($P35,INDIRECT($Q$2),W$5,0))</f>
        <v>154229.00725374999</v>
      </c>
      <c r="X35" s="104" cm="1">
        <f t="array" aca="1" ref="X35" ca="1">IF($Q35="Y",VLOOKUP($P35,INDIRECT($Q$2),X$5,0)*INDIRECT($P$1),VLOOKUP($P35,INDIRECT($Q$2),X$5,0))</f>
        <v>157313.24206812499</v>
      </c>
      <c r="Y35" s="104" cm="1">
        <f t="array" aca="1" ref="Y35" ca="1">IF($Q35="Y",VLOOKUP($P35,INDIRECT($Q$2),Y$5,0)*INDIRECT($P$1),VLOOKUP($P35,INDIRECT($Q$2),Y$5,0))</f>
        <v>160461.14723031249</v>
      </c>
      <c r="Z35" s="104" cm="1">
        <f t="array" aca="1" ref="Z35" ca="1">IF($Q35="Y",VLOOKUP($P35,INDIRECT($Q$2),Z$5,0)*INDIRECT($P$1),VLOOKUP($P35,INDIRECT($Q$2),Z$5,0))</f>
        <v>163669.48526499997</v>
      </c>
      <c r="AA35" s="104" cm="1">
        <f t="array" aca="1" ref="AA35" ca="1">IF($Q35="Y",VLOOKUP($P35,INDIRECT($Q$2),AA$5,0)*INDIRECT($P$1),VLOOKUP($P35,INDIRECT($Q$2),AA$5,0))</f>
        <v>166942.5728059375</v>
      </c>
      <c r="AB35" s="162" t="str">
        <f t="shared" si="5"/>
        <v>C02600</v>
      </c>
      <c r="AC35" s="163" t="str">
        <f t="shared" si="6"/>
        <v>Controller</v>
      </c>
      <c r="AD35" s="162" t="str">
        <f t="shared" si="7"/>
        <v>122</v>
      </c>
      <c r="AE35" s="164">
        <f t="shared" ca="1" si="42"/>
        <v>67.706000000000003</v>
      </c>
      <c r="AF35" s="164">
        <f t="shared" ca="1" si="42"/>
        <v>71.27000000000001</v>
      </c>
      <c r="AG35" s="164">
        <f t="shared" ca="1" si="42"/>
        <v>72.695000000000007</v>
      </c>
      <c r="AH35" s="164">
        <f t="shared" ca="1" si="42"/>
        <v>74.149000000000001</v>
      </c>
      <c r="AI35" s="164">
        <f t="shared" ca="1" si="42"/>
        <v>75.632000000000005</v>
      </c>
      <c r="AJ35" s="164">
        <f t="shared" ca="1" si="42"/>
        <v>77.14500000000001</v>
      </c>
      <c r="AK35" s="164">
        <f t="shared" ca="1" si="42"/>
        <v>78.688000000000002</v>
      </c>
      <c r="AL35" s="164">
        <f t="shared" ca="1" si="42"/>
        <v>80.26100000000001</v>
      </c>
    </row>
    <row r="36" spans="1:40">
      <c r="A36" s="85" t="s">
        <v>96</v>
      </c>
      <c r="B36" s="86">
        <v>15</v>
      </c>
      <c r="C36" s="86" t="s">
        <v>79</v>
      </c>
      <c r="D36" s="86">
        <v>715</v>
      </c>
      <c r="E36" s="86" t="s">
        <v>448</v>
      </c>
      <c r="F36" s="85" t="s">
        <v>97</v>
      </c>
      <c r="G36" s="134">
        <f t="shared" ca="1" si="41"/>
        <v>156423</v>
      </c>
      <c r="H36" s="134">
        <f t="shared" ca="1" si="41"/>
        <v>164657</v>
      </c>
      <c r="I36" s="134">
        <f t="shared" ca="1" si="41"/>
        <v>167951</v>
      </c>
      <c r="J36" s="134">
        <f t="shared" ca="1" si="41"/>
        <v>171310</v>
      </c>
      <c r="K36" s="134">
        <f t="shared" ca="1" si="41"/>
        <v>174733</v>
      </c>
      <c r="L36" s="134">
        <f t="shared" ca="1" si="41"/>
        <v>178229</v>
      </c>
      <c r="M36" s="134">
        <f t="shared" ca="1" si="41"/>
        <v>181796</v>
      </c>
      <c r="N36" s="134">
        <f t="shared" ca="1" si="41"/>
        <v>185430</v>
      </c>
      <c r="O36" s="87"/>
      <c r="P36" s="100" t="str">
        <f t="shared" si="2"/>
        <v>C03045</v>
      </c>
      <c r="Q36" s="102" t="s">
        <v>509</v>
      </c>
      <c r="R36" s="103" t="str">
        <f t="shared" si="3"/>
        <v>Deputy Chief Finance Officer</v>
      </c>
      <c r="S36" s="102" t="str">
        <f t="shared" si="4"/>
        <v>125</v>
      </c>
      <c r="T36" s="104" cm="1">
        <f t="array" aca="1" ref="T36" ca="1">IF($Q36="Y",VLOOKUP($P36,INDIRECT($Q$2),T$5,0)*INDIRECT($P$1),VLOOKUP($P36,INDIRECT($Q$2),T$5,0))</f>
        <v>156422.93635718749</v>
      </c>
      <c r="U36" s="104" cm="1">
        <f t="array" aca="1" ref="U36" ca="1">IF($Q36="Y",VLOOKUP($P36,INDIRECT($Q$2),U$5,0)*INDIRECT($P$1),VLOOKUP($P36,INDIRECT($Q$2),U$5,0))</f>
        <v>164656.91523531248</v>
      </c>
      <c r="V36" s="104" cm="1">
        <f t="array" aca="1" ref="V36" ca="1">IF($Q36="Y",VLOOKUP($P36,INDIRECT($Q$2),V$5,0)*INDIRECT($P$1),VLOOKUP($P36,INDIRECT($Q$2),V$5,0))</f>
        <v>167950.50678656247</v>
      </c>
      <c r="W36" s="104" cm="1">
        <f t="array" aca="1" ref="W36" ca="1">IF($Q36="Y",VLOOKUP($P36,INDIRECT($Q$2),W$5,0)*INDIRECT($P$1),VLOOKUP($P36,INDIRECT($Q$2),W$5,0))</f>
        <v>171309.92700249996</v>
      </c>
      <c r="X36" s="104" cm="1">
        <f t="array" aca="1" ref="X36" ca="1">IF($Q36="Y",VLOOKUP($P36,INDIRECT($Q$2),X$5,0)*INDIRECT($P$1),VLOOKUP($P36,INDIRECT($Q$2),X$5,0))</f>
        <v>174733.01756625</v>
      </c>
      <c r="Y36" s="104" cm="1">
        <f t="array" aca="1" ref="Y36" ca="1">IF($Q36="Y",VLOOKUP($P36,INDIRECT($Q$2),Y$5,0)*INDIRECT($P$1),VLOOKUP($P36,INDIRECT($Q$2),Y$5,0))</f>
        <v>178229.49090374997</v>
      </c>
      <c r="Z36" s="104" cm="1">
        <f t="array" aca="1" ref="Z36" ca="1">IF($Q36="Y",VLOOKUP($P36,INDIRECT($Q$2),Z$5,0)*INDIRECT($P$1),VLOOKUP($P36,INDIRECT($Q$2),Z$5,0))</f>
        <v>181796.10953968749</v>
      </c>
      <c r="AA36" s="104" cm="1">
        <f t="array" aca="1" ref="AA36" ca="1">IF($Q36="Y",VLOOKUP($P36,INDIRECT($Q$2),AA$5,0)*INDIRECT($P$1),VLOOKUP($P36,INDIRECT($Q$2),AA$5,0))</f>
        <v>185429.63599874996</v>
      </c>
      <c r="AB36" s="162" t="str">
        <f t="shared" si="5"/>
        <v>C03045</v>
      </c>
      <c r="AC36" s="163" t="str">
        <f t="shared" si="6"/>
        <v>Deputy Chief Finance Officer</v>
      </c>
      <c r="AD36" s="162" t="str">
        <f t="shared" si="7"/>
        <v>125</v>
      </c>
      <c r="AE36" s="164">
        <f t="shared" ca="1" si="42"/>
        <v>75.204000000000008</v>
      </c>
      <c r="AF36" s="164">
        <f t="shared" ca="1" si="42"/>
        <v>79.162000000000006</v>
      </c>
      <c r="AG36" s="164">
        <f t="shared" ca="1" si="42"/>
        <v>80.746000000000009</v>
      </c>
      <c r="AH36" s="164">
        <f t="shared" ca="1" si="42"/>
        <v>82.361000000000004</v>
      </c>
      <c r="AI36" s="164">
        <f t="shared" ca="1" si="42"/>
        <v>84.007000000000005</v>
      </c>
      <c r="AJ36" s="164">
        <f t="shared" ca="1" si="42"/>
        <v>85.688000000000002</v>
      </c>
      <c r="AK36" s="164">
        <f t="shared" ca="1" si="42"/>
        <v>87.402000000000001</v>
      </c>
      <c r="AL36" s="164">
        <f t="shared" ca="1" si="42"/>
        <v>89.149000000000001</v>
      </c>
    </row>
    <row r="37" spans="1:40">
      <c r="A37" s="85" t="s">
        <v>626</v>
      </c>
      <c r="B37" s="86">
        <v>17</v>
      </c>
      <c r="C37" s="94" t="s">
        <v>703</v>
      </c>
      <c r="D37" s="86">
        <v>790</v>
      </c>
      <c r="E37" s="86" t="s">
        <v>448</v>
      </c>
      <c r="F37" s="85" t="s">
        <v>627</v>
      </c>
      <c r="G37" s="134">
        <f t="shared" ref="G37:N37" si="43">ROUND(T37,0)</f>
        <v>177150</v>
      </c>
      <c r="H37" s="134">
        <f t="shared" si="43"/>
        <v>186477</v>
      </c>
      <c r="I37" s="134">
        <f t="shared" si="43"/>
        <v>190207</v>
      </c>
      <c r="J37" s="134">
        <f t="shared" si="43"/>
        <v>194009</v>
      </c>
      <c r="K37" s="134">
        <f t="shared" si="43"/>
        <v>197887</v>
      </c>
      <c r="L37" s="134">
        <f t="shared" si="43"/>
        <v>201845</v>
      </c>
      <c r="M37" s="134">
        <f t="shared" si="43"/>
        <v>205883</v>
      </c>
      <c r="N37" s="134">
        <f t="shared" si="43"/>
        <v>210000</v>
      </c>
      <c r="O37" s="87"/>
      <c r="P37" s="100" t="str">
        <f t="shared" si="2"/>
        <v>53074C</v>
      </c>
      <c r="Q37" s="102" t="s">
        <v>509</v>
      </c>
      <c r="R37" s="103" t="str">
        <f t="shared" si="3"/>
        <v>Deputy City Attorney</v>
      </c>
      <c r="S37" s="185">
        <v>197</v>
      </c>
      <c r="T37" s="186">
        <v>177150</v>
      </c>
      <c r="U37" s="186">
        <v>186477</v>
      </c>
      <c r="V37" s="186">
        <v>190207</v>
      </c>
      <c r="W37" s="186">
        <v>194009</v>
      </c>
      <c r="X37" s="186">
        <v>197887</v>
      </c>
      <c r="Y37" s="186">
        <v>201845</v>
      </c>
      <c r="Z37" s="186">
        <v>205883</v>
      </c>
      <c r="AA37" s="186">
        <v>210000</v>
      </c>
      <c r="AB37" s="162" t="str">
        <f t="shared" si="5"/>
        <v>53074C</v>
      </c>
      <c r="AC37" s="163" t="str">
        <f t="shared" si="6"/>
        <v>Deputy City Attorney</v>
      </c>
      <c r="AD37" s="162" t="str">
        <f t="shared" si="7"/>
        <v>197</v>
      </c>
      <c r="AE37" s="164">
        <f t="shared" ref="AE37:AL37" si="44">ROUNDUP(T37/2080,3)</f>
        <v>85.169000000000011</v>
      </c>
      <c r="AF37" s="164">
        <f t="shared" si="44"/>
        <v>89.653000000000006</v>
      </c>
      <c r="AG37" s="164">
        <f t="shared" si="44"/>
        <v>91.445999999999998</v>
      </c>
      <c r="AH37" s="164">
        <f t="shared" si="44"/>
        <v>93.274000000000001</v>
      </c>
      <c r="AI37" s="164">
        <f t="shared" si="44"/>
        <v>95.138000000000005</v>
      </c>
      <c r="AJ37" s="164">
        <f t="shared" si="44"/>
        <v>97.041000000000011</v>
      </c>
      <c r="AK37" s="164">
        <f t="shared" si="44"/>
        <v>98.983000000000004</v>
      </c>
      <c r="AL37" s="164">
        <f t="shared" si="44"/>
        <v>100.962</v>
      </c>
    </row>
    <row r="38" spans="1:40">
      <c r="A38" s="85" t="s">
        <v>540</v>
      </c>
      <c r="B38" s="86">
        <v>18</v>
      </c>
      <c r="C38" s="94" t="s">
        <v>704</v>
      </c>
      <c r="D38" s="86">
        <v>815</v>
      </c>
      <c r="E38" s="86" t="s">
        <v>448</v>
      </c>
      <c r="F38" s="113" t="s">
        <v>539</v>
      </c>
      <c r="G38" s="134">
        <f t="shared" ref="G38:N38" ca="1" si="45">ROUND(T38,0)</f>
        <v>178702</v>
      </c>
      <c r="H38" s="134">
        <f t="shared" ca="1" si="45"/>
        <v>188108</v>
      </c>
      <c r="I38" s="134">
        <f t="shared" ca="1" si="45"/>
        <v>191870</v>
      </c>
      <c r="J38" s="134">
        <f t="shared" ca="1" si="45"/>
        <v>195708</v>
      </c>
      <c r="K38" s="134">
        <f t="shared" ca="1" si="45"/>
        <v>199622</v>
      </c>
      <c r="L38" s="134">
        <f t="shared" ca="1" si="45"/>
        <v>203614</v>
      </c>
      <c r="M38" s="134">
        <f t="shared" ca="1" si="45"/>
        <v>207686</v>
      </c>
      <c r="N38" s="134">
        <f t="shared" ca="1" si="45"/>
        <v>211840</v>
      </c>
      <c r="O38" s="87"/>
      <c r="P38" s="100" t="str">
        <f t="shared" si="2"/>
        <v>53041C</v>
      </c>
      <c r="Q38" s="102" t="s">
        <v>509</v>
      </c>
      <c r="R38" s="103" t="str">
        <f t="shared" ref="R38:R77" si="46">F38</f>
        <v>Deputy City Operations Officer</v>
      </c>
      <c r="S38" s="102" t="str">
        <f t="shared" ref="S38:S69" si="47">C38</f>
        <v>172</v>
      </c>
      <c r="T38" s="104" cm="1">
        <f t="array" aca="1" ref="T38" ca="1">IF($Q38="Y",VLOOKUP($P38,INDIRECT($Q$2),T$5,0)*INDIRECT($P$1),VLOOKUP($P38,INDIRECT($Q$2),T$5,0))</f>
        <v>178702.315</v>
      </c>
      <c r="U38" s="104" cm="1">
        <f t="array" aca="1" ref="U38" ca="1">IF($Q38="Y",VLOOKUP($P38,INDIRECT($Q$2),U$5,0)*INDIRECT($P$1),VLOOKUP($P38,INDIRECT($Q$2),U$5,0))</f>
        <v>188108.36</v>
      </c>
      <c r="V38" s="104" cm="1">
        <f t="array" aca="1" ref="V38" ca="1">IF($Q38="Y",VLOOKUP($P38,INDIRECT($Q$2),V$5,0)*INDIRECT($P$1),VLOOKUP($P38,INDIRECT($Q$2),V$5,0))</f>
        <v>191870.36</v>
      </c>
      <c r="W38" s="104" cm="1">
        <f t="array" aca="1" ref="W38" ca="1">IF($Q38="Y",VLOOKUP($P38,INDIRECT($Q$2),W$5,0)*INDIRECT($P$1),VLOOKUP($P38,INDIRECT($Q$2),W$5,0))</f>
        <v>195707.59999999998</v>
      </c>
      <c r="X38" s="104" cm="1">
        <f t="array" aca="1" ref="X38" ca="1">IF($Q38="Y",VLOOKUP($P38,INDIRECT($Q$2),X$5,0)*INDIRECT($P$1),VLOOKUP($P38,INDIRECT($Q$2),X$5,0))</f>
        <v>199622.16999999998</v>
      </c>
      <c r="Y38" s="104" cm="1">
        <f t="array" aca="1" ref="Y38" ca="1">IF($Q38="Y",VLOOKUP($P38,INDIRECT($Q$2),Y$5,0)*INDIRECT($P$1),VLOOKUP($P38,INDIRECT($Q$2),Y$5,0))</f>
        <v>203614.06999999998</v>
      </c>
      <c r="Z38" s="104" cm="1">
        <f t="array" aca="1" ref="Z38" ca="1">IF($Q38="Y",VLOOKUP($P38,INDIRECT($Q$2),Z$5,0)*INDIRECT($P$1),VLOOKUP($P38,INDIRECT($Q$2),Z$5,0))</f>
        <v>207686.435</v>
      </c>
      <c r="AA38" s="104" cm="1">
        <f t="array" aca="1" ref="AA38" ca="1">IF($Q38="Y",VLOOKUP($P38,INDIRECT($Q$2),AA$5,0)*INDIRECT($P$1),VLOOKUP($P38,INDIRECT($Q$2),AA$5,0))</f>
        <v>211840.31</v>
      </c>
      <c r="AB38" s="162" t="str">
        <f t="shared" si="5"/>
        <v>53041C</v>
      </c>
      <c r="AC38" s="163" t="str">
        <f t="shared" ref="AC38:AC77" si="48">F38</f>
        <v>Deputy City Operations Officer</v>
      </c>
      <c r="AD38" s="162" t="str">
        <f t="shared" si="7"/>
        <v>172</v>
      </c>
      <c r="AE38" s="164">
        <f t="shared" ref="AE38:AL38" ca="1" si="49">ROUNDUP(T38/2080,3)</f>
        <v>85.915000000000006</v>
      </c>
      <c r="AF38" s="164">
        <f t="shared" ca="1" si="49"/>
        <v>90.437000000000012</v>
      </c>
      <c r="AG38" s="164">
        <f t="shared" ca="1" si="49"/>
        <v>92.246000000000009</v>
      </c>
      <c r="AH38" s="164">
        <f t="shared" ca="1" si="49"/>
        <v>94.091000000000008</v>
      </c>
      <c r="AI38" s="164">
        <f t="shared" ca="1" si="49"/>
        <v>95.972999999999999</v>
      </c>
      <c r="AJ38" s="164">
        <f t="shared" ca="1" si="49"/>
        <v>97.89200000000001</v>
      </c>
      <c r="AK38" s="164">
        <f t="shared" ca="1" si="49"/>
        <v>99.850000000000009</v>
      </c>
      <c r="AL38" s="164">
        <f t="shared" ca="1" si="49"/>
        <v>101.84700000000001</v>
      </c>
    </row>
    <row r="39" spans="1:40">
      <c r="A39" t="s">
        <v>693</v>
      </c>
      <c r="B39" s="86">
        <v>18</v>
      </c>
      <c r="C39" s="94" t="s">
        <v>705</v>
      </c>
      <c r="D39" s="86">
        <v>830</v>
      </c>
      <c r="E39" s="86" t="s">
        <v>448</v>
      </c>
      <c r="F39" s="113" t="s">
        <v>692</v>
      </c>
      <c r="G39" s="134">
        <f t="shared" ref="G39:N39" si="50">ROUND(T39,0)</f>
        <v>182045</v>
      </c>
      <c r="H39" s="134">
        <f t="shared" si="50"/>
        <v>191626</v>
      </c>
      <c r="I39" s="134">
        <f t="shared" si="50"/>
        <v>195458</v>
      </c>
      <c r="J39" s="134">
        <f t="shared" si="50"/>
        <v>199368</v>
      </c>
      <c r="K39" s="134">
        <f t="shared" si="50"/>
        <v>203355</v>
      </c>
      <c r="L39" s="134">
        <f t="shared" si="50"/>
        <v>207422</v>
      </c>
      <c r="M39" s="134">
        <f t="shared" si="50"/>
        <v>211571</v>
      </c>
      <c r="N39" s="134">
        <f t="shared" si="50"/>
        <v>215802</v>
      </c>
      <c r="O39" s="87"/>
      <c r="P39" s="100" t="str">
        <f t="shared" ref="P39:P70" si="51">A39</f>
        <v>59504C</v>
      </c>
      <c r="Q39" s="102" t="s">
        <v>509</v>
      </c>
      <c r="R39" s="103" t="str">
        <f t="shared" si="46"/>
        <v>Deputy Commissioner Community Safety</v>
      </c>
      <c r="S39" s="102" t="str">
        <f t="shared" si="47"/>
        <v>207</v>
      </c>
      <c r="T39" s="191">
        <v>182045</v>
      </c>
      <c r="U39" s="191">
        <v>191626</v>
      </c>
      <c r="V39" s="191">
        <v>195458</v>
      </c>
      <c r="W39" s="191">
        <v>199368</v>
      </c>
      <c r="X39" s="191">
        <v>203355</v>
      </c>
      <c r="Y39" s="191">
        <v>207422</v>
      </c>
      <c r="Z39" s="191">
        <v>211571</v>
      </c>
      <c r="AA39" s="191">
        <v>215802</v>
      </c>
      <c r="AB39" s="162" t="str">
        <f t="shared" ref="AB39:AB70" si="52">A39</f>
        <v>59504C</v>
      </c>
      <c r="AC39" s="163" t="str">
        <f t="shared" si="48"/>
        <v>Deputy Commissioner Community Safety</v>
      </c>
      <c r="AD39" s="162" t="str">
        <f t="shared" ref="AD39:AD70" si="53">C39</f>
        <v>207</v>
      </c>
      <c r="AE39" s="164">
        <f t="shared" ref="AE39" si="54">ROUNDUP(T39/2080,3)</f>
        <v>87.522000000000006</v>
      </c>
      <c r="AF39" s="164">
        <f t="shared" ref="AF39" si="55">ROUNDUP(U39/2080,3)</f>
        <v>92.128</v>
      </c>
      <c r="AG39" s="164">
        <f t="shared" ref="AG39" si="56">ROUNDUP(V39/2080,3)</f>
        <v>93.971000000000004</v>
      </c>
      <c r="AH39" s="164">
        <f t="shared" ref="AH39" si="57">ROUNDUP(W39/2080,3)</f>
        <v>95.85</v>
      </c>
      <c r="AI39" s="164">
        <f t="shared" ref="AI39" si="58">ROUNDUP(X39/2080,3)</f>
        <v>97.76700000000001</v>
      </c>
      <c r="AJ39" s="164">
        <f t="shared" ref="AJ39" si="59">ROUNDUP(Y39/2080,3)</f>
        <v>99.722999999999999</v>
      </c>
      <c r="AK39" s="164">
        <f t="shared" ref="AK39" si="60">ROUNDUP(Z39/2080,3)</f>
        <v>101.717</v>
      </c>
      <c r="AL39" s="164">
        <f t="shared" ref="AL39" si="61">ROUNDUP(AA39/2080,3)</f>
        <v>103.751</v>
      </c>
    </row>
    <row r="40" spans="1:40">
      <c r="A40" s="85" t="s">
        <v>184</v>
      </c>
      <c r="B40" s="86">
        <v>14</v>
      </c>
      <c r="C40" s="94" t="s">
        <v>706</v>
      </c>
      <c r="D40" s="86">
        <v>673</v>
      </c>
      <c r="E40" s="86" t="s">
        <v>448</v>
      </c>
      <c r="F40" s="113" t="s">
        <v>523</v>
      </c>
      <c r="G40" s="134">
        <f t="shared" ref="G40:N40" ca="1" si="62">ROUND(T40,0)</f>
        <v>145176</v>
      </c>
      <c r="H40" s="134">
        <f t="shared" ca="1" si="62"/>
        <v>152816</v>
      </c>
      <c r="I40" s="134">
        <f t="shared" ca="1" si="62"/>
        <v>155873</v>
      </c>
      <c r="J40" s="134">
        <f t="shared" ca="1" si="62"/>
        <v>158990</v>
      </c>
      <c r="K40" s="134">
        <f t="shared" ca="1" si="62"/>
        <v>162171</v>
      </c>
      <c r="L40" s="134">
        <f t="shared" ca="1" si="62"/>
        <v>165413</v>
      </c>
      <c r="M40" s="134">
        <f t="shared" ca="1" si="62"/>
        <v>168722</v>
      </c>
      <c r="N40" s="134">
        <f t="shared" ca="1" si="62"/>
        <v>172097</v>
      </c>
      <c r="O40" s="87"/>
      <c r="P40" s="100" t="str">
        <f t="shared" si="51"/>
        <v>C03255</v>
      </c>
      <c r="Q40" s="102" t="s">
        <v>509</v>
      </c>
      <c r="R40" s="103" t="str">
        <f t="shared" si="46"/>
        <v>Deputy Commissioner of Health - Sustainability, Environment &amp; Healthy Homes</v>
      </c>
      <c r="S40" s="102" t="str">
        <f t="shared" si="47"/>
        <v>158</v>
      </c>
      <c r="T40" s="104" cm="1">
        <f t="array" aca="1" ref="T40" ca="1">IF($Q40="Y",VLOOKUP($P40,INDIRECT($Q$2),T$5,0)*INDIRECT($P$1),VLOOKUP($P40,INDIRECT($Q$2),T$5,0))</f>
        <v>145175.94712156247</v>
      </c>
      <c r="U40" s="104" cm="1">
        <f t="array" aca="1" ref="U40" ca="1">IF($Q40="Y",VLOOKUP($P40,INDIRECT($Q$2),U$5,0)*INDIRECT($P$1),VLOOKUP($P40,INDIRECT($Q$2),U$5,0))</f>
        <v>152816.38885906248</v>
      </c>
      <c r="V40" s="104" cm="1">
        <f t="array" aca="1" ref="V40" ca="1">IF($Q40="Y",VLOOKUP($P40,INDIRECT($Q$2),V$5,0)*INDIRECT($P$1),VLOOKUP($P40,INDIRECT($Q$2),V$5,0))</f>
        <v>155872.56555406249</v>
      </c>
      <c r="W40" s="104" cm="1">
        <f t="array" aca="1" ref="W40" ca="1">IF($Q40="Y",VLOOKUP($P40,INDIRECT($Q$2),W$5,0)*INDIRECT($P$1),VLOOKUP($P40,INDIRECT($Q$2),W$5,0))</f>
        <v>158990.25427999996</v>
      </c>
      <c r="X40" s="104" cm="1">
        <f t="array" aca="1" ref="X40" ca="1">IF($Q40="Y",VLOOKUP($P40,INDIRECT($Q$2),X$5,0)*INDIRECT($P$1),VLOOKUP($P40,INDIRECT($Q$2),X$5,0))</f>
        <v>162170.53419531247</v>
      </c>
      <c r="Y40" s="104" cm="1">
        <f t="array" aca="1" ref="Y40" ca="1">IF($Q40="Y",VLOOKUP($P40,INDIRECT($Q$2),Y$5,0)*INDIRECT($P$1),VLOOKUP($P40,INDIRECT($Q$2),Y$5,0))</f>
        <v>165413.40529999998</v>
      </c>
      <c r="Z40" s="104" cm="1">
        <f t="array" aca="1" ref="Z40" ca="1">IF($Q40="Y",VLOOKUP($P40,INDIRECT($Q$2),Z$5,0)*INDIRECT($P$1),VLOOKUP($P40,INDIRECT($Q$2),Z$5,0))</f>
        <v>168722.10506937499</v>
      </c>
      <c r="AA40" s="104" cm="1">
        <f t="array" aca="1" ref="AA40" ca="1">IF($Q40="Y",VLOOKUP($P40,INDIRECT($Q$2),AA$5,0)*INDIRECT($P$1),VLOOKUP($P40,INDIRECT($Q$2),AA$5,0))</f>
        <v>172096.63350343748</v>
      </c>
      <c r="AB40" s="162" t="str">
        <f t="shared" si="52"/>
        <v>C03255</v>
      </c>
      <c r="AC40" s="163" t="str">
        <f t="shared" si="48"/>
        <v>Deputy Commissioner of Health - Sustainability, Environment &amp; Healthy Homes</v>
      </c>
      <c r="AD40" s="162" t="str">
        <f t="shared" si="53"/>
        <v>158</v>
      </c>
      <c r="AE40" s="164">
        <f t="shared" ref="AE40:AL40" ca="1" si="63">ROUNDUP(T40/2080,3)</f>
        <v>69.797000000000011</v>
      </c>
      <c r="AF40" s="164">
        <f t="shared" ca="1" si="63"/>
        <v>73.47</v>
      </c>
      <c r="AG40" s="164">
        <f t="shared" ca="1" si="63"/>
        <v>74.939000000000007</v>
      </c>
      <c r="AH40" s="164">
        <f t="shared" ca="1" si="63"/>
        <v>76.438000000000002</v>
      </c>
      <c r="AI40" s="164">
        <f t="shared" ca="1" si="63"/>
        <v>77.966999999999999</v>
      </c>
      <c r="AJ40" s="164">
        <f t="shared" ca="1" si="63"/>
        <v>79.52600000000001</v>
      </c>
      <c r="AK40" s="164">
        <f t="shared" ca="1" si="63"/>
        <v>81.117000000000004</v>
      </c>
      <c r="AL40" s="164">
        <f t="shared" ca="1" si="63"/>
        <v>82.739000000000004</v>
      </c>
      <c r="AM40" s="51"/>
      <c r="AN40" s="51"/>
    </row>
    <row r="41" spans="1:40">
      <c r="A41" s="85" t="s">
        <v>673</v>
      </c>
      <c r="B41" s="86">
        <v>15</v>
      </c>
      <c r="C41" s="94" t="s">
        <v>158</v>
      </c>
      <c r="D41" s="86">
        <v>703</v>
      </c>
      <c r="E41" s="86" t="s">
        <v>448</v>
      </c>
      <c r="F41" s="113" t="s">
        <v>664</v>
      </c>
      <c r="G41" s="134">
        <f t="shared" ref="G41" si="64">ROUND(T41,0)</f>
        <v>153750</v>
      </c>
      <c r="H41" s="134">
        <f t="shared" ref="H41" si="65">ROUND(U41,0)</f>
        <v>161842</v>
      </c>
      <c r="I41" s="134">
        <f t="shared" ref="I41" si="66">ROUND(V41,0)</f>
        <v>165081</v>
      </c>
      <c r="J41" s="134">
        <f t="shared" ref="J41" si="67">ROUND(W41,0)</f>
        <v>168381</v>
      </c>
      <c r="K41" s="134">
        <f t="shared" ref="K41" si="68">ROUND(X41,0)</f>
        <v>171750</v>
      </c>
      <c r="L41" s="134">
        <f t="shared" ref="L41" si="69">ROUND(Y41,0)</f>
        <v>175184</v>
      </c>
      <c r="M41" s="134">
        <f t="shared" ref="M41" si="70">ROUND(Z41,0)</f>
        <v>178687</v>
      </c>
      <c r="N41" s="134">
        <f t="shared" ref="N41" si="71">ROUND(AA41,0)</f>
        <v>182259</v>
      </c>
      <c r="O41" s="87"/>
      <c r="P41" s="100" t="str">
        <f t="shared" si="51"/>
        <v>59490C</v>
      </c>
      <c r="Q41" s="102" t="s">
        <v>509</v>
      </c>
      <c r="R41" s="103" t="str">
        <f t="shared" si="46"/>
        <v>Deputy Commissioner Public Health Initiatives and Operations</v>
      </c>
      <c r="S41" s="102" t="str">
        <f t="shared" si="47"/>
        <v>104</v>
      </c>
      <c r="T41" s="189">
        <v>153749.8609075</v>
      </c>
      <c r="U41" s="189">
        <v>161842.47003031248</v>
      </c>
      <c r="V41" s="189">
        <v>165081.02450125001</v>
      </c>
      <c r="W41" s="189">
        <v>168381.09100312498</v>
      </c>
      <c r="X41" s="189">
        <v>171750.22364499996</v>
      </c>
      <c r="Y41" s="189">
        <v>175184.105793125</v>
      </c>
      <c r="Z41" s="189">
        <v>178687.05408124998</v>
      </c>
      <c r="AA41" s="189">
        <v>182259.06850937498</v>
      </c>
      <c r="AB41" s="162" t="str">
        <f t="shared" si="52"/>
        <v>59490C</v>
      </c>
      <c r="AC41" s="163" t="str">
        <f t="shared" si="48"/>
        <v>Deputy Commissioner Public Health Initiatives and Operations</v>
      </c>
      <c r="AD41" s="162" t="str">
        <f t="shared" si="53"/>
        <v>104</v>
      </c>
      <c r="AE41" s="164">
        <f t="shared" ref="AE41" si="72">ROUNDUP(T41/2080,3)</f>
        <v>73.919000000000011</v>
      </c>
      <c r="AF41" s="164">
        <f t="shared" ref="AF41" si="73">ROUNDUP(U41/2080,3)</f>
        <v>77.809000000000012</v>
      </c>
      <c r="AG41" s="164">
        <f t="shared" ref="AG41" si="74">ROUNDUP(V41/2080,3)</f>
        <v>79.366</v>
      </c>
      <c r="AH41" s="164">
        <f t="shared" ref="AH41" si="75">ROUNDUP(W41/2080,3)</f>
        <v>80.953000000000003</v>
      </c>
      <c r="AI41" s="164">
        <f t="shared" ref="AI41" si="76">ROUNDUP(X41/2080,3)</f>
        <v>82.573000000000008</v>
      </c>
      <c r="AJ41" s="164">
        <f t="shared" ref="AJ41" si="77">ROUNDUP(Y41/2080,3)</f>
        <v>84.224000000000004</v>
      </c>
      <c r="AK41" s="164">
        <f t="shared" ref="AK41" si="78">ROUNDUP(Z41/2080,3)</f>
        <v>85.908000000000001</v>
      </c>
      <c r="AL41" s="164">
        <f t="shared" ref="AL41" si="79">ROUNDUP(AA41/2080,3)</f>
        <v>87.625</v>
      </c>
      <c r="AM41" s="51"/>
      <c r="AN41" s="51"/>
    </row>
    <row r="42" spans="1:40">
      <c r="A42" s="85" t="s">
        <v>145</v>
      </c>
      <c r="B42" s="86">
        <v>15</v>
      </c>
      <c r="C42" s="94" t="s">
        <v>467</v>
      </c>
      <c r="D42" s="86">
        <v>710</v>
      </c>
      <c r="E42" s="86" t="s">
        <v>448</v>
      </c>
      <c r="F42" s="113" t="s">
        <v>584</v>
      </c>
      <c r="G42" s="134">
        <f t="shared" ref="G42:N42" ca="1" si="80">ROUND(T42,0)</f>
        <v>173893</v>
      </c>
      <c r="H42" s="134">
        <f t="shared" ca="1" si="80"/>
        <v>183046</v>
      </c>
      <c r="I42" s="134">
        <f t="shared" ca="1" si="80"/>
        <v>186708</v>
      </c>
      <c r="J42" s="134">
        <f t="shared" ca="1" si="80"/>
        <v>190441</v>
      </c>
      <c r="K42" s="134">
        <f t="shared" ca="1" si="80"/>
        <v>194251</v>
      </c>
      <c r="L42" s="134">
        <f t="shared" ca="1" si="80"/>
        <v>198135</v>
      </c>
      <c r="M42" s="134">
        <f t="shared" ca="1" si="80"/>
        <v>202097</v>
      </c>
      <c r="N42" s="134">
        <f t="shared" ca="1" si="80"/>
        <v>206138</v>
      </c>
      <c r="O42" s="87"/>
      <c r="P42" s="100" t="str">
        <f t="shared" si="51"/>
        <v>C03300</v>
      </c>
      <c r="Q42" s="102" t="s">
        <v>509</v>
      </c>
      <c r="R42" s="103" t="str">
        <f t="shared" si="46"/>
        <v>Deputy Director Chief Information Officer</v>
      </c>
      <c r="S42" s="102" t="str">
        <f t="shared" si="47"/>
        <v>152</v>
      </c>
      <c r="T42" s="104" cm="1">
        <f t="array" aca="1" ref="T42" ca="1">IF($Q42="Y",VLOOKUP($P42,INDIRECT($Q$2),T$5,0)*INDIRECT($P$1),VLOOKUP($P42,INDIRECT($Q$2),T$5,0))</f>
        <v>173893.432301875</v>
      </c>
      <c r="U42" s="104" cm="1">
        <f t="array" aca="1" ref="U42" ca="1">IF($Q42="Y",VLOOKUP($P42,INDIRECT($Q$2),U$5,0)*INDIRECT($P$1),VLOOKUP($P42,INDIRECT($Q$2),U$5,0))</f>
        <v>183045.77501031247</v>
      </c>
      <c r="V42" s="104" cm="1">
        <f t="array" aca="1" ref="V42" ca="1">IF($Q42="Y",VLOOKUP($P42,INDIRECT($Q$2),V$5,0)*INDIRECT($P$1),VLOOKUP($P42,INDIRECT($Q$2),V$5,0))</f>
        <v>186708.43874718749</v>
      </c>
      <c r="W42" s="104" cm="1">
        <f t="array" aca="1" ref="W42" ca="1">IF($Q42="Y",VLOOKUP($P42,INDIRECT($Q$2),W$5,0)*INDIRECT($P$1),VLOOKUP($P42,INDIRECT($Q$2),W$5,0))</f>
        <v>190441.2477825</v>
      </c>
      <c r="X42" s="104" cm="1">
        <f t="array" aca="1" ref="X42" ca="1">IF($Q42="Y",VLOOKUP($P42,INDIRECT($Q$2),X$5,0)*INDIRECT($P$1),VLOOKUP($P42,INDIRECT($Q$2),X$5,0))</f>
        <v>194250.67706687498</v>
      </c>
      <c r="Y42" s="104" cm="1">
        <f t="array" aca="1" ref="Y42" ca="1">IF($Q42="Y",VLOOKUP($P42,INDIRECT($Q$2),Y$5,0)*INDIRECT($P$1),VLOOKUP($P42,INDIRECT($Q$2),Y$5,0))</f>
        <v>198134.56828343749</v>
      </c>
      <c r="Z42" s="104" cm="1">
        <f t="array" aca="1" ref="Z42" ca="1">IF($Q42="Y",VLOOKUP($P42,INDIRECT($Q$2),Z$5,0)*INDIRECT($P$1),VLOOKUP($P42,INDIRECT($Q$2),Z$5,0))</f>
        <v>202097.2380659375</v>
      </c>
      <c r="AA42" s="104" cm="1">
        <f t="array" aca="1" ref="AA42" ca="1">IF($Q42="Y",VLOOKUP($P42,INDIRECT($Q$2),AA$5,0)*INDIRECT($P$1),VLOOKUP($P42,INDIRECT($Q$2),AA$5,0))</f>
        <v>206137.60725593747</v>
      </c>
      <c r="AB42" s="162" t="str">
        <f t="shared" si="52"/>
        <v>C03300</v>
      </c>
      <c r="AC42" s="163" t="str">
        <f t="shared" si="48"/>
        <v>Deputy Director Chief Information Officer</v>
      </c>
      <c r="AD42" s="162" t="str">
        <f t="shared" si="53"/>
        <v>152</v>
      </c>
      <c r="AE42" s="164">
        <f t="shared" ref="AE42:AL42" ca="1" si="81">ROUNDUP(T42/2080,3)</f>
        <v>83.603000000000009</v>
      </c>
      <c r="AF42" s="164">
        <f t="shared" ca="1" si="81"/>
        <v>88.003</v>
      </c>
      <c r="AG42" s="164">
        <f t="shared" ca="1" si="81"/>
        <v>89.76400000000001</v>
      </c>
      <c r="AH42" s="164">
        <f t="shared" ca="1" si="81"/>
        <v>91.559000000000012</v>
      </c>
      <c r="AI42" s="164">
        <f t="shared" ca="1" si="81"/>
        <v>93.39</v>
      </c>
      <c r="AJ42" s="164">
        <f t="shared" ca="1" si="81"/>
        <v>95.25800000000001</v>
      </c>
      <c r="AK42" s="164">
        <f t="shared" ca="1" si="81"/>
        <v>97.163000000000011</v>
      </c>
      <c r="AL42" s="164">
        <f t="shared" ca="1" si="81"/>
        <v>99.105000000000004</v>
      </c>
    </row>
    <row r="43" spans="1:40">
      <c r="A43" s="85" t="s">
        <v>683</v>
      </c>
      <c r="B43" s="86">
        <v>15</v>
      </c>
      <c r="C43" s="94" t="s">
        <v>707</v>
      </c>
      <c r="D43" s="86">
        <v>685</v>
      </c>
      <c r="E43" s="86" t="s">
        <v>448</v>
      </c>
      <c r="F43" s="113" t="s">
        <v>684</v>
      </c>
      <c r="G43" s="134">
        <f t="shared" ref="G43" si="82">ROUND(T43,0)</f>
        <v>149740</v>
      </c>
      <c r="H43" s="134">
        <f t="shared" ref="H43" si="83">ROUND(U43,0)</f>
        <v>157622</v>
      </c>
      <c r="I43" s="134">
        <f t="shared" ref="I43" si="84">ROUND(V43,0)</f>
        <v>160773</v>
      </c>
      <c r="J43" s="134">
        <f t="shared" ref="J43" si="85">ROUND(W43,0)</f>
        <v>163989</v>
      </c>
      <c r="K43" s="134">
        <f t="shared" ref="K43" si="86">ROUND(X43,0)</f>
        <v>167269</v>
      </c>
      <c r="L43" s="134">
        <f t="shared" ref="L43" si="87">ROUND(Y43,0)</f>
        <v>170614</v>
      </c>
      <c r="M43" s="134">
        <f t="shared" ref="M43" si="88">ROUND(Z43,0)</f>
        <v>174026</v>
      </c>
      <c r="N43" s="134">
        <f t="shared" ref="N43" si="89">ROUND(AA43,0)</f>
        <v>177507</v>
      </c>
      <c r="O43" s="87"/>
      <c r="P43" s="100" t="str">
        <f t="shared" si="51"/>
        <v>59499C</v>
      </c>
      <c r="Q43" s="102" t="s">
        <v>509</v>
      </c>
      <c r="R43" s="103" t="str">
        <f t="shared" si="46"/>
        <v>Deputy Director Civil Rights</v>
      </c>
      <c r="S43" s="102" t="str">
        <f t="shared" si="47"/>
        <v>173</v>
      </c>
      <c r="T43" s="192">
        <v>149740.13999999998</v>
      </c>
      <c r="U43" s="192">
        <v>157621.53</v>
      </c>
      <c r="V43" s="192">
        <v>160773.25</v>
      </c>
      <c r="W43" s="192">
        <v>163988.715</v>
      </c>
      <c r="X43" s="192">
        <v>167268.97</v>
      </c>
      <c r="Y43" s="192">
        <v>170614.01499999998</v>
      </c>
      <c r="Z43" s="192">
        <v>174025.94</v>
      </c>
      <c r="AA43" s="192">
        <v>177506.83499999999</v>
      </c>
      <c r="AB43" s="162" t="str">
        <f t="shared" si="52"/>
        <v>59499C</v>
      </c>
      <c r="AC43" s="163" t="str">
        <f t="shared" si="48"/>
        <v>Deputy Director Civil Rights</v>
      </c>
      <c r="AD43" s="162" t="str">
        <f t="shared" si="53"/>
        <v>173</v>
      </c>
      <c r="AE43" s="164">
        <f t="shared" ref="AE43" si="90">ROUNDUP(T43/2080,3)</f>
        <v>71.991</v>
      </c>
      <c r="AF43" s="164">
        <f t="shared" ref="AF43" si="91">ROUNDUP(U43/2080,3)</f>
        <v>75.78</v>
      </c>
      <c r="AG43" s="164">
        <f t="shared" ref="AG43" si="92">ROUNDUP(V43/2080,3)</f>
        <v>77.295000000000002</v>
      </c>
      <c r="AH43" s="164">
        <f t="shared" ref="AH43" si="93">ROUNDUP(W43/2080,3)</f>
        <v>78.841000000000008</v>
      </c>
      <c r="AI43" s="164">
        <f t="shared" ref="AI43" si="94">ROUNDUP(X43/2080,3)</f>
        <v>80.418000000000006</v>
      </c>
      <c r="AJ43" s="164">
        <f t="shared" ref="AJ43" si="95">ROUNDUP(Y43/2080,3)</f>
        <v>82.02600000000001</v>
      </c>
      <c r="AK43" s="164">
        <f t="shared" ref="AK43" si="96">ROUNDUP(Z43/2080,3)</f>
        <v>83.667000000000002</v>
      </c>
      <c r="AL43" s="164">
        <f t="shared" ref="AL43" si="97">ROUNDUP(AA43/2080,3)</f>
        <v>85.34</v>
      </c>
    </row>
    <row r="44" spans="1:40">
      <c r="A44" s="85" t="s">
        <v>111</v>
      </c>
      <c r="B44" s="86">
        <v>12</v>
      </c>
      <c r="C44" s="86" t="s">
        <v>112</v>
      </c>
      <c r="D44" s="86">
        <v>550</v>
      </c>
      <c r="E44" s="86" t="s">
        <v>448</v>
      </c>
      <c r="F44" s="113" t="s">
        <v>113</v>
      </c>
      <c r="G44" s="134">
        <f t="shared" ref="G44:N51" ca="1" si="98">ROUND(T44,0)</f>
        <v>119662</v>
      </c>
      <c r="H44" s="134">
        <f t="shared" ca="1" si="98"/>
        <v>125964</v>
      </c>
      <c r="I44" s="134">
        <f t="shared" ca="1" si="98"/>
        <v>128481</v>
      </c>
      <c r="J44" s="134">
        <f t="shared" ca="1" si="98"/>
        <v>131050</v>
      </c>
      <c r="K44" s="134">
        <f t="shared" ca="1" si="98"/>
        <v>133672</v>
      </c>
      <c r="L44" s="134">
        <f t="shared" ca="1" si="98"/>
        <v>136345</v>
      </c>
      <c r="M44" s="134">
        <f t="shared" ca="1" si="98"/>
        <v>139072</v>
      </c>
      <c r="N44" s="134">
        <f t="shared" ca="1" si="98"/>
        <v>141853</v>
      </c>
      <c r="O44" s="87"/>
      <c r="P44" s="100" t="str">
        <f t="shared" si="51"/>
        <v>C03023</v>
      </c>
      <c r="Q44" s="102" t="s">
        <v>509</v>
      </c>
      <c r="R44" s="103" t="str">
        <f t="shared" si="46"/>
        <v>Deputy Director Communications</v>
      </c>
      <c r="S44" s="102" t="str">
        <f t="shared" si="47"/>
        <v>03</v>
      </c>
      <c r="T44" s="104" cm="1">
        <f t="array" aca="1" ref="T44" ca="1">IF($Q44="Y",VLOOKUP($P44,INDIRECT($Q$2),T$5,0)*INDIRECT($P$1),VLOOKUP($P44,INDIRECT($Q$2),T$5,0))</f>
        <v>119662.48334218749</v>
      </c>
      <c r="U44" s="104" cm="1">
        <f t="array" aca="1" ref="U44" ca="1">IF($Q44="Y",VLOOKUP($P44,INDIRECT($Q$2),U$5,0)*INDIRECT($P$1),VLOOKUP($P44,INDIRECT($Q$2),U$5,0))</f>
        <v>125963.68945874998</v>
      </c>
      <c r="V44" s="104" cm="1">
        <f t="array" aca="1" ref="V44" ca="1">IF($Q44="Y",VLOOKUP($P44,INDIRECT($Q$2),V$5,0)*INDIRECT($P$1),VLOOKUP($P44,INDIRECT($Q$2),V$5,0))</f>
        <v>128481.36609343749</v>
      </c>
      <c r="W44" s="104" cm="1">
        <f t="array" aca="1" ref="W44" ca="1">IF($Q44="Y",VLOOKUP($P44,INDIRECT($Q$2),W$5,0)*INDIRECT($P$1),VLOOKUP($P44,INDIRECT($Q$2),W$5,0))</f>
        <v>131049.76317468748</v>
      </c>
      <c r="X44" s="104" cm="1">
        <f t="array" aca="1" ref="X44" ca="1">IF($Q44="Y",VLOOKUP($P44,INDIRECT($Q$2),X$5,0)*INDIRECT($P$1),VLOOKUP($P44,INDIRECT($Q$2),X$5,0))</f>
        <v>133672.11817781249</v>
      </c>
      <c r="Y44" s="104" cm="1">
        <f t="array" aca="1" ref="Y44" ca="1">IF($Q44="Y",VLOOKUP($P44,INDIRECT($Q$2),Y$5,0)*INDIRECT($P$1),VLOOKUP($P44,INDIRECT($Q$2),Y$5,0))</f>
        <v>136345.1936275</v>
      </c>
      <c r="Z44" s="104" cm="1">
        <f t="array" aca="1" ref="Z44" ca="1">IF($Q44="Y",VLOOKUP($P44,INDIRECT($Q$2),Z$5,0)*INDIRECT($P$1),VLOOKUP($P44,INDIRECT($Q$2),Z$5,0))</f>
        <v>139072.22699906249</v>
      </c>
      <c r="AA44" s="104" cm="1">
        <f t="array" aca="1" ref="AA44" ca="1">IF($Q44="Y",VLOOKUP($P44,INDIRECT($Q$2),AA$5,0)*INDIRECT($P$1),VLOOKUP($P44,INDIRECT($Q$2),AA$5,0))</f>
        <v>141853.21829249998</v>
      </c>
      <c r="AB44" s="162" t="str">
        <f t="shared" si="52"/>
        <v>C03023</v>
      </c>
      <c r="AC44" s="163" t="str">
        <f t="shared" si="48"/>
        <v>Deputy Director Communications</v>
      </c>
      <c r="AD44" s="162" t="str">
        <f t="shared" si="53"/>
        <v>03</v>
      </c>
      <c r="AE44" s="164">
        <f t="shared" ref="AE44:AL51" ca="1" si="99">ROUNDUP(T44/2080,3)</f>
        <v>57.530999999999999</v>
      </c>
      <c r="AF44" s="164">
        <f t="shared" ca="1" si="99"/>
        <v>60.559999999999995</v>
      </c>
      <c r="AG44" s="164">
        <f t="shared" ca="1" si="99"/>
        <v>61.769999999999996</v>
      </c>
      <c r="AH44" s="164">
        <f t="shared" ca="1" si="99"/>
        <v>63.004999999999995</v>
      </c>
      <c r="AI44" s="164">
        <f t="shared" ca="1" si="99"/>
        <v>64.266000000000005</v>
      </c>
      <c r="AJ44" s="164">
        <f t="shared" ca="1" si="99"/>
        <v>65.551000000000002</v>
      </c>
      <c r="AK44" s="164">
        <f t="shared" ca="1" si="99"/>
        <v>66.862000000000009</v>
      </c>
      <c r="AL44" s="164">
        <f t="shared" ca="1" si="99"/>
        <v>68.198999999999998</v>
      </c>
    </row>
    <row r="45" spans="1:40">
      <c r="A45" s="85" t="s">
        <v>114</v>
      </c>
      <c r="B45" s="86">
        <v>17</v>
      </c>
      <c r="C45" s="86" t="s">
        <v>115</v>
      </c>
      <c r="D45" s="86">
        <v>793</v>
      </c>
      <c r="E45" s="86" t="s">
        <v>448</v>
      </c>
      <c r="F45" s="113" t="s">
        <v>116</v>
      </c>
      <c r="G45" s="134">
        <f t="shared" ca="1" si="98"/>
        <v>173802</v>
      </c>
      <c r="H45" s="134">
        <f t="shared" ca="1" si="98"/>
        <v>182949</v>
      </c>
      <c r="I45" s="134">
        <f t="shared" ca="1" si="98"/>
        <v>186609</v>
      </c>
      <c r="J45" s="134">
        <f t="shared" ca="1" si="98"/>
        <v>190340</v>
      </c>
      <c r="K45" s="134">
        <f t="shared" ca="1" si="98"/>
        <v>194147</v>
      </c>
      <c r="L45" s="134">
        <f t="shared" ca="1" si="98"/>
        <v>198031</v>
      </c>
      <c r="M45" s="134">
        <f t="shared" ca="1" si="98"/>
        <v>201990</v>
      </c>
      <c r="N45" s="134">
        <f t="shared" ca="1" si="98"/>
        <v>206031</v>
      </c>
      <c r="O45" s="87"/>
      <c r="P45" s="100" t="str">
        <f t="shared" si="51"/>
        <v>C52250</v>
      </c>
      <c r="Q45" s="102" t="s">
        <v>509</v>
      </c>
      <c r="R45" s="103" t="str">
        <f t="shared" si="46"/>
        <v>Deputy Director Community Planning and Economic Development</v>
      </c>
      <c r="S45" s="102" t="str">
        <f t="shared" si="47"/>
        <v>88</v>
      </c>
      <c r="T45" s="104" cm="1">
        <f t="array" aca="1" ref="T45" ca="1">IF($Q45="Y",VLOOKUP($P45,INDIRECT($Q$2),T$5,0)*INDIRECT($P$1),VLOOKUP($P45,INDIRECT($Q$2),T$5,0))</f>
        <v>173801.70383468751</v>
      </c>
      <c r="U45" s="104" cm="1">
        <f t="array" aca="1" ref="U45" ca="1">IF($Q45="Y",VLOOKUP($P45,INDIRECT($Q$2),U$5,0)*INDIRECT($P$1),VLOOKUP($P45,INDIRECT($Q$2),U$5,0))</f>
        <v>182948.65075093749</v>
      </c>
      <c r="V45" s="104" cm="1">
        <f t="array" aca="1" ref="V45" ca="1">IF($Q45="Y",VLOOKUP($P45,INDIRECT($Q$2),V$5,0)*INDIRECT($P$1),VLOOKUP($P45,INDIRECT($Q$2),V$5,0))</f>
        <v>186609.15617093747</v>
      </c>
      <c r="W45" s="104" cm="1">
        <f t="array" aca="1" ref="W45" ca="1">IF($Q45="Y",VLOOKUP($P45,INDIRECT($Q$2),W$5,0)*INDIRECT($P$1),VLOOKUP($P45,INDIRECT($Q$2),W$5,0))</f>
        <v>190339.806889375</v>
      </c>
      <c r="X45" s="104" cm="1">
        <f t="array" aca="1" ref="X45" ca="1">IF($Q45="Y",VLOOKUP($P45,INDIRECT($Q$2),X$5,0)*INDIRECT($P$1),VLOOKUP($P45,INDIRECT($Q$2),X$5,0))</f>
        <v>194147.077856875</v>
      </c>
      <c r="Y45" s="104" cm="1">
        <f t="array" aca="1" ref="Y45" ca="1">IF($Q45="Y",VLOOKUP($P45,INDIRECT($Q$2),Y$5,0)*INDIRECT($P$1),VLOOKUP($P45,INDIRECT($Q$2),Y$5,0))</f>
        <v>198030.96907343747</v>
      </c>
      <c r="Z45" s="104" cm="1">
        <f t="array" aca="1" ref="Z45" ca="1">IF($Q45="Y",VLOOKUP($P45,INDIRECT($Q$2),Z$5,0)*INDIRECT($P$1),VLOOKUP($P45,INDIRECT($Q$2),Z$5,0))</f>
        <v>201990.40138062497</v>
      </c>
      <c r="AA45" s="104" cm="1">
        <f t="array" aca="1" ref="AA45" ca="1">IF($Q45="Y",VLOOKUP($P45,INDIRECT($Q$2),AA$5,0)*INDIRECT($P$1),VLOOKUP($P45,INDIRECT($Q$2),AA$5,0))</f>
        <v>206030.770570625</v>
      </c>
      <c r="AB45" s="162" t="str">
        <f t="shared" si="52"/>
        <v>C52250</v>
      </c>
      <c r="AC45" s="163" t="str">
        <f t="shared" si="48"/>
        <v>Deputy Director Community Planning and Economic Development</v>
      </c>
      <c r="AD45" s="162" t="str">
        <f t="shared" si="53"/>
        <v>88</v>
      </c>
      <c r="AE45" s="164">
        <f t="shared" ca="1" si="99"/>
        <v>83.559000000000012</v>
      </c>
      <c r="AF45" s="164">
        <f t="shared" ca="1" si="99"/>
        <v>87.957000000000008</v>
      </c>
      <c r="AG45" s="164">
        <f t="shared" ca="1" si="99"/>
        <v>89.716000000000008</v>
      </c>
      <c r="AH45" s="164">
        <f t="shared" ca="1" si="99"/>
        <v>91.51</v>
      </c>
      <c r="AI45" s="164">
        <f t="shared" ca="1" si="99"/>
        <v>93.34</v>
      </c>
      <c r="AJ45" s="164">
        <f t="shared" ca="1" si="99"/>
        <v>95.207999999999998</v>
      </c>
      <c r="AK45" s="164">
        <f t="shared" ca="1" si="99"/>
        <v>97.111000000000004</v>
      </c>
      <c r="AL45" s="164">
        <f t="shared" ca="1" si="99"/>
        <v>99.054000000000002</v>
      </c>
    </row>
    <row r="46" spans="1:40">
      <c r="A46" s="85" t="s">
        <v>548</v>
      </c>
      <c r="B46" s="86">
        <v>10</v>
      </c>
      <c r="C46" s="94" t="s">
        <v>708</v>
      </c>
      <c r="D46" s="86">
        <v>468</v>
      </c>
      <c r="E46" s="86" t="s">
        <v>448</v>
      </c>
      <c r="F46" s="113" t="s">
        <v>549</v>
      </c>
      <c r="G46" s="134">
        <f t="shared" ca="1" si="98"/>
        <v>101394</v>
      </c>
      <c r="H46" s="134">
        <f t="shared" ca="1" si="98"/>
        <v>106731</v>
      </c>
      <c r="I46" s="134">
        <f t="shared" ca="1" si="98"/>
        <v>108866</v>
      </c>
      <c r="J46" s="134">
        <f t="shared" ca="1" si="98"/>
        <v>111043</v>
      </c>
      <c r="K46" s="134">
        <f t="shared" ca="1" si="98"/>
        <v>113263</v>
      </c>
      <c r="L46" s="134">
        <f t="shared" ca="1" si="98"/>
        <v>115529</v>
      </c>
      <c r="M46" s="134">
        <f t="shared" ca="1" si="98"/>
        <v>117839</v>
      </c>
      <c r="N46" s="134">
        <f t="shared" ca="1" si="98"/>
        <v>120197</v>
      </c>
      <c r="O46" s="87"/>
      <c r="P46" s="100" t="str">
        <f t="shared" si="51"/>
        <v>59450C</v>
      </c>
      <c r="Q46" s="102" t="s">
        <v>509</v>
      </c>
      <c r="R46" s="103" t="str">
        <f t="shared" si="46"/>
        <v>Deputy Director Elections &amp; Voting Services</v>
      </c>
      <c r="S46" s="102" t="str">
        <f t="shared" si="47"/>
        <v>171</v>
      </c>
      <c r="T46" s="104" cm="1">
        <f t="array" aca="1" ref="T46" ca="1">IF($Q46="Y",VLOOKUP($P46,INDIRECT($Q$2),T$5,0)*INDIRECT($P$1),VLOOKUP($P46,INDIRECT($Q$2),T$5,0))</f>
        <v>101394.26</v>
      </c>
      <c r="U46" s="104" cm="1">
        <f t="array" aca="1" ref="U46" ca="1">IF($Q46="Y",VLOOKUP($P46,INDIRECT($Q$2),U$5,0)*INDIRECT($P$1),VLOOKUP($P46,INDIRECT($Q$2),U$5,0))</f>
        <v>106731.075</v>
      </c>
      <c r="V46" s="104" cm="1">
        <f t="array" aca="1" ref="V46" ca="1">IF($Q46="Y",VLOOKUP($P46,INDIRECT($Q$2),V$5,0)*INDIRECT($P$1),VLOOKUP($P46,INDIRECT($Q$2),V$5,0))</f>
        <v>108866.01</v>
      </c>
      <c r="W46" s="104" cm="1">
        <f t="array" aca="1" ref="W46" ca="1">IF($Q46="Y",VLOOKUP($P46,INDIRECT($Q$2),W$5,0)*INDIRECT($P$1),VLOOKUP($P46,INDIRECT($Q$2),W$5,0))</f>
        <v>111042.745</v>
      </c>
      <c r="X46" s="104" cm="1">
        <f t="array" aca="1" ref="X46" ca="1">IF($Q46="Y",VLOOKUP($P46,INDIRECT($Q$2),X$5,0)*INDIRECT($P$1),VLOOKUP($P46,INDIRECT($Q$2),X$5,0))</f>
        <v>113263.37</v>
      </c>
      <c r="Y46" s="104" cm="1">
        <f t="array" aca="1" ref="Y46" ca="1">IF($Q46="Y",VLOOKUP($P46,INDIRECT($Q$2),Y$5,0)*INDIRECT($P$1),VLOOKUP($P46,INDIRECT($Q$2),Y$5,0))</f>
        <v>115528.93</v>
      </c>
      <c r="Z46" s="104" cm="1">
        <f t="array" aca="1" ref="Z46" ca="1">IF($Q46="Y",VLOOKUP($P46,INDIRECT($Q$2),Z$5,0)*INDIRECT($P$1),VLOOKUP($P46,INDIRECT($Q$2),Z$5,0))</f>
        <v>117839.42499999999</v>
      </c>
      <c r="AA46" s="104" cm="1">
        <f t="array" aca="1" ref="AA46" ca="1">IF($Q46="Y",VLOOKUP($P46,INDIRECT($Q$2),AA$5,0)*INDIRECT($P$1),VLOOKUP($P46,INDIRECT($Q$2),AA$5,0))</f>
        <v>120196.94499999999</v>
      </c>
      <c r="AB46" s="162" t="str">
        <f t="shared" si="52"/>
        <v>59450C</v>
      </c>
      <c r="AC46" s="163" t="str">
        <f t="shared" si="48"/>
        <v>Deputy Director Elections &amp; Voting Services</v>
      </c>
      <c r="AD46" s="162" t="str">
        <f t="shared" si="53"/>
        <v>171</v>
      </c>
      <c r="AE46" s="164">
        <f t="shared" ca="1" si="99"/>
        <v>48.747999999999998</v>
      </c>
      <c r="AF46" s="164">
        <f t="shared" ca="1" si="99"/>
        <v>51.314</v>
      </c>
      <c r="AG46" s="164">
        <f t="shared" ca="1" si="99"/>
        <v>52.339999999999996</v>
      </c>
      <c r="AH46" s="164">
        <f t="shared" ca="1" si="99"/>
        <v>53.385999999999996</v>
      </c>
      <c r="AI46" s="164">
        <f t="shared" ca="1" si="99"/>
        <v>54.454000000000001</v>
      </c>
      <c r="AJ46" s="164">
        <f t="shared" ca="1" si="99"/>
        <v>55.542999999999999</v>
      </c>
      <c r="AK46" s="164">
        <f t="shared" ca="1" si="99"/>
        <v>56.653999999999996</v>
      </c>
      <c r="AL46" s="164">
        <f t="shared" ca="1" si="99"/>
        <v>57.786999999999999</v>
      </c>
    </row>
    <row r="47" spans="1:40">
      <c r="A47" s="85" t="s">
        <v>418</v>
      </c>
      <c r="B47" s="86">
        <v>11</v>
      </c>
      <c r="C47" s="86" t="s">
        <v>419</v>
      </c>
      <c r="D47" s="86">
        <v>533</v>
      </c>
      <c r="E47" s="86" t="s">
        <v>448</v>
      </c>
      <c r="F47" s="113" t="s">
        <v>421</v>
      </c>
      <c r="G47" s="134">
        <f t="shared" ca="1" si="98"/>
        <v>107706</v>
      </c>
      <c r="H47" s="134">
        <f t="shared" ca="1" si="98"/>
        <v>113376</v>
      </c>
      <c r="I47" s="134">
        <f t="shared" ca="1" si="98"/>
        <v>115644</v>
      </c>
      <c r="J47" s="134">
        <f t="shared" ca="1" si="98"/>
        <v>117956</v>
      </c>
      <c r="K47" s="134">
        <f t="shared" ca="1" si="98"/>
        <v>120315</v>
      </c>
      <c r="L47" s="134">
        <f t="shared" ca="1" si="98"/>
        <v>122723</v>
      </c>
      <c r="M47" s="134">
        <f t="shared" ca="1" si="98"/>
        <v>125176</v>
      </c>
      <c r="N47" s="134">
        <f t="shared" ca="1" si="98"/>
        <v>127681</v>
      </c>
      <c r="O47" s="87"/>
      <c r="P47" s="100" t="str">
        <f t="shared" si="51"/>
        <v>C03017</v>
      </c>
      <c r="Q47" s="102" t="s">
        <v>509</v>
      </c>
      <c r="R47" s="103" t="str">
        <f t="shared" si="46"/>
        <v>Deputy Director Fire Inspection Services</v>
      </c>
      <c r="S47" s="102" t="str">
        <f t="shared" si="47"/>
        <v>08</v>
      </c>
      <c r="T47" s="104" cm="1">
        <f t="array" aca="1" ref="T47" ca="1">IF($Q47="Y",VLOOKUP($P47,INDIRECT($Q$2),T$5,0)*INDIRECT($P$1),VLOOKUP($P47,INDIRECT($Q$2),T$5,0))</f>
        <v>107706.48701312499</v>
      </c>
      <c r="U47" s="104" cm="1">
        <f t="array" aca="1" ref="U47" ca="1">IF($Q47="Y",VLOOKUP($P47,INDIRECT($Q$2),U$5,0)*INDIRECT($P$1),VLOOKUP($P47,INDIRECT($Q$2),U$5,0))</f>
        <v>113376.38544374998</v>
      </c>
      <c r="V47" s="104" cm="1">
        <f t="array" aca="1" ref="V47" ca="1">IF($Q47="Y",VLOOKUP($P47,INDIRECT($Q$2),V$5,0)*INDIRECT($P$1),VLOOKUP($P47,INDIRECT($Q$2),V$5,0))</f>
        <v>115643.69732093748</v>
      </c>
      <c r="W47" s="104" cm="1">
        <f t="array" aca="1" ref="W47" ca="1">IF($Q47="Y",VLOOKUP($P47,INDIRECT($Q$2),W$5,0)*INDIRECT($P$1),VLOOKUP($P47,INDIRECT($Q$2),W$5,0))</f>
        <v>117956.33385249999</v>
      </c>
      <c r="X47" s="104" cm="1">
        <f t="array" aca="1" ref="X47" ca="1">IF($Q47="Y",VLOOKUP($P47,INDIRECT($Q$2),X$5,0)*INDIRECT($P$1),VLOOKUP($P47,INDIRECT($Q$2),X$5,0))</f>
        <v>120315.374196875</v>
      </c>
      <c r="Y47" s="104" cm="1">
        <f t="array" aca="1" ref="Y47" ca="1">IF($Q47="Y",VLOOKUP($P47,INDIRECT($Q$2),Y$5,0)*INDIRECT($P$1),VLOOKUP($P47,INDIRECT($Q$2),Y$5,0))</f>
        <v>122722.97667093748</v>
      </c>
      <c r="Z47" s="104" cm="1">
        <f t="array" aca="1" ref="Z47" ca="1">IF($Q47="Y",VLOOKUP($P47,INDIRECT($Q$2),Z$5,0)*INDIRECT($P$1),VLOOKUP($P47,INDIRECT($Q$2),Z$5,0))</f>
        <v>125175.903799375</v>
      </c>
      <c r="AA47" s="104" cm="1">
        <f t="array" aca="1" ref="AA47" ca="1">IF($Q47="Y",VLOOKUP($P47,INDIRECT($Q$2),AA$5,0)*INDIRECT($P$1),VLOOKUP($P47,INDIRECT($Q$2),AA$5,0))</f>
        <v>127680.63053281249</v>
      </c>
      <c r="AB47" s="162" t="str">
        <f t="shared" si="52"/>
        <v>C03017</v>
      </c>
      <c r="AC47" s="163" t="str">
        <f t="shared" si="48"/>
        <v>Deputy Director Fire Inspection Services</v>
      </c>
      <c r="AD47" s="162" t="str">
        <f t="shared" si="53"/>
        <v>08</v>
      </c>
      <c r="AE47" s="164">
        <f t="shared" ca="1" si="99"/>
        <v>51.781999999999996</v>
      </c>
      <c r="AF47" s="164">
        <f t="shared" ca="1" si="99"/>
        <v>54.507999999999996</v>
      </c>
      <c r="AG47" s="164">
        <f t="shared" ca="1" si="99"/>
        <v>55.597999999999999</v>
      </c>
      <c r="AH47" s="164">
        <f t="shared" ca="1" si="99"/>
        <v>56.71</v>
      </c>
      <c r="AI47" s="164">
        <f t="shared" ca="1" si="99"/>
        <v>57.844000000000001</v>
      </c>
      <c r="AJ47" s="164">
        <f t="shared" ca="1" si="99"/>
        <v>59.001999999999995</v>
      </c>
      <c r="AK47" s="164">
        <f t="shared" ca="1" si="99"/>
        <v>60.180999999999997</v>
      </c>
      <c r="AL47" s="164">
        <f t="shared" ca="1" si="99"/>
        <v>61.384999999999998</v>
      </c>
    </row>
    <row r="48" spans="1:40">
      <c r="A48" s="85" t="s">
        <v>117</v>
      </c>
      <c r="B48" s="86">
        <v>13</v>
      </c>
      <c r="C48" s="86" t="s">
        <v>109</v>
      </c>
      <c r="D48" s="86">
        <v>603</v>
      </c>
      <c r="E48" s="86" t="s">
        <v>448</v>
      </c>
      <c r="F48" s="85" t="s">
        <v>118</v>
      </c>
      <c r="G48" s="134">
        <f t="shared" ca="1" si="98"/>
        <v>146825</v>
      </c>
      <c r="H48" s="134">
        <f t="shared" ca="1" si="98"/>
        <v>154554</v>
      </c>
      <c r="I48" s="134">
        <f t="shared" ca="1" si="98"/>
        <v>157646</v>
      </c>
      <c r="J48" s="134">
        <f t="shared" ca="1" si="98"/>
        <v>160797</v>
      </c>
      <c r="K48" s="134">
        <f t="shared" ca="1" si="98"/>
        <v>164014</v>
      </c>
      <c r="L48" s="134">
        <f t="shared" ca="1" si="98"/>
        <v>167294</v>
      </c>
      <c r="M48" s="134">
        <f t="shared" ca="1" si="98"/>
        <v>170641</v>
      </c>
      <c r="N48" s="134">
        <f t="shared" ca="1" si="98"/>
        <v>174052</v>
      </c>
      <c r="O48" s="87"/>
      <c r="P48" s="100" t="str">
        <f t="shared" si="51"/>
        <v>C03026</v>
      </c>
      <c r="Q48" s="102" t="s">
        <v>509</v>
      </c>
      <c r="R48" s="103" t="str">
        <f t="shared" si="46"/>
        <v>Deputy Director Information Technology</v>
      </c>
      <c r="S48" s="102" t="str">
        <f t="shared" si="47"/>
        <v>04</v>
      </c>
      <c r="T48" s="104" cm="1">
        <f t="array" aca="1" ref="T48" ca="1">IF($Q48="Y",VLOOKUP($P48,INDIRECT($Q$2),T$5,0)*INDIRECT($P$1),VLOOKUP($P48,INDIRECT($Q$2),T$5,0))</f>
        <v>146824.9012140625</v>
      </c>
      <c r="U48" s="104" cm="1">
        <f t="array" aca="1" ref="U48" ca="1">IF($Q48="Y",VLOOKUP($P48,INDIRECT($Q$2),U$5,0)*INDIRECT($P$1),VLOOKUP($P48,INDIRECT($Q$2),U$5,0))</f>
        <v>154553.83394343749</v>
      </c>
      <c r="V48" s="104" cm="1">
        <f t="array" aca="1" ref="V48" ca="1">IF($Q48="Y",VLOOKUP($P48,INDIRECT($Q$2),V$5,0)*INDIRECT($P$1),VLOOKUP($P48,INDIRECT($Q$2),V$5,0))</f>
        <v>157645.622866875</v>
      </c>
      <c r="W48" s="104" cm="1">
        <f t="array" aca="1" ref="W48" ca="1">IF($Q48="Y",VLOOKUP($P48,INDIRECT($Q$2),W$5,0)*INDIRECT($P$1),VLOOKUP($P48,INDIRECT($Q$2),W$5,0))</f>
        <v>160796.76550437498</v>
      </c>
      <c r="X48" s="104" cm="1">
        <f t="array" aca="1" ref="X48" ca="1">IF($Q48="Y",VLOOKUP($P48,INDIRECT($Q$2),X$5,0)*INDIRECT($P$1),VLOOKUP($P48,INDIRECT($Q$2),X$5,0))</f>
        <v>164013.73680656249</v>
      </c>
      <c r="Y48" s="104" cm="1">
        <f t="array" aca="1" ref="Y48" ca="1">IF($Q48="Y",VLOOKUP($P48,INDIRECT($Q$2),Y$5,0)*INDIRECT($P$1),VLOOKUP($P48,INDIRECT($Q$2),Y$5,0))</f>
        <v>167294.3784565625</v>
      </c>
      <c r="Z48" s="104" cm="1">
        <f t="array" aca="1" ref="Z48" ca="1">IF($Q48="Y",VLOOKUP($P48,INDIRECT($Q$2),Z$5,0)*INDIRECT($P$1),VLOOKUP($P48,INDIRECT($Q$2),Z$5,0))</f>
        <v>170640.84877124999</v>
      </c>
      <c r="AA48" s="104" cm="1">
        <f t="array" aca="1" ref="AA48" ca="1">IF($Q48="Y",VLOOKUP($P48,INDIRECT($Q$2),AA$5,0)*INDIRECT($P$1),VLOOKUP($P48,INDIRECT($Q$2),AA$5,0))</f>
        <v>174052.06859218751</v>
      </c>
      <c r="AB48" s="162" t="str">
        <f t="shared" si="52"/>
        <v>C03026</v>
      </c>
      <c r="AC48" s="163" t="str">
        <f t="shared" si="48"/>
        <v>Deputy Director Information Technology</v>
      </c>
      <c r="AD48" s="162" t="str">
        <f t="shared" si="53"/>
        <v>04</v>
      </c>
      <c r="AE48" s="164">
        <f t="shared" ca="1" si="99"/>
        <v>70.588999999999999</v>
      </c>
      <c r="AF48" s="164">
        <f t="shared" ca="1" si="99"/>
        <v>74.305000000000007</v>
      </c>
      <c r="AG48" s="164">
        <f t="shared" ca="1" si="99"/>
        <v>75.792000000000002</v>
      </c>
      <c r="AH48" s="164">
        <f t="shared" ca="1" si="99"/>
        <v>77.307000000000002</v>
      </c>
      <c r="AI48" s="164">
        <f t="shared" ca="1" si="99"/>
        <v>78.853000000000009</v>
      </c>
      <c r="AJ48" s="164">
        <f t="shared" ca="1" si="99"/>
        <v>80.430000000000007</v>
      </c>
      <c r="AK48" s="164">
        <f t="shared" ca="1" si="99"/>
        <v>82.039000000000001</v>
      </c>
      <c r="AL48" s="164">
        <f t="shared" ca="1" si="99"/>
        <v>83.679000000000002</v>
      </c>
    </row>
    <row r="49" spans="1:40" s="51" customFormat="1">
      <c r="A49" s="85" t="s">
        <v>119</v>
      </c>
      <c r="B49" s="86">
        <v>12</v>
      </c>
      <c r="C49" s="86" t="s">
        <v>120</v>
      </c>
      <c r="D49" s="86">
        <v>583</v>
      </c>
      <c r="E49" s="86" t="s">
        <v>448</v>
      </c>
      <c r="F49" s="113" t="s">
        <v>121</v>
      </c>
      <c r="G49" s="134">
        <f t="shared" ca="1" si="98"/>
        <v>127016</v>
      </c>
      <c r="H49" s="134">
        <f t="shared" ca="1" si="98"/>
        <v>133701</v>
      </c>
      <c r="I49" s="134">
        <f t="shared" ca="1" si="98"/>
        <v>136374</v>
      </c>
      <c r="J49" s="134">
        <f t="shared" ca="1" si="98"/>
        <v>139100</v>
      </c>
      <c r="K49" s="134">
        <f t="shared" ca="1" si="98"/>
        <v>141886</v>
      </c>
      <c r="L49" s="134">
        <f t="shared" ca="1" si="98"/>
        <v>144722</v>
      </c>
      <c r="M49" s="134">
        <f t="shared" ca="1" si="98"/>
        <v>147616</v>
      </c>
      <c r="N49" s="134">
        <f t="shared" ca="1" si="98"/>
        <v>150567</v>
      </c>
      <c r="O49" s="87"/>
      <c r="P49" s="100" t="str">
        <f t="shared" si="51"/>
        <v>C03028</v>
      </c>
      <c r="Q49" s="102" t="s">
        <v>509</v>
      </c>
      <c r="R49" s="103" t="str">
        <f t="shared" si="46"/>
        <v>Deputy Director Inter Governmental Relations</v>
      </c>
      <c r="S49" s="102" t="str">
        <f t="shared" si="47"/>
        <v>43</v>
      </c>
      <c r="T49" s="104" cm="1">
        <f t="array" aca="1" ref="T49" ca="1">IF($Q49="Y",VLOOKUP($P49,INDIRECT($Q$2),T$5,0)*INDIRECT($P$1),VLOOKUP($P49,INDIRECT($Q$2),T$5,0))</f>
        <v>127015.86893531249</v>
      </c>
      <c r="U49" s="104" cm="1">
        <f t="array" aca="1" ref="U49" ca="1">IF($Q49="Y",VLOOKUP($P49,INDIRECT($Q$2),U$5,0)*INDIRECT($P$1),VLOOKUP($P49,INDIRECT($Q$2),U$5,0))</f>
        <v>133701.25545562498</v>
      </c>
      <c r="V49" s="104" cm="1">
        <f t="array" aca="1" ref="V49" ca="1">IF($Q49="Y",VLOOKUP($P49,INDIRECT($Q$2),V$5,0)*INDIRECT($P$1),VLOOKUP($P49,INDIRECT($Q$2),V$5,0))</f>
        <v>136374.3309053125</v>
      </c>
      <c r="W49" s="104" cm="1">
        <f t="array" aca="1" ref="W49" ca="1">IF($Q49="Y",VLOOKUP($P49,INDIRECT($Q$2),W$5,0)*INDIRECT($P$1),VLOOKUP($P49,INDIRECT($Q$2),W$5,0))</f>
        <v>139100.28511843749</v>
      </c>
      <c r="X49" s="104" cm="1">
        <f t="array" aca="1" ref="X49" ca="1">IF($Q49="Y",VLOOKUP($P49,INDIRECT($Q$2),X$5,0)*INDIRECT($P$1),VLOOKUP($P49,INDIRECT($Q$2),X$5,0))</f>
        <v>141885.59304562499</v>
      </c>
      <c r="Y49" s="104" cm="1">
        <f t="array" aca="1" ref="Y49" ca="1">IF($Q49="Y",VLOOKUP($P49,INDIRECT($Q$2),Y$5,0)*INDIRECT($P$1),VLOOKUP($P49,INDIRECT($Q$2),Y$5,0))</f>
        <v>144721.62141937501</v>
      </c>
      <c r="Z49" s="104" cm="1">
        <f t="array" aca="1" ref="Z49" ca="1">IF($Q49="Y",VLOOKUP($P49,INDIRECT($Q$2),Z$5,0)*INDIRECT($P$1),VLOOKUP($P49,INDIRECT($Q$2),Z$5,0))</f>
        <v>147615.92434874998</v>
      </c>
      <c r="AA49" s="104" cm="1">
        <f t="array" aca="1" ref="AA49" ca="1">IF($Q49="Y",VLOOKUP($P49,INDIRECT($Q$2),AA$5,0)*INDIRECT($P$1),VLOOKUP($P49,INDIRECT($Q$2),AA$5,0))</f>
        <v>150567.4226753125</v>
      </c>
      <c r="AB49" s="162" t="str">
        <f t="shared" si="52"/>
        <v>C03028</v>
      </c>
      <c r="AC49" s="163" t="str">
        <f t="shared" si="48"/>
        <v>Deputy Director Inter Governmental Relations</v>
      </c>
      <c r="AD49" s="162" t="str">
        <f t="shared" si="53"/>
        <v>43</v>
      </c>
      <c r="AE49" s="164">
        <f t="shared" ca="1" si="99"/>
        <v>61.065999999999995</v>
      </c>
      <c r="AF49" s="164">
        <f t="shared" ca="1" si="99"/>
        <v>64.28</v>
      </c>
      <c r="AG49" s="164">
        <f t="shared" ca="1" si="99"/>
        <v>65.564999999999998</v>
      </c>
      <c r="AH49" s="164">
        <f t="shared" ca="1" si="99"/>
        <v>66.876000000000005</v>
      </c>
      <c r="AI49" s="164">
        <f t="shared" ca="1" si="99"/>
        <v>68.215000000000003</v>
      </c>
      <c r="AJ49" s="164">
        <f t="shared" ca="1" si="99"/>
        <v>69.578000000000003</v>
      </c>
      <c r="AK49" s="164">
        <f t="shared" ca="1" si="99"/>
        <v>70.97</v>
      </c>
      <c r="AL49" s="164">
        <f t="shared" ca="1" si="99"/>
        <v>72.38900000000001</v>
      </c>
      <c r="AM49" s="44"/>
      <c r="AN49" s="44"/>
    </row>
    <row r="50" spans="1:40">
      <c r="A50" s="85" t="s">
        <v>108</v>
      </c>
      <c r="B50" s="86">
        <v>13</v>
      </c>
      <c r="C50" s="86" t="s">
        <v>109</v>
      </c>
      <c r="D50" s="86">
        <v>590</v>
      </c>
      <c r="E50" s="86" t="s">
        <v>448</v>
      </c>
      <c r="F50" s="113" t="s">
        <v>581</v>
      </c>
      <c r="G50" s="134">
        <f t="shared" ca="1" si="98"/>
        <v>146825</v>
      </c>
      <c r="H50" s="134">
        <f t="shared" ca="1" si="98"/>
        <v>154554</v>
      </c>
      <c r="I50" s="134">
        <f t="shared" ca="1" si="98"/>
        <v>157646</v>
      </c>
      <c r="J50" s="134">
        <f t="shared" ca="1" si="98"/>
        <v>160797</v>
      </c>
      <c r="K50" s="134">
        <f t="shared" ca="1" si="98"/>
        <v>164014</v>
      </c>
      <c r="L50" s="134">
        <f t="shared" ca="1" si="98"/>
        <v>167294</v>
      </c>
      <c r="M50" s="134">
        <f t="shared" ca="1" si="98"/>
        <v>170641</v>
      </c>
      <c r="N50" s="134">
        <f t="shared" ca="1" si="98"/>
        <v>174052</v>
      </c>
      <c r="O50" s="87"/>
      <c r="P50" s="100" t="str">
        <f t="shared" si="51"/>
        <v>C03024</v>
      </c>
      <c r="Q50" s="102" t="s">
        <v>509</v>
      </c>
      <c r="R50" s="103" t="str">
        <f t="shared" si="46"/>
        <v>Deputy Director IT Information Security</v>
      </c>
      <c r="S50" s="102" t="str">
        <f t="shared" si="47"/>
        <v>04</v>
      </c>
      <c r="T50" s="104" cm="1">
        <f t="array" aca="1" ref="T50" ca="1">IF($Q50="Y",VLOOKUP($P50,INDIRECT($Q$2),T$5,0)*INDIRECT($P$1),VLOOKUP($P50,INDIRECT($Q$2),T$5,0))</f>
        <v>146824.9012140625</v>
      </c>
      <c r="U50" s="104" cm="1">
        <f t="array" aca="1" ref="U50" ca="1">IF($Q50="Y",VLOOKUP($P50,INDIRECT($Q$2),U$5,0)*INDIRECT($P$1),VLOOKUP($P50,INDIRECT($Q$2),U$5,0))</f>
        <v>154553.83394343749</v>
      </c>
      <c r="V50" s="104" cm="1">
        <f t="array" aca="1" ref="V50" ca="1">IF($Q50="Y",VLOOKUP($P50,INDIRECT($Q$2),V$5,0)*INDIRECT($P$1),VLOOKUP($P50,INDIRECT($Q$2),V$5,0))</f>
        <v>157645.622866875</v>
      </c>
      <c r="W50" s="104" cm="1">
        <f t="array" aca="1" ref="W50" ca="1">IF($Q50="Y",VLOOKUP($P50,INDIRECT($Q$2),W$5,0)*INDIRECT($P$1),VLOOKUP($P50,INDIRECT($Q$2),W$5,0))</f>
        <v>160796.76550437498</v>
      </c>
      <c r="X50" s="104" cm="1">
        <f t="array" aca="1" ref="X50" ca="1">IF($Q50="Y",VLOOKUP($P50,INDIRECT($Q$2),X$5,0)*INDIRECT($P$1),VLOOKUP($P50,INDIRECT($Q$2),X$5,0))</f>
        <v>164013.73680656249</v>
      </c>
      <c r="Y50" s="104" cm="1">
        <f t="array" aca="1" ref="Y50" ca="1">IF($Q50="Y",VLOOKUP($P50,INDIRECT($Q$2),Y$5,0)*INDIRECT($P$1),VLOOKUP($P50,INDIRECT($Q$2),Y$5,0))</f>
        <v>167294.3784565625</v>
      </c>
      <c r="Z50" s="104" cm="1">
        <f t="array" aca="1" ref="Z50" ca="1">IF($Q50="Y",VLOOKUP($P50,INDIRECT($Q$2),Z$5,0)*INDIRECT($P$1),VLOOKUP($P50,INDIRECT($Q$2),Z$5,0))</f>
        <v>170640.84877124999</v>
      </c>
      <c r="AA50" s="104" cm="1">
        <f t="array" aca="1" ref="AA50" ca="1">IF($Q50="Y",VLOOKUP($P50,INDIRECT($Q$2),AA$5,0)*INDIRECT($P$1),VLOOKUP($P50,INDIRECT($Q$2),AA$5,0))</f>
        <v>174052.06859218751</v>
      </c>
      <c r="AB50" s="162" t="str">
        <f t="shared" si="52"/>
        <v>C03024</v>
      </c>
      <c r="AC50" s="163" t="str">
        <f t="shared" si="48"/>
        <v>Deputy Director IT Information Security</v>
      </c>
      <c r="AD50" s="162" t="str">
        <f t="shared" si="53"/>
        <v>04</v>
      </c>
      <c r="AE50" s="164">
        <f t="shared" ca="1" si="99"/>
        <v>70.588999999999999</v>
      </c>
      <c r="AF50" s="164">
        <f t="shared" ca="1" si="99"/>
        <v>74.305000000000007</v>
      </c>
      <c r="AG50" s="164">
        <f t="shared" ca="1" si="99"/>
        <v>75.792000000000002</v>
      </c>
      <c r="AH50" s="164">
        <f t="shared" ca="1" si="99"/>
        <v>77.307000000000002</v>
      </c>
      <c r="AI50" s="164">
        <f t="shared" ca="1" si="99"/>
        <v>78.853000000000009</v>
      </c>
      <c r="AJ50" s="164">
        <f t="shared" ca="1" si="99"/>
        <v>80.430000000000007</v>
      </c>
      <c r="AK50" s="164">
        <f t="shared" ca="1" si="99"/>
        <v>82.039000000000001</v>
      </c>
      <c r="AL50" s="164">
        <f t="shared" ca="1" si="99"/>
        <v>83.679000000000002</v>
      </c>
    </row>
    <row r="51" spans="1:40">
      <c r="A51" s="85" t="s">
        <v>122</v>
      </c>
      <c r="B51" s="86">
        <v>12</v>
      </c>
      <c r="C51" s="86" t="s">
        <v>123</v>
      </c>
      <c r="D51" s="86">
        <v>543</v>
      </c>
      <c r="E51" s="86" t="s">
        <v>448</v>
      </c>
      <c r="F51" s="113" t="s">
        <v>124</v>
      </c>
      <c r="G51" s="134">
        <f t="shared" ca="1" si="98"/>
        <v>118102</v>
      </c>
      <c r="H51" s="134">
        <f t="shared" ca="1" si="98"/>
        <v>124320</v>
      </c>
      <c r="I51" s="134">
        <f t="shared" ca="1" si="98"/>
        <v>126804</v>
      </c>
      <c r="J51" s="134">
        <f t="shared" ca="1" si="98"/>
        <v>129341</v>
      </c>
      <c r="K51" s="134">
        <f t="shared" ca="1" si="98"/>
        <v>131930</v>
      </c>
      <c r="L51" s="134">
        <f t="shared" ca="1" si="98"/>
        <v>134567</v>
      </c>
      <c r="M51" s="134">
        <f t="shared" ca="1" si="98"/>
        <v>137259</v>
      </c>
      <c r="N51" s="134">
        <f t="shared" ca="1" si="98"/>
        <v>140005</v>
      </c>
      <c r="O51" s="87"/>
      <c r="P51" s="100" t="str">
        <f t="shared" si="51"/>
        <v>C03036</v>
      </c>
      <c r="Q51" s="102" t="s">
        <v>509</v>
      </c>
      <c r="R51" s="103" t="str">
        <f t="shared" si="46"/>
        <v>Deputy Director Neighborhood and Community Relations</v>
      </c>
      <c r="S51" s="102" t="str">
        <f t="shared" si="47"/>
        <v>80</v>
      </c>
      <c r="T51" s="104" cm="1">
        <f t="array" aca="1" ref="T51" ca="1">IF($Q51="Y",VLOOKUP($P51,INDIRECT($Q$2),T$5,0)*INDIRECT($P$1),VLOOKUP($P51,INDIRECT($Q$2),T$5,0))</f>
        <v>118102.0202415625</v>
      </c>
      <c r="U51" s="104" cm="1">
        <f t="array" aca="1" ref="U51" ca="1">IF($Q51="Y",VLOOKUP($P51,INDIRECT($Q$2),U$5,0)*INDIRECT($P$1),VLOOKUP($P51,INDIRECT($Q$2),U$5,0))</f>
        <v>124320.13115843749</v>
      </c>
      <c r="V51" s="104" cm="1">
        <f t="array" aca="1" ref="V51" ca="1">IF($Q51="Y",VLOOKUP($P51,INDIRECT($Q$2),V$5,0)*INDIRECT($P$1),VLOOKUP($P51,INDIRECT($Q$2),V$5,0))</f>
        <v>126804.35388156248</v>
      </c>
      <c r="W51" s="104" cm="1">
        <f t="array" aca="1" ref="W51" ca="1">IF($Q51="Y",VLOOKUP($P51,INDIRECT($Q$2),W$5,0)*INDIRECT($P$1),VLOOKUP($P51,INDIRECT($Q$2),W$5,0))</f>
        <v>129341.455368125</v>
      </c>
      <c r="X51" s="104" cm="1">
        <f t="array" aca="1" ref="X51" ca="1">IF($Q51="Y",VLOOKUP($P51,INDIRECT($Q$2),X$5,0)*INDIRECT($P$1),VLOOKUP($P51,INDIRECT($Q$2),X$5,0))</f>
        <v>131930.35645968749</v>
      </c>
      <c r="Y51" s="104" cm="1">
        <f t="array" aca="1" ref="Y51" ca="1">IF($Q51="Y",VLOOKUP($P51,INDIRECT($Q$2),Y$5,0)*INDIRECT($P$1),VLOOKUP($P51,INDIRECT($Q$2),Y$5,0))</f>
        <v>134566.74052249998</v>
      </c>
      <c r="Z51" s="104" cm="1">
        <f t="array" aca="1" ref="Z51" ca="1">IF($Q51="Y",VLOOKUP($P51,INDIRECT($Q$2),Z$5,0)*INDIRECT($P$1),VLOOKUP($P51,INDIRECT($Q$2),Z$5,0))</f>
        <v>137259.24082406249</v>
      </c>
      <c r="AA51" s="104" cm="1">
        <f t="array" aca="1" ref="AA51" ca="1">IF($Q51="Y",VLOOKUP($P51,INDIRECT($Q$2),AA$5,0)*INDIRECT($P$1),VLOOKUP($P51,INDIRECT($Q$2),AA$5,0))</f>
        <v>140004.61988906248</v>
      </c>
      <c r="AB51" s="162" t="str">
        <f t="shared" si="52"/>
        <v>C03036</v>
      </c>
      <c r="AC51" s="163" t="str">
        <f t="shared" si="48"/>
        <v>Deputy Director Neighborhood and Community Relations</v>
      </c>
      <c r="AD51" s="162" t="str">
        <f t="shared" si="53"/>
        <v>80</v>
      </c>
      <c r="AE51" s="164">
        <f t="shared" ca="1" si="99"/>
        <v>56.78</v>
      </c>
      <c r="AF51" s="164">
        <f t="shared" ca="1" si="99"/>
        <v>59.769999999999996</v>
      </c>
      <c r="AG51" s="164">
        <f t="shared" ca="1" si="99"/>
        <v>60.963999999999999</v>
      </c>
      <c r="AH51" s="164">
        <f t="shared" ca="1" si="99"/>
        <v>62.183999999999997</v>
      </c>
      <c r="AI51" s="164">
        <f t="shared" ca="1" si="99"/>
        <v>63.428999999999995</v>
      </c>
      <c r="AJ51" s="164">
        <f t="shared" ca="1" si="99"/>
        <v>64.695999999999998</v>
      </c>
      <c r="AK51" s="164">
        <f t="shared" ca="1" si="99"/>
        <v>65.991</v>
      </c>
      <c r="AL51" s="164">
        <f t="shared" ca="1" si="99"/>
        <v>67.31</v>
      </c>
    </row>
    <row r="52" spans="1:40">
      <c r="A52" s="85" t="s">
        <v>661</v>
      </c>
      <c r="B52" s="86">
        <v>12</v>
      </c>
      <c r="C52" s="94" t="s">
        <v>309</v>
      </c>
      <c r="D52" s="86">
        <v>555</v>
      </c>
      <c r="E52" s="86" t="s">
        <v>448</v>
      </c>
      <c r="F52" s="113" t="s">
        <v>657</v>
      </c>
      <c r="G52" s="134">
        <f t="shared" ref="G52:G69" si="100">ROUND(T52,0)</f>
        <v>120777</v>
      </c>
      <c r="H52" s="134">
        <f t="shared" ref="H52:H69" si="101">ROUND(U52,0)</f>
        <v>127135</v>
      </c>
      <c r="I52" s="134">
        <f t="shared" ref="I52:I69" si="102">ROUND(V52,0)</f>
        <v>129677</v>
      </c>
      <c r="J52" s="134">
        <f t="shared" ref="J52:J69" si="103">ROUND(W52,0)</f>
        <v>132270</v>
      </c>
      <c r="K52" s="134">
        <f t="shared" ref="K52:K69" si="104">ROUND(X52,0)</f>
        <v>134916</v>
      </c>
      <c r="L52" s="134">
        <f t="shared" ref="L52:L69" si="105">ROUND(Y52,0)</f>
        <v>137614</v>
      </c>
      <c r="M52" s="134">
        <f t="shared" ref="M52:M69" si="106">ROUND(Z52,0)</f>
        <v>140365</v>
      </c>
      <c r="N52" s="134">
        <f t="shared" ref="N52:N69" si="107">ROUND(AA52,0)</f>
        <v>143174</v>
      </c>
      <c r="O52" s="87"/>
      <c r="P52" s="100" t="str">
        <f t="shared" si="51"/>
        <v>53081C</v>
      </c>
      <c r="Q52" s="102" t="s">
        <v>509</v>
      </c>
      <c r="R52" s="103" t="str">
        <f t="shared" si="46"/>
        <v>Deputy Director Neighborhood Safety</v>
      </c>
      <c r="S52" s="102" t="str">
        <f t="shared" si="47"/>
        <v>35</v>
      </c>
      <c r="T52" s="104">
        <v>120777.25400812499</v>
      </c>
      <c r="U52" s="104">
        <v>127134.5763634375</v>
      </c>
      <c r="V52" s="104">
        <v>129677.07364218749</v>
      </c>
      <c r="W52" s="104">
        <v>132270.2913675</v>
      </c>
      <c r="X52" s="104">
        <v>134916.38785624999</v>
      </c>
      <c r="Y52" s="104">
        <v>137614.28394999998</v>
      </c>
      <c r="Z52" s="104">
        <v>140365.05880718748</v>
      </c>
      <c r="AA52" s="104">
        <v>143174.10821999997</v>
      </c>
      <c r="AB52" s="162" t="str">
        <f t="shared" si="52"/>
        <v>53081C</v>
      </c>
      <c r="AC52" s="163" t="str">
        <f t="shared" si="48"/>
        <v>Deputy Director Neighborhood Safety</v>
      </c>
      <c r="AD52" s="162" t="str">
        <f t="shared" si="53"/>
        <v>35</v>
      </c>
      <c r="AE52" s="164">
        <f t="shared" ref="AE52:AE69" si="108">ROUNDUP(T52/2080,3)</f>
        <v>58.065999999999995</v>
      </c>
      <c r="AF52" s="164">
        <f t="shared" ref="AF52:AF69" si="109">ROUNDUP(U52/2080,3)</f>
        <v>61.122999999999998</v>
      </c>
      <c r="AG52" s="164">
        <f t="shared" ref="AG52:AG69" si="110">ROUNDUP(V52/2080,3)</f>
        <v>62.344999999999999</v>
      </c>
      <c r="AH52" s="164">
        <f t="shared" ref="AH52:AH69" si="111">ROUNDUP(W52/2080,3)</f>
        <v>63.591999999999999</v>
      </c>
      <c r="AI52" s="164">
        <f t="shared" ref="AI52:AI69" si="112">ROUNDUP(X52/2080,3)</f>
        <v>64.864000000000004</v>
      </c>
      <c r="AJ52" s="164">
        <f t="shared" ref="AJ52:AJ69" si="113">ROUNDUP(Y52/2080,3)</f>
        <v>66.161000000000001</v>
      </c>
      <c r="AK52" s="164">
        <f t="shared" ref="AK52:AK69" si="114">ROUNDUP(Z52/2080,3)</f>
        <v>67.484000000000009</v>
      </c>
      <c r="AL52" s="164">
        <f t="shared" ref="AL52:AL69" si="115">ROUNDUP(AA52/2080,3)</f>
        <v>68.834000000000003</v>
      </c>
    </row>
    <row r="53" spans="1:40">
      <c r="A53" s="85" t="s">
        <v>616</v>
      </c>
      <c r="B53" s="86">
        <v>12</v>
      </c>
      <c r="C53" s="94" t="s">
        <v>248</v>
      </c>
      <c r="D53" s="86">
        <v>545</v>
      </c>
      <c r="E53" s="86" t="s">
        <v>448</v>
      </c>
      <c r="F53" s="113" t="s">
        <v>615</v>
      </c>
      <c r="G53" s="134">
        <f t="shared" si="100"/>
        <v>118551</v>
      </c>
      <c r="H53" s="134">
        <f ca="1">ROUND(U53,0)</f>
        <v>124789</v>
      </c>
      <c r="I53" s="134">
        <f t="shared" si="102"/>
        <v>127286</v>
      </c>
      <c r="J53" s="134">
        <f t="shared" ref="J53:N55" ca="1" si="116">ROUND(W53,0)</f>
        <v>129831</v>
      </c>
      <c r="K53" s="134">
        <f t="shared" ca="1" si="116"/>
        <v>132427</v>
      </c>
      <c r="L53" s="134">
        <f t="shared" ca="1" si="116"/>
        <v>135077</v>
      </c>
      <c r="M53" s="134">
        <f t="shared" ca="1" si="116"/>
        <v>137776</v>
      </c>
      <c r="N53" s="134">
        <f t="shared" ca="1" si="116"/>
        <v>140534</v>
      </c>
      <c r="O53" s="87"/>
      <c r="P53" s="100" t="str">
        <f t="shared" si="51"/>
        <v>59466C</v>
      </c>
      <c r="Q53" s="102" t="s">
        <v>509</v>
      </c>
      <c r="R53" s="103" t="str">
        <f t="shared" si="46"/>
        <v>Deputy Director Performance Management &amp; Innovation</v>
      </c>
      <c r="S53" s="102" t="str">
        <f t="shared" si="47"/>
        <v>153</v>
      </c>
      <c r="T53" s="191">
        <v>118551</v>
      </c>
      <c r="U53" s="104" cm="1">
        <f t="array" aca="1" ref="U53" ca="1">IF($Q53="Y",VLOOKUP($P53,INDIRECT($Q$2),U$5,0)*INDIRECT($P$1),VLOOKUP($P53,INDIRECT($Q$2),U$5,0))</f>
        <v>124788.67499999999</v>
      </c>
      <c r="V53" s="191">
        <v>127286</v>
      </c>
      <c r="W53" s="104" cm="1">
        <f t="array" aca="1" ref="W53" ca="1">IF($Q53="Y",VLOOKUP($P53,INDIRECT($Q$2),W$5,0)*INDIRECT($P$1),VLOOKUP($P53,INDIRECT($Q$2),W$5,0))</f>
        <v>129830.79999999999</v>
      </c>
      <c r="X53" s="104" cm="1">
        <f t="array" aca="1" ref="X53" ca="1">IF($Q53="Y",VLOOKUP($P53,INDIRECT($Q$2),X$5,0)*INDIRECT($P$1),VLOOKUP($P53,INDIRECT($Q$2),X$5,0))</f>
        <v>132426.57999999999</v>
      </c>
      <c r="Y53" s="104" cm="1">
        <f t="array" aca="1" ref="Y53" ca="1">IF($Q53="Y",VLOOKUP($P53,INDIRECT($Q$2),Y$5,0)*INDIRECT($P$1),VLOOKUP($P53,INDIRECT($Q$2),Y$5,0))</f>
        <v>135076.69999999998</v>
      </c>
      <c r="Z53" s="104" cm="1">
        <f t="array" aca="1" ref="Z53" ca="1">IF($Q53="Y",VLOOKUP($P53,INDIRECT($Q$2),Z$5,0)*INDIRECT($P$1),VLOOKUP($P53,INDIRECT($Q$2),Z$5,0))</f>
        <v>137775.935</v>
      </c>
      <c r="AA53" s="104" cm="1">
        <f t="array" aca="1" ref="AA53" ca="1">IF($Q53="Y",VLOOKUP($P53,INDIRECT($Q$2),AA$5,0)*INDIRECT($P$1),VLOOKUP($P53,INDIRECT($Q$2),AA$5,0))</f>
        <v>140533.69</v>
      </c>
      <c r="AB53" s="162" t="str">
        <f t="shared" si="52"/>
        <v>59466C</v>
      </c>
      <c r="AC53" s="163" t="str">
        <f t="shared" si="48"/>
        <v>Deputy Director Performance Management &amp; Innovation</v>
      </c>
      <c r="AD53" s="162" t="str">
        <f t="shared" si="53"/>
        <v>153</v>
      </c>
      <c r="AE53" s="164">
        <f t="shared" si="108"/>
        <v>56.995999999999995</v>
      </c>
      <c r="AF53" s="164">
        <f ca="1">ROUNDUP(U53/2080,3)</f>
        <v>59.994999999999997</v>
      </c>
      <c r="AG53" s="164">
        <f t="shared" si="110"/>
        <v>61.195999999999998</v>
      </c>
      <c r="AH53" s="164">
        <f t="shared" ref="AH53:AL55" ca="1" si="117">ROUNDUP(W53/2080,3)</f>
        <v>62.418999999999997</v>
      </c>
      <c r="AI53" s="164">
        <f t="shared" ca="1" si="117"/>
        <v>63.666999999999994</v>
      </c>
      <c r="AJ53" s="164">
        <f t="shared" ca="1" si="117"/>
        <v>64.941000000000003</v>
      </c>
      <c r="AK53" s="164">
        <f t="shared" ca="1" si="117"/>
        <v>66.239000000000004</v>
      </c>
      <c r="AL53" s="164">
        <f t="shared" ca="1" si="117"/>
        <v>67.564999999999998</v>
      </c>
    </row>
    <row r="54" spans="1:40">
      <c r="A54" s="85" t="s">
        <v>125</v>
      </c>
      <c r="B54" s="86">
        <v>18</v>
      </c>
      <c r="C54" s="86" t="s">
        <v>126</v>
      </c>
      <c r="D54" s="86">
        <v>820</v>
      </c>
      <c r="E54" s="86" t="s">
        <v>448</v>
      </c>
      <c r="F54" s="85" t="s">
        <v>127</v>
      </c>
      <c r="G54" s="134">
        <f ca="1">ROUND(T54,0)</f>
        <v>179817</v>
      </c>
      <c r="H54" s="134">
        <f ca="1">ROUND(U54,0)</f>
        <v>189281</v>
      </c>
      <c r="I54" s="134">
        <f ca="1">ROUND(V54,0)</f>
        <v>193066</v>
      </c>
      <c r="J54" s="134">
        <f t="shared" ca="1" si="116"/>
        <v>196928</v>
      </c>
      <c r="K54" s="134">
        <f t="shared" ca="1" si="116"/>
        <v>200867</v>
      </c>
      <c r="L54" s="134">
        <f t="shared" ca="1" si="116"/>
        <v>204884</v>
      </c>
      <c r="M54" s="134">
        <f t="shared" ca="1" si="116"/>
        <v>208980</v>
      </c>
      <c r="N54" s="134">
        <f t="shared" ca="1" si="116"/>
        <v>213161</v>
      </c>
      <c r="O54" s="87"/>
      <c r="P54" s="100" t="str">
        <f t="shared" si="51"/>
        <v>C03040</v>
      </c>
      <c r="Q54" s="102" t="s">
        <v>509</v>
      </c>
      <c r="R54" s="103" t="str">
        <f t="shared" si="46"/>
        <v>Deputy Director Public Works</v>
      </c>
      <c r="S54" s="102" t="str">
        <f t="shared" si="47"/>
        <v>74</v>
      </c>
      <c r="T54" s="104" cm="1">
        <f t="array" aca="1" ref="T54" ca="1">IF($Q54="Y",VLOOKUP($P54,INDIRECT($Q$2),T$5,0)*INDIRECT($P$1),VLOOKUP($P54,INDIRECT($Q$2),T$5,0))</f>
        <v>179816.9329653125</v>
      </c>
      <c r="U54" s="104" cm="1">
        <f t="array" aca="1" ref="U54" ca="1">IF($Q54="Y",VLOOKUP($P54,INDIRECT($Q$2),U$5,0)*INDIRECT($P$1),VLOOKUP($P54,INDIRECT($Q$2),U$5,0))</f>
        <v>189281.15246218749</v>
      </c>
      <c r="V54" s="104" cm="1">
        <f t="array" aca="1" ref="V54" ca="1">IF($Q54="Y",VLOOKUP($P54,INDIRECT($Q$2),V$5,0)*INDIRECT($P$1),VLOOKUP($P54,INDIRECT($Q$2),V$5,0))</f>
        <v>193065.76110249999</v>
      </c>
      <c r="W54" s="104" cm="1">
        <f t="array" aca="1" ref="W54" ca="1">IF($Q54="Y",VLOOKUP($P54,INDIRECT($Q$2),W$5,0)*INDIRECT($P$1),VLOOKUP($P54,INDIRECT($Q$2),W$5,0))</f>
        <v>196928.06915031248</v>
      </c>
      <c r="X54" s="104" cm="1">
        <f t="array" aca="1" ref="X54" ca="1">IF($Q54="Y",VLOOKUP($P54,INDIRECT($Q$2),X$5,0)*INDIRECT($P$1),VLOOKUP($P54,INDIRECT($Q$2),X$5,0))</f>
        <v>200866.99744718749</v>
      </c>
      <c r="Y54" s="104" cm="1">
        <f t="array" aca="1" ref="Y54" ca="1">IF($Q54="Y",VLOOKUP($P54,INDIRECT($Q$2),Y$5,0)*INDIRECT($P$1),VLOOKUP($P54,INDIRECT($Q$2),Y$5,0))</f>
        <v>204883.62515156248</v>
      </c>
      <c r="Z54" s="104" cm="1">
        <f t="array" aca="1" ref="Z54" ca="1">IF($Q54="Y",VLOOKUP($P54,INDIRECT($Q$2),Z$5,0)*INDIRECT($P$1),VLOOKUP($P54,INDIRECT($Q$2),Z$5,0))</f>
        <v>208980.11058031247</v>
      </c>
      <c r="AA54" s="104" cm="1">
        <f t="array" aca="1" ref="AA54" ca="1">IF($Q54="Y",VLOOKUP($P54,INDIRECT($Q$2),AA$5,0)*INDIRECT($P$1),VLOOKUP($P54,INDIRECT($Q$2),AA$5,0))</f>
        <v>213160.77036718748</v>
      </c>
      <c r="AB54" s="162" t="str">
        <f t="shared" si="52"/>
        <v>C03040</v>
      </c>
      <c r="AC54" s="163" t="str">
        <f t="shared" si="48"/>
        <v>Deputy Director Public Works</v>
      </c>
      <c r="AD54" s="162" t="str">
        <f t="shared" si="53"/>
        <v>74</v>
      </c>
      <c r="AE54" s="164">
        <f ca="1">ROUNDUP(T54/2080,3)</f>
        <v>86.451000000000008</v>
      </c>
      <c r="AF54" s="164">
        <f ca="1">ROUNDUP(U54/2080,3)</f>
        <v>91.001000000000005</v>
      </c>
      <c r="AG54" s="164">
        <f ca="1">ROUNDUP(V54/2080,3)</f>
        <v>92.820999999999998</v>
      </c>
      <c r="AH54" s="164">
        <f t="shared" ca="1" si="117"/>
        <v>94.677000000000007</v>
      </c>
      <c r="AI54" s="164">
        <f t="shared" ca="1" si="117"/>
        <v>96.570999999999998</v>
      </c>
      <c r="AJ54" s="164">
        <f t="shared" ca="1" si="117"/>
        <v>98.50200000000001</v>
      </c>
      <c r="AK54" s="164">
        <f t="shared" ca="1" si="117"/>
        <v>100.47200000000001</v>
      </c>
      <c r="AL54" s="164">
        <f t="shared" ca="1" si="117"/>
        <v>102.482</v>
      </c>
    </row>
    <row r="55" spans="1:40">
      <c r="A55" s="85" t="s">
        <v>128</v>
      </c>
      <c r="B55" s="86">
        <v>16</v>
      </c>
      <c r="C55" s="86" t="s">
        <v>129</v>
      </c>
      <c r="D55" s="86">
        <v>723</v>
      </c>
      <c r="E55" s="86" t="s">
        <v>448</v>
      </c>
      <c r="F55" s="85" t="s">
        <v>595</v>
      </c>
      <c r="G55" s="134">
        <f ca="1">ROUND(T55,0)</f>
        <v>158206</v>
      </c>
      <c r="H55" s="134">
        <f ca="1">ROUND(U55,0)</f>
        <v>166532</v>
      </c>
      <c r="I55" s="134">
        <f ca="1">ROUND(V55,0)</f>
        <v>169863</v>
      </c>
      <c r="J55" s="134">
        <f t="shared" ca="1" si="116"/>
        <v>173261</v>
      </c>
      <c r="K55" s="134">
        <f t="shared" ca="1" si="116"/>
        <v>176725</v>
      </c>
      <c r="L55" s="134">
        <f t="shared" ca="1" si="116"/>
        <v>180259</v>
      </c>
      <c r="M55" s="134">
        <f t="shared" ca="1" si="116"/>
        <v>183867</v>
      </c>
      <c r="N55" s="134">
        <f t="shared" ca="1" si="116"/>
        <v>187543</v>
      </c>
      <c r="O55" s="87"/>
      <c r="P55" s="100" t="str">
        <f t="shared" si="51"/>
        <v>59219C</v>
      </c>
      <c r="Q55" s="102" t="s">
        <v>509</v>
      </c>
      <c r="R55" s="103" t="str">
        <f t="shared" si="46"/>
        <v>Deputy Director Public Works Business Administration</v>
      </c>
      <c r="S55" s="102" t="str">
        <f t="shared" si="47"/>
        <v>142</v>
      </c>
      <c r="T55" s="104" cm="1">
        <f t="array" aca="1" ref="T55" ca="1">IF($Q55="Y",VLOOKUP($P55,INDIRECT($Q$2),T$5,0)*INDIRECT($P$1),VLOOKUP($P55,INDIRECT($Q$2),T$5,0))</f>
        <v>158205.70609593749</v>
      </c>
      <c r="U55" s="104" cm="1">
        <f t="array" aca="1" ref="U55" ca="1">IF($Q55="Y",VLOOKUP($P55,INDIRECT($Q$2),U$5,0)*INDIRECT($P$1),VLOOKUP($P55,INDIRECT($Q$2),U$5,0))</f>
        <v>166532.49259968748</v>
      </c>
      <c r="V55" s="104" cm="1">
        <f t="array" aca="1" ref="V55" ca="1">IF($Q55="Y",VLOOKUP($P55,INDIRECT($Q$2),V$5,0)*INDIRECT($P$1),VLOOKUP($P55,INDIRECT($Q$2),V$5,0))</f>
        <v>169862.77553781247</v>
      </c>
      <c r="W55" s="104" cm="1">
        <f t="array" aca="1" ref="W55" ca="1">IF($Q55="Y",VLOOKUP($P55,INDIRECT($Q$2),W$5,0)*INDIRECT($P$1),VLOOKUP($P55,INDIRECT($Q$2),W$5,0))</f>
        <v>173261.04545749997</v>
      </c>
      <c r="X55" s="104" cm="1">
        <f t="array" aca="1" ref="X55" ca="1">IF($Q55="Y",VLOOKUP($P55,INDIRECT($Q$2),X$5,0)*INDIRECT($P$1),VLOOKUP($P55,INDIRECT($Q$2),X$5,0))</f>
        <v>176725.144041875</v>
      </c>
      <c r="Y55" s="104" cm="1">
        <f t="array" aca="1" ref="Y55" ca="1">IF($Q55="Y",VLOOKUP($P55,INDIRECT($Q$2),Y$5,0)*INDIRECT($P$1),VLOOKUP($P55,INDIRECT($Q$2),Y$5,0))</f>
        <v>180259.38792468747</v>
      </c>
      <c r="Z55" s="104" cm="1">
        <f t="array" aca="1" ref="Z55" ca="1">IF($Q55="Y",VLOOKUP($P55,INDIRECT($Q$2),Z$5,0)*INDIRECT($P$1),VLOOKUP($P55,INDIRECT($Q$2),Z$5,0))</f>
        <v>183867.01458124997</v>
      </c>
      <c r="AA55" s="104" cm="1">
        <f t="array" aca="1" ref="AA55" ca="1">IF($Q55="Y",VLOOKUP($P55,INDIRECT($Q$2),AA$5,0)*INDIRECT($P$1),VLOOKUP($P55,INDIRECT($Q$2),AA$5,0))</f>
        <v>187542.62821937498</v>
      </c>
      <c r="AB55" s="162" t="str">
        <f t="shared" si="52"/>
        <v>59219C</v>
      </c>
      <c r="AC55" s="163" t="str">
        <f t="shared" si="48"/>
        <v>Deputy Director Public Works Business Administration</v>
      </c>
      <c r="AD55" s="162" t="str">
        <f t="shared" si="53"/>
        <v>142</v>
      </c>
      <c r="AE55" s="164">
        <f ca="1">ROUNDUP(T55/2080,3)</f>
        <v>76.061000000000007</v>
      </c>
      <c r="AF55" s="164">
        <f ca="1">ROUNDUP(U55/2080,3)</f>
        <v>80.064000000000007</v>
      </c>
      <c r="AG55" s="164">
        <f ca="1">ROUNDUP(V55/2080,3)</f>
        <v>81.665000000000006</v>
      </c>
      <c r="AH55" s="164">
        <f t="shared" ca="1" si="117"/>
        <v>83.299000000000007</v>
      </c>
      <c r="AI55" s="164">
        <f t="shared" ca="1" si="117"/>
        <v>84.965000000000003</v>
      </c>
      <c r="AJ55" s="164">
        <f t="shared" ca="1" si="117"/>
        <v>86.664000000000001</v>
      </c>
      <c r="AK55" s="164">
        <f t="shared" ca="1" si="117"/>
        <v>88.39800000000001</v>
      </c>
      <c r="AL55" s="164">
        <f t="shared" ca="1" si="117"/>
        <v>90.165000000000006</v>
      </c>
    </row>
    <row r="56" spans="1:40">
      <c r="A56" s="85" t="s">
        <v>686</v>
      </c>
      <c r="B56" s="86">
        <v>11</v>
      </c>
      <c r="C56" s="94" t="s">
        <v>709</v>
      </c>
      <c r="D56" s="86">
        <v>515</v>
      </c>
      <c r="E56" s="86" t="s">
        <v>448</v>
      </c>
      <c r="F56" s="85" t="s">
        <v>685</v>
      </c>
      <c r="G56" s="134">
        <f t="shared" ref="G56" si="118">ROUND(T56,0)</f>
        <v>111867</v>
      </c>
      <c r="H56" s="134">
        <f t="shared" ref="H56" si="119">ROUND(U56,0)</f>
        <v>117755</v>
      </c>
      <c r="I56" s="134">
        <f t="shared" ref="I56" si="120">ROUND(V56,0)</f>
        <v>120110</v>
      </c>
      <c r="J56" s="134">
        <f t="shared" ref="J56" si="121">ROUND(W56,0)</f>
        <v>122512</v>
      </c>
      <c r="K56" s="134">
        <f t="shared" ref="K56" si="122">ROUND(X56,0)</f>
        <v>124962</v>
      </c>
      <c r="L56" s="134">
        <f t="shared" ref="L56" si="123">ROUND(Y56,0)</f>
        <v>127460</v>
      </c>
      <c r="M56" s="134">
        <f t="shared" ref="M56" si="124">ROUND(Z56,0)</f>
        <v>130010</v>
      </c>
      <c r="N56" s="134">
        <f t="shared" ref="N56" si="125">ROUND(AA56,0)</f>
        <v>132610</v>
      </c>
      <c r="O56" s="87"/>
      <c r="P56" s="100" t="str">
        <f t="shared" si="51"/>
        <v>59501C</v>
      </c>
      <c r="Q56" s="102" t="s">
        <v>509</v>
      </c>
      <c r="R56" s="103" t="str">
        <f t="shared" ref="R56" si="126">F56</f>
        <v>Deputy Director Records Management &amp; Data</v>
      </c>
      <c r="S56" s="102" t="str">
        <f t="shared" si="47"/>
        <v>206</v>
      </c>
      <c r="T56" s="192">
        <v>111866.56</v>
      </c>
      <c r="U56" s="192">
        <v>117755.04</v>
      </c>
      <c r="V56" s="192">
        <v>120109.59999999999</v>
      </c>
      <c r="W56" s="192">
        <v>122512</v>
      </c>
      <c r="X56" s="192">
        <v>124962.24000000001</v>
      </c>
      <c r="Y56" s="192">
        <v>127460.32</v>
      </c>
      <c r="Z56" s="192">
        <v>130010.40000000001</v>
      </c>
      <c r="AA56" s="192">
        <v>132610.4</v>
      </c>
      <c r="AB56" s="162" t="str">
        <f t="shared" si="52"/>
        <v>59501C</v>
      </c>
      <c r="AC56" s="163" t="str">
        <f t="shared" ref="AC56" si="127">F56</f>
        <v>Deputy Director Records Management &amp; Data</v>
      </c>
      <c r="AD56" s="162" t="str">
        <f t="shared" si="53"/>
        <v>206</v>
      </c>
      <c r="AE56" s="164">
        <f t="shared" ref="AE56" si="128">ROUNDUP(T56/2080,3)</f>
        <v>53.781999999999996</v>
      </c>
      <c r="AF56" s="164">
        <f t="shared" ref="AF56" si="129">ROUNDUP(U56/2080,3)</f>
        <v>56.613</v>
      </c>
      <c r="AG56" s="164">
        <f t="shared" ref="AG56" si="130">ROUNDUP(V56/2080,3)</f>
        <v>57.744999999999997</v>
      </c>
      <c r="AH56" s="164">
        <f t="shared" ref="AH56" si="131">ROUNDUP(W56/2080,3)</f>
        <v>58.9</v>
      </c>
      <c r="AI56" s="164">
        <f t="shared" ref="AI56" si="132">ROUNDUP(X56/2080,3)</f>
        <v>60.078000000000003</v>
      </c>
      <c r="AJ56" s="164">
        <f t="shared" ref="AJ56" si="133">ROUNDUP(Y56/2080,3)</f>
        <v>61.279000000000003</v>
      </c>
      <c r="AK56" s="164">
        <f t="shared" ref="AK56" si="134">ROUNDUP(Z56/2080,3)</f>
        <v>62.505000000000003</v>
      </c>
      <c r="AL56" s="164">
        <f t="shared" ref="AL56" si="135">ROUNDUP(AA56/2080,3)</f>
        <v>63.755000000000003</v>
      </c>
    </row>
    <row r="57" spans="1:40">
      <c r="A57" s="85" t="s">
        <v>105</v>
      </c>
      <c r="B57" s="86">
        <v>13</v>
      </c>
      <c r="C57" s="86" t="s">
        <v>106</v>
      </c>
      <c r="D57" s="86">
        <v>590</v>
      </c>
      <c r="E57" s="86" t="s">
        <v>448</v>
      </c>
      <c r="F57" s="113" t="s">
        <v>585</v>
      </c>
      <c r="G57" s="134">
        <f t="shared" ref="G57:N59" ca="1" si="136">ROUND(T57,0)</f>
        <v>128574</v>
      </c>
      <c r="H57" s="134">
        <f t="shared" ca="1" si="136"/>
        <v>135342</v>
      </c>
      <c r="I57" s="134">
        <f t="shared" ca="1" si="136"/>
        <v>138048</v>
      </c>
      <c r="J57" s="134">
        <f t="shared" ca="1" si="136"/>
        <v>140810</v>
      </c>
      <c r="K57" s="134">
        <f t="shared" ca="1" si="136"/>
        <v>143625</v>
      </c>
      <c r="L57" s="134">
        <f t="shared" ca="1" si="136"/>
        <v>146499</v>
      </c>
      <c r="M57" s="134">
        <f t="shared" ca="1" si="136"/>
        <v>149428</v>
      </c>
      <c r="N57" s="134">
        <f t="shared" ca="1" si="136"/>
        <v>152418</v>
      </c>
      <c r="O57" s="87"/>
      <c r="P57" s="100" t="str">
        <f t="shared" si="51"/>
        <v>C03016</v>
      </c>
      <c r="Q57" s="102" t="s">
        <v>509</v>
      </c>
      <c r="R57" s="103" t="str">
        <f t="shared" si="46"/>
        <v>Deputy Health Commissioner</v>
      </c>
      <c r="S57" s="102" t="str">
        <f t="shared" si="47"/>
        <v>12</v>
      </c>
      <c r="T57" s="104" cm="1">
        <f t="array" aca="1" ref="T57" ca="1">IF($Q57="Y",VLOOKUP($P57,INDIRECT($Q$2),T$5,0)*INDIRECT($P$1),VLOOKUP($P57,INDIRECT($Q$2),T$5,0))</f>
        <v>128574.17371906248</v>
      </c>
      <c r="U57" s="104" cm="1">
        <f t="array" aca="1" ref="U57" ca="1">IF($Q57="Y",VLOOKUP($P57,INDIRECT($Q$2),U$5,0)*INDIRECT($P$1),VLOOKUP($P57,INDIRECT($Q$2),U$5,0))</f>
        <v>135341.57628062498</v>
      </c>
      <c r="V57" s="104" cm="1">
        <f t="array" aca="1" ref="V57" ca="1">IF($Q57="Y",VLOOKUP($P57,INDIRECT($Q$2),V$5,0)*INDIRECT($P$1),VLOOKUP($P57,INDIRECT($Q$2),V$5,0))</f>
        <v>138048.10564187498</v>
      </c>
      <c r="W57" s="104" cm="1">
        <f t="array" aca="1" ref="W57" ca="1">IF($Q57="Y",VLOOKUP($P57,INDIRECT($Q$2),W$5,0)*INDIRECT($P$1),VLOOKUP($P57,INDIRECT($Q$2),W$5,0))</f>
        <v>140809.6720834375</v>
      </c>
      <c r="X57" s="104" cm="1">
        <f t="array" aca="1" ref="X57" ca="1">IF($Q57="Y",VLOOKUP($P57,INDIRECT($Q$2),X$5,0)*INDIRECT($P$1),VLOOKUP($P57,INDIRECT($Q$2),X$5,0))</f>
        <v>143625.19644687496</v>
      </c>
      <c r="Y57" s="104" cm="1">
        <f t="array" aca="1" ref="Y57" ca="1">IF($Q57="Y",VLOOKUP($P57,INDIRECT($Q$2),Y$5,0)*INDIRECT($P$1),VLOOKUP($P57,INDIRECT($Q$2),Y$5,0))</f>
        <v>146498.9953659375</v>
      </c>
      <c r="Z57" s="104" cm="1">
        <f t="array" aca="1" ref="Z57" ca="1">IF($Q57="Y",VLOOKUP($P57,INDIRECT($Q$2),Z$5,0)*INDIRECT($P$1),VLOOKUP($P57,INDIRECT($Q$2),Z$5,0))</f>
        <v>149427.83136531248</v>
      </c>
      <c r="AA57" s="104" cm="1">
        <f t="array" aca="1" ref="AA57" ca="1">IF($Q57="Y",VLOOKUP($P57,INDIRECT($Q$2),AA$5,0)*INDIRECT($P$1),VLOOKUP($P57,INDIRECT($Q$2),AA$5,0))</f>
        <v>152418.17939562499</v>
      </c>
      <c r="AB57" s="162" t="str">
        <f t="shared" si="52"/>
        <v>C03016</v>
      </c>
      <c r="AC57" s="163" t="str">
        <f t="shared" si="48"/>
        <v>Deputy Health Commissioner</v>
      </c>
      <c r="AD57" s="162" t="str">
        <f t="shared" si="53"/>
        <v>12</v>
      </c>
      <c r="AE57" s="164">
        <f t="shared" ref="AE57:AL59" ca="1" si="137">ROUNDUP(T57/2080,3)</f>
        <v>61.814999999999998</v>
      </c>
      <c r="AF57" s="164">
        <f t="shared" ca="1" si="137"/>
        <v>65.069000000000003</v>
      </c>
      <c r="AG57" s="164">
        <f t="shared" ca="1" si="137"/>
        <v>66.37</v>
      </c>
      <c r="AH57" s="164">
        <f t="shared" ca="1" si="137"/>
        <v>67.697000000000003</v>
      </c>
      <c r="AI57" s="164">
        <f t="shared" ca="1" si="137"/>
        <v>69.051000000000002</v>
      </c>
      <c r="AJ57" s="164">
        <f t="shared" ca="1" si="137"/>
        <v>70.433000000000007</v>
      </c>
      <c r="AK57" s="164">
        <f t="shared" ca="1" si="137"/>
        <v>71.841000000000008</v>
      </c>
      <c r="AL57" s="164">
        <f t="shared" ca="1" si="137"/>
        <v>73.278000000000006</v>
      </c>
    </row>
    <row r="58" spans="1:40">
      <c r="A58" s="85" t="s">
        <v>103</v>
      </c>
      <c r="B58" s="86">
        <v>17</v>
      </c>
      <c r="C58" s="86" t="s">
        <v>91</v>
      </c>
      <c r="D58" s="86">
        <v>770</v>
      </c>
      <c r="E58" s="86" t="s">
        <v>448</v>
      </c>
      <c r="F58" s="113" t="s">
        <v>586</v>
      </c>
      <c r="G58" s="134">
        <f t="shared" ca="1" si="136"/>
        <v>168677</v>
      </c>
      <c r="H58" s="134">
        <f t="shared" ca="1" si="136"/>
        <v>177556</v>
      </c>
      <c r="I58" s="134">
        <f t="shared" ca="1" si="136"/>
        <v>181107</v>
      </c>
      <c r="J58" s="134">
        <f t="shared" ca="1" si="136"/>
        <v>184729</v>
      </c>
      <c r="K58" s="134">
        <f t="shared" ca="1" si="136"/>
        <v>188422</v>
      </c>
      <c r="L58" s="134">
        <f t="shared" ca="1" si="136"/>
        <v>192192</v>
      </c>
      <c r="M58" s="134">
        <f t="shared" ca="1" si="136"/>
        <v>196033</v>
      </c>
      <c r="N58" s="134">
        <f t="shared" ca="1" si="136"/>
        <v>199955</v>
      </c>
      <c r="O58" s="87"/>
      <c r="P58" s="100" t="str">
        <f t="shared" si="51"/>
        <v>C03015</v>
      </c>
      <c r="Q58" s="102" t="s">
        <v>509</v>
      </c>
      <c r="R58" s="103" t="str">
        <f t="shared" si="46"/>
        <v>Deputy Operations Officer</v>
      </c>
      <c r="S58" s="102" t="str">
        <f t="shared" si="47"/>
        <v>67</v>
      </c>
      <c r="T58" s="104" cm="1">
        <f t="array" aca="1" ref="T58" ca="1">IF($Q58="Y",VLOOKUP($P58,INDIRECT($Q$2),T$5,0)*INDIRECT($P$1),VLOOKUP($P58,INDIRECT($Q$2),T$5,0))</f>
        <v>168676.78041499999</v>
      </c>
      <c r="U58" s="104" cm="1">
        <f t="array" aca="1" ref="U58" ca="1">IF($Q58="Y",VLOOKUP($P58,INDIRECT($Q$2),U$5,0)*INDIRECT($P$1),VLOOKUP($P58,INDIRECT($Q$2),U$5,0))</f>
        <v>177556.09603874999</v>
      </c>
      <c r="V58" s="104" cm="1">
        <f t="array" aca="1" ref="V58" ca="1">IF($Q58="Y",VLOOKUP($P58,INDIRECT($Q$2),V$5,0)*INDIRECT($P$1),VLOOKUP($P58,INDIRECT($Q$2),V$5,0))</f>
        <v>181106.52729812497</v>
      </c>
      <c r="W58" s="104" cm="1">
        <f t="array" aca="1" ref="W58" ca="1">IF($Q58="Y",VLOOKUP($P58,INDIRECT($Q$2),W$5,0)*INDIRECT($P$1),VLOOKUP($P58,INDIRECT($Q$2),W$5,0))</f>
        <v>184729.26217281248</v>
      </c>
      <c r="X58" s="104" cm="1">
        <f t="array" aca="1" ref="X58" ca="1">IF($Q58="Y",VLOOKUP($P58,INDIRECT($Q$2),X$5,0)*INDIRECT($P$1),VLOOKUP($P58,INDIRECT($Q$2),X$5,0))</f>
        <v>188422.14234593746</v>
      </c>
      <c r="Y58" s="104" cm="1">
        <f t="array" aca="1" ref="Y58" ca="1">IF($Q58="Y",VLOOKUP($P58,INDIRECT($Q$2),Y$5,0)*INDIRECT($P$1),VLOOKUP($P58,INDIRECT($Q$2),Y$5,0))</f>
        <v>192191.64276812499</v>
      </c>
      <c r="Z58" s="104" cm="1">
        <f t="array" aca="1" ref="Z58" ca="1">IF($Q58="Y",VLOOKUP($P58,INDIRECT($Q$2),Z$5,0)*INDIRECT($P$1),VLOOKUP($P58,INDIRECT($Q$2),Z$5,0))</f>
        <v>196033.44680562499</v>
      </c>
      <c r="AA58" s="104" cm="1">
        <f t="array" aca="1" ref="AA58" ca="1">IF($Q58="Y",VLOOKUP($P58,INDIRECT($Q$2),AA$5,0)*INDIRECT($P$1),VLOOKUP($P58,INDIRECT($Q$2),AA$5,0))</f>
        <v>199955.10856749996</v>
      </c>
      <c r="AB58" s="162" t="str">
        <f t="shared" si="52"/>
        <v>C03015</v>
      </c>
      <c r="AC58" s="163" t="str">
        <f t="shared" si="48"/>
        <v>Deputy Operations Officer</v>
      </c>
      <c r="AD58" s="162" t="str">
        <f t="shared" si="53"/>
        <v>67</v>
      </c>
      <c r="AE58" s="164">
        <f t="shared" ca="1" si="137"/>
        <v>81.094999999999999</v>
      </c>
      <c r="AF58" s="164">
        <f t="shared" ca="1" si="137"/>
        <v>85.364000000000004</v>
      </c>
      <c r="AG58" s="164">
        <f t="shared" ca="1" si="137"/>
        <v>87.070999999999998</v>
      </c>
      <c r="AH58" s="164">
        <f t="shared" ca="1" si="137"/>
        <v>88.813000000000002</v>
      </c>
      <c r="AI58" s="164">
        <f t="shared" ca="1" si="137"/>
        <v>90.588000000000008</v>
      </c>
      <c r="AJ58" s="164">
        <f t="shared" ca="1" si="137"/>
        <v>92.4</v>
      </c>
      <c r="AK58" s="164">
        <f t="shared" ca="1" si="137"/>
        <v>94.247</v>
      </c>
      <c r="AL58" s="164">
        <f t="shared" ca="1" si="137"/>
        <v>96.13300000000001</v>
      </c>
    </row>
    <row r="59" spans="1:40">
      <c r="A59" s="85" t="s">
        <v>131</v>
      </c>
      <c r="B59" s="86">
        <v>12</v>
      </c>
      <c r="C59" s="86" t="s">
        <v>132</v>
      </c>
      <c r="D59" s="86">
        <v>550</v>
      </c>
      <c r="E59" s="86" t="s">
        <v>448</v>
      </c>
      <c r="F59" s="113" t="s">
        <v>133</v>
      </c>
      <c r="G59" s="134">
        <f t="shared" ca="1" si="136"/>
        <v>119662</v>
      </c>
      <c r="H59" s="134">
        <f t="shared" ca="1" si="136"/>
        <v>125964</v>
      </c>
      <c r="I59" s="134">
        <f t="shared" ca="1" si="136"/>
        <v>128481</v>
      </c>
      <c r="J59" s="134">
        <f t="shared" ca="1" si="136"/>
        <v>131050</v>
      </c>
      <c r="K59" s="134">
        <f t="shared" ca="1" si="136"/>
        <v>133672</v>
      </c>
      <c r="L59" s="134">
        <f t="shared" ca="1" si="136"/>
        <v>136345</v>
      </c>
      <c r="M59" s="134">
        <f t="shared" ca="1" si="136"/>
        <v>139072</v>
      </c>
      <c r="N59" s="134">
        <f t="shared" ca="1" si="136"/>
        <v>141853</v>
      </c>
      <c r="O59" s="87"/>
      <c r="P59" s="100" t="str">
        <f t="shared" si="51"/>
        <v>C03129</v>
      </c>
      <c r="Q59" s="102" t="s">
        <v>509</v>
      </c>
      <c r="R59" s="103" t="str">
        <f t="shared" si="46"/>
        <v>Director Accounting and Financial Reporting</v>
      </c>
      <c r="S59" s="102" t="str">
        <f t="shared" si="47"/>
        <v>134</v>
      </c>
      <c r="T59" s="104" cm="1">
        <f t="array" aca="1" ref="T59" ca="1">IF($Q59="Y",VLOOKUP($P59,INDIRECT($Q$2),T$5,0)*INDIRECT($P$1),VLOOKUP($P59,INDIRECT($Q$2),T$5,0))</f>
        <v>119662.48334218749</v>
      </c>
      <c r="U59" s="104" cm="1">
        <f t="array" aca="1" ref="U59" ca="1">IF($Q59="Y",VLOOKUP($P59,INDIRECT($Q$2),U$5,0)*INDIRECT($P$1),VLOOKUP($P59,INDIRECT($Q$2),U$5,0))</f>
        <v>125963.68945874998</v>
      </c>
      <c r="V59" s="104" cm="1">
        <f t="array" aca="1" ref="V59" ca="1">IF($Q59="Y",VLOOKUP($P59,INDIRECT($Q$2),V$5,0)*INDIRECT($P$1),VLOOKUP($P59,INDIRECT($Q$2),V$5,0))</f>
        <v>128481.36609343749</v>
      </c>
      <c r="W59" s="104" cm="1">
        <f t="array" aca="1" ref="W59" ca="1">IF($Q59="Y",VLOOKUP($P59,INDIRECT($Q$2),W$5,0)*INDIRECT($P$1),VLOOKUP($P59,INDIRECT($Q$2),W$5,0))</f>
        <v>131049.76317468748</v>
      </c>
      <c r="X59" s="104" cm="1">
        <f t="array" aca="1" ref="X59" ca="1">IF($Q59="Y",VLOOKUP($P59,INDIRECT($Q$2),X$5,0)*INDIRECT($P$1),VLOOKUP($P59,INDIRECT($Q$2),X$5,0))</f>
        <v>133672.11817781249</v>
      </c>
      <c r="Y59" s="104" cm="1">
        <f t="array" aca="1" ref="Y59" ca="1">IF($Q59="Y",VLOOKUP($P59,INDIRECT($Q$2),Y$5,0)*INDIRECT($P$1),VLOOKUP($P59,INDIRECT($Q$2),Y$5,0))</f>
        <v>136345.1936275</v>
      </c>
      <c r="Z59" s="104" cm="1">
        <f t="array" aca="1" ref="Z59" ca="1">IF($Q59="Y",VLOOKUP($P59,INDIRECT($Q$2),Z$5,0)*INDIRECT($P$1),VLOOKUP($P59,INDIRECT($Q$2),Z$5,0))</f>
        <v>139072.22699906249</v>
      </c>
      <c r="AA59" s="104" cm="1">
        <f t="array" aca="1" ref="AA59" ca="1">IF($Q59="Y",VLOOKUP($P59,INDIRECT($Q$2),AA$5,0)*INDIRECT($P$1),VLOOKUP($P59,INDIRECT($Q$2),AA$5,0))</f>
        <v>141853.21829249998</v>
      </c>
      <c r="AB59" s="162" t="str">
        <f t="shared" si="52"/>
        <v>C03129</v>
      </c>
      <c r="AC59" s="163" t="str">
        <f t="shared" si="48"/>
        <v>Director Accounting and Financial Reporting</v>
      </c>
      <c r="AD59" s="162" t="str">
        <f t="shared" si="53"/>
        <v>134</v>
      </c>
      <c r="AE59" s="164">
        <f t="shared" ca="1" si="137"/>
        <v>57.530999999999999</v>
      </c>
      <c r="AF59" s="164">
        <f t="shared" ca="1" si="137"/>
        <v>60.559999999999995</v>
      </c>
      <c r="AG59" s="164">
        <f t="shared" ca="1" si="137"/>
        <v>61.769999999999996</v>
      </c>
      <c r="AH59" s="164">
        <f t="shared" ca="1" si="137"/>
        <v>63.004999999999995</v>
      </c>
      <c r="AI59" s="164">
        <f t="shared" ca="1" si="137"/>
        <v>64.266000000000005</v>
      </c>
      <c r="AJ59" s="164">
        <f t="shared" ca="1" si="137"/>
        <v>65.551000000000002</v>
      </c>
      <c r="AK59" s="164">
        <f t="shared" ca="1" si="137"/>
        <v>66.862000000000009</v>
      </c>
      <c r="AL59" s="164">
        <f t="shared" ca="1" si="137"/>
        <v>68.198999999999998</v>
      </c>
    </row>
    <row r="60" spans="1:40">
      <c r="A60" s="85" t="s">
        <v>680</v>
      </c>
      <c r="B60" s="54">
        <v>11</v>
      </c>
      <c r="C60" s="94" t="s">
        <v>710</v>
      </c>
      <c r="D60" s="86">
        <v>513</v>
      </c>
      <c r="E60" s="86" t="s">
        <v>448</v>
      </c>
      <c r="F60" s="117" t="s">
        <v>681</v>
      </c>
      <c r="G60" s="134">
        <f t="shared" si="100"/>
        <v>111421</v>
      </c>
      <c r="H60" s="134">
        <f t="shared" si="101"/>
        <v>117284</v>
      </c>
      <c r="I60" s="134">
        <f t="shared" si="102"/>
        <v>119631</v>
      </c>
      <c r="J60" s="134">
        <f t="shared" si="103"/>
        <v>122022</v>
      </c>
      <c r="K60" s="134">
        <f t="shared" si="104"/>
        <v>124463</v>
      </c>
      <c r="L60" s="134">
        <f t="shared" si="105"/>
        <v>126951</v>
      </c>
      <c r="M60" s="134">
        <f t="shared" si="106"/>
        <v>129492</v>
      </c>
      <c r="N60" s="134">
        <f t="shared" si="107"/>
        <v>132082</v>
      </c>
      <c r="O60" s="87"/>
      <c r="P60" s="100" t="str">
        <f t="shared" si="51"/>
        <v>06520C</v>
      </c>
      <c r="Q60" s="102" t="s">
        <v>509</v>
      </c>
      <c r="R60" s="103" t="str">
        <f t="shared" si="46"/>
        <v>Director Administration - City Attorney's Office</v>
      </c>
      <c r="S60" s="102" t="str">
        <f t="shared" si="47"/>
        <v>205</v>
      </c>
      <c r="T60" s="191">
        <v>111421</v>
      </c>
      <c r="U60" s="191">
        <v>117284</v>
      </c>
      <c r="V60" s="191">
        <v>119631</v>
      </c>
      <c r="W60" s="191">
        <v>122022</v>
      </c>
      <c r="X60" s="191">
        <v>124463</v>
      </c>
      <c r="Y60" s="191">
        <v>126951</v>
      </c>
      <c r="Z60" s="191">
        <v>129492</v>
      </c>
      <c r="AA60" s="191">
        <v>132082</v>
      </c>
      <c r="AB60" s="162" t="str">
        <f t="shared" si="52"/>
        <v>06520C</v>
      </c>
      <c r="AC60" s="163" t="str">
        <f t="shared" si="48"/>
        <v>Director Administration - City Attorney's Office</v>
      </c>
      <c r="AD60" s="162" t="str">
        <f t="shared" si="53"/>
        <v>205</v>
      </c>
      <c r="AE60" s="164">
        <f t="shared" si="108"/>
        <v>53.567999999999998</v>
      </c>
      <c r="AF60" s="164">
        <f t="shared" si="109"/>
        <v>56.387</v>
      </c>
      <c r="AG60" s="164">
        <f t="shared" si="110"/>
        <v>57.515000000000001</v>
      </c>
      <c r="AH60" s="164">
        <f t="shared" si="111"/>
        <v>58.664999999999999</v>
      </c>
      <c r="AI60" s="164">
        <f t="shared" si="112"/>
        <v>59.838000000000001</v>
      </c>
      <c r="AJ60" s="164">
        <f t="shared" si="113"/>
        <v>61.034999999999997</v>
      </c>
      <c r="AK60" s="164">
        <f t="shared" si="114"/>
        <v>62.256</v>
      </c>
      <c r="AL60" s="164">
        <f t="shared" si="115"/>
        <v>63.500999999999998</v>
      </c>
    </row>
    <row r="61" spans="1:40">
      <c r="A61" s="85" t="s">
        <v>691</v>
      </c>
      <c r="B61" s="54">
        <v>15</v>
      </c>
      <c r="C61" s="94" t="s">
        <v>711</v>
      </c>
      <c r="D61" s="86">
        <v>676</v>
      </c>
      <c r="E61" s="86" t="s">
        <v>448</v>
      </c>
      <c r="F61" s="117" t="s">
        <v>690</v>
      </c>
      <c r="G61" s="134">
        <f t="shared" ref="G61" si="138">ROUND(T61,0)</f>
        <v>147735</v>
      </c>
      <c r="H61" s="134">
        <f t="shared" ref="H61" si="139">ROUND(U61,0)</f>
        <v>155510</v>
      </c>
      <c r="I61" s="134">
        <f t="shared" ref="I61" si="140">ROUND(V61,0)</f>
        <v>158621</v>
      </c>
      <c r="J61" s="134">
        <f t="shared" ref="J61" si="141">ROUND(W61,0)</f>
        <v>161793</v>
      </c>
      <c r="K61" s="134">
        <f t="shared" ref="K61" si="142">ROUND(X61,0)</f>
        <v>165029</v>
      </c>
      <c r="L61" s="134">
        <f t="shared" ref="L61" si="143">ROUND(Y61,0)</f>
        <v>168329</v>
      </c>
      <c r="M61" s="134">
        <f t="shared" ref="M61" si="144">ROUND(Z61,0)</f>
        <v>171696</v>
      </c>
      <c r="N61" s="134">
        <f t="shared" ref="N61" si="145">ROUND(AA61,0)</f>
        <v>175130</v>
      </c>
      <c r="O61" s="87"/>
      <c r="P61" s="100" t="str">
        <f t="shared" si="51"/>
        <v>53091C</v>
      </c>
      <c r="Q61" s="102"/>
      <c r="R61" s="103" t="str">
        <f t="shared" si="46"/>
        <v>Director Administration - City Clerk's Office</v>
      </c>
      <c r="S61" s="102" t="str">
        <f t="shared" si="47"/>
        <v>209</v>
      </c>
      <c r="T61" s="191">
        <v>147735</v>
      </c>
      <c r="U61" s="191">
        <v>155510</v>
      </c>
      <c r="V61" s="191">
        <v>158621</v>
      </c>
      <c r="W61" s="191">
        <v>161793</v>
      </c>
      <c r="X61" s="191">
        <v>165029</v>
      </c>
      <c r="Y61" s="191">
        <v>168329</v>
      </c>
      <c r="Z61" s="191">
        <v>171696</v>
      </c>
      <c r="AA61" s="191">
        <v>175130</v>
      </c>
      <c r="AB61" s="162" t="str">
        <f t="shared" si="52"/>
        <v>53091C</v>
      </c>
      <c r="AC61" s="163" t="str">
        <f t="shared" si="48"/>
        <v>Director Administration - City Clerk's Office</v>
      </c>
      <c r="AD61" s="162" t="str">
        <f t="shared" si="53"/>
        <v>209</v>
      </c>
      <c r="AE61" s="164">
        <f t="shared" ref="AE61" si="146">ROUNDUP(T61/2080,3)</f>
        <v>71.027000000000001</v>
      </c>
      <c r="AF61" s="164">
        <f t="shared" ref="AF61" si="147">ROUNDUP(U61/2080,3)</f>
        <v>74.765000000000001</v>
      </c>
      <c r="AG61" s="164">
        <f t="shared" ref="AG61" si="148">ROUNDUP(V61/2080,3)</f>
        <v>76.26100000000001</v>
      </c>
      <c r="AH61" s="164">
        <f t="shared" ref="AH61" si="149">ROUNDUP(W61/2080,3)</f>
        <v>77.786000000000001</v>
      </c>
      <c r="AI61" s="164">
        <f t="shared" ref="AI61" si="150">ROUNDUP(X61/2080,3)</f>
        <v>79.341000000000008</v>
      </c>
      <c r="AJ61" s="164">
        <f t="shared" ref="AJ61" si="151">ROUNDUP(Y61/2080,3)</f>
        <v>80.928000000000011</v>
      </c>
      <c r="AK61" s="164">
        <f t="shared" ref="AK61" si="152">ROUNDUP(Z61/2080,3)</f>
        <v>82.547000000000011</v>
      </c>
      <c r="AL61" s="164">
        <f t="shared" ref="AL61" si="153">ROUNDUP(AA61/2080,3)</f>
        <v>84.198000000000008</v>
      </c>
    </row>
    <row r="62" spans="1:40">
      <c r="A62" s="85" t="s">
        <v>134</v>
      </c>
      <c r="B62" s="86">
        <v>13</v>
      </c>
      <c r="C62" s="86" t="s">
        <v>135</v>
      </c>
      <c r="D62" s="86">
        <v>595</v>
      </c>
      <c r="E62" s="86" t="s">
        <v>448</v>
      </c>
      <c r="F62" s="85" t="s">
        <v>682</v>
      </c>
      <c r="G62" s="134">
        <f t="shared" ref="G62:N68" ca="1" si="154">ROUND(T62,0)</f>
        <v>129689</v>
      </c>
      <c r="H62" s="134">
        <f t="shared" ca="1" si="154"/>
        <v>136516</v>
      </c>
      <c r="I62" s="134">
        <f t="shared" ca="1" si="154"/>
        <v>139244</v>
      </c>
      <c r="J62" s="134">
        <f t="shared" ca="1" si="154"/>
        <v>142030</v>
      </c>
      <c r="K62" s="134">
        <f t="shared" ca="1" si="154"/>
        <v>144872</v>
      </c>
      <c r="L62" s="134">
        <f t="shared" ca="1" si="154"/>
        <v>147767</v>
      </c>
      <c r="M62" s="134">
        <f t="shared" ca="1" si="154"/>
        <v>150724</v>
      </c>
      <c r="N62" s="134">
        <f t="shared" ca="1" si="154"/>
        <v>153739</v>
      </c>
      <c r="O62" s="87"/>
      <c r="P62" s="100" t="str">
        <f t="shared" si="51"/>
        <v>C03046</v>
      </c>
      <c r="Q62" s="102" t="s">
        <v>509</v>
      </c>
      <c r="R62" s="103" t="str">
        <f t="shared" si="46"/>
        <v>Director Administration - Convention Center</v>
      </c>
      <c r="S62" s="102" t="str">
        <f t="shared" si="47"/>
        <v>130</v>
      </c>
      <c r="T62" s="104" cm="1">
        <f t="array" aca="1" ref="T62" ca="1">IF($Q62="Y",VLOOKUP($P62,INDIRECT($Q$2),T$5,0)*INDIRECT($P$1),VLOOKUP($P62,INDIRECT($Q$2),T$5,0))</f>
        <v>129688.944385</v>
      </c>
      <c r="U62" s="104" cm="1">
        <f t="array" aca="1" ref="U62" ca="1">IF($Q62="Y",VLOOKUP($P62,INDIRECT($Q$2),U$5,0)*INDIRECT($P$1),VLOOKUP($P62,INDIRECT($Q$2),U$5,0))</f>
        <v>136515.70066062498</v>
      </c>
      <c r="V62" s="104" cm="1">
        <f t="array" aca="1" ref="V62" ca="1">IF($Q62="Y",VLOOKUP($P62,INDIRECT($Q$2),V$5,0)*INDIRECT($P$1),VLOOKUP($P62,INDIRECT($Q$2),V$5,0))</f>
        <v>139243.81319062499</v>
      </c>
      <c r="W62" s="104" cm="1">
        <f t="array" aca="1" ref="W62" ca="1">IF($Q62="Y",VLOOKUP($P62,INDIRECT($Q$2),W$5,0)*INDIRECT($P$1),VLOOKUP($P62,INDIRECT($Q$2),W$5,0))</f>
        <v>142030.20027624999</v>
      </c>
      <c r="X62" s="104" cm="1">
        <f t="array" aca="1" ref="X62" ca="1">IF($Q62="Y",VLOOKUP($P62,INDIRECT($Q$2),X$5,0)*INDIRECT($P$1),VLOOKUP($P62,INDIRECT($Q$2),X$5,0))</f>
        <v>144871.62444218749</v>
      </c>
      <c r="Y62" s="104" cm="1">
        <f t="array" aca="1" ref="Y62" ca="1">IF($Q62="Y",VLOOKUP($P62,INDIRECT($Q$2),Y$5,0)*INDIRECT($P$1),VLOOKUP($P62,INDIRECT($Q$2),Y$5,0))</f>
        <v>147767.00652999998</v>
      </c>
      <c r="Z62" s="104" cm="1">
        <f t="array" aca="1" ref="Z62" ca="1">IF($Q62="Y",VLOOKUP($P62,INDIRECT($Q$2),Z$5,0)*INDIRECT($P$1),VLOOKUP($P62,INDIRECT($Q$2),Z$5,0))</f>
        <v>150723.90064874999</v>
      </c>
      <c r="AA62" s="104" cm="1">
        <f t="array" aca="1" ref="AA62" ca="1">IF($Q62="Y",VLOOKUP($P62,INDIRECT($Q$2),AA$5,0)*INDIRECT($P$1),VLOOKUP($P62,INDIRECT($Q$2),AA$5,0))</f>
        <v>153739.069323125</v>
      </c>
      <c r="AB62" s="162" t="str">
        <f t="shared" si="52"/>
        <v>C03046</v>
      </c>
      <c r="AC62" s="163" t="str">
        <f t="shared" si="48"/>
        <v>Director Administration - Convention Center</v>
      </c>
      <c r="AD62" s="162" t="str">
        <f t="shared" si="53"/>
        <v>130</v>
      </c>
      <c r="AE62" s="164">
        <f t="shared" ref="AE62:AL68" ca="1" si="155">ROUNDUP(T62/2080,3)</f>
        <v>62.350999999999999</v>
      </c>
      <c r="AF62" s="164">
        <f t="shared" ca="1" si="155"/>
        <v>65.63300000000001</v>
      </c>
      <c r="AG62" s="164">
        <f t="shared" ca="1" si="155"/>
        <v>66.945000000000007</v>
      </c>
      <c r="AH62" s="164">
        <f t="shared" ca="1" si="155"/>
        <v>68.284000000000006</v>
      </c>
      <c r="AI62" s="164">
        <f t="shared" ca="1" si="155"/>
        <v>69.650000000000006</v>
      </c>
      <c r="AJ62" s="164">
        <f t="shared" ca="1" si="155"/>
        <v>71.042000000000002</v>
      </c>
      <c r="AK62" s="164">
        <f t="shared" ca="1" si="155"/>
        <v>72.463999999999999</v>
      </c>
      <c r="AL62" s="164">
        <f t="shared" ca="1" si="155"/>
        <v>73.914000000000001</v>
      </c>
    </row>
    <row r="63" spans="1:40">
      <c r="A63" s="85" t="s">
        <v>137</v>
      </c>
      <c r="B63" s="86">
        <v>11</v>
      </c>
      <c r="C63" s="86" t="s">
        <v>138</v>
      </c>
      <c r="D63" s="86">
        <v>518</v>
      </c>
      <c r="E63" s="86" t="s">
        <v>448</v>
      </c>
      <c r="F63" s="113" t="s">
        <v>139</v>
      </c>
      <c r="G63" s="134">
        <f t="shared" ca="1" si="154"/>
        <v>112532</v>
      </c>
      <c r="H63" s="134">
        <f t="shared" ca="1" si="154"/>
        <v>118457</v>
      </c>
      <c r="I63" s="134">
        <f t="shared" ca="1" si="154"/>
        <v>120826</v>
      </c>
      <c r="J63" s="134">
        <f t="shared" ca="1" si="154"/>
        <v>123244</v>
      </c>
      <c r="K63" s="134">
        <f t="shared" ca="1" si="154"/>
        <v>125707</v>
      </c>
      <c r="L63" s="134">
        <f t="shared" ca="1" si="154"/>
        <v>128220</v>
      </c>
      <c r="M63" s="134">
        <f t="shared" ca="1" si="154"/>
        <v>130786</v>
      </c>
      <c r="N63" s="134">
        <f t="shared" ca="1" si="154"/>
        <v>133402</v>
      </c>
      <c r="O63" s="87"/>
      <c r="P63" s="100" t="str">
        <f t="shared" si="51"/>
        <v>C03018</v>
      </c>
      <c r="Q63" s="102" t="s">
        <v>509</v>
      </c>
      <c r="R63" s="103" t="str">
        <f t="shared" si="46"/>
        <v>Director Administrative &amp; Community Engagement</v>
      </c>
      <c r="S63" s="102" t="str">
        <f t="shared" si="47"/>
        <v>115</v>
      </c>
      <c r="T63" s="104" cm="1">
        <f t="array" aca="1" ref="T63" ca="1">IF($Q63="Y",VLOOKUP($P63,INDIRECT($Q$2),T$5,0)*INDIRECT($P$1),VLOOKUP($P63,INDIRECT($Q$2),T$5,0))</f>
        <v>112532.48354562499</v>
      </c>
      <c r="U63" s="104" cm="1">
        <f t="array" aca="1" ref="U63" ca="1">IF($Q63="Y",VLOOKUP($P63,INDIRECT($Q$2),U$5,0)*INDIRECT($P$1),VLOOKUP($P63,INDIRECT($Q$2),U$5,0))</f>
        <v>118457.06336749998</v>
      </c>
      <c r="V63" s="104" cm="1">
        <f t="array" aca="1" ref="V63" ca="1">IF($Q63="Y",VLOOKUP($P63,INDIRECT($Q$2),V$5,0)*INDIRECT($P$1),VLOOKUP($P63,INDIRECT($Q$2),V$5,0))</f>
        <v>120825.81613781249</v>
      </c>
      <c r="W63" s="104" cm="1">
        <f t="array" aca="1" ref="W63" ca="1">IF($Q63="Y",VLOOKUP($P63,INDIRECT($Q$2),W$5,0)*INDIRECT($P$1),VLOOKUP($P63,INDIRECT($Q$2),W$5,0))</f>
        <v>123244.21019624999</v>
      </c>
      <c r="X63" s="104" cm="1">
        <f t="array" aca="1" ref="X63" ca="1">IF($Q63="Y",VLOOKUP($P63,INDIRECT($Q$2),X$5,0)*INDIRECT($P$1),VLOOKUP($P63,INDIRECT($Q$2),X$5,0))</f>
        <v>125706.849750625</v>
      </c>
      <c r="Y63" s="104" cm="1">
        <f t="array" aca="1" ref="Y63" ca="1">IF($Q63="Y",VLOOKUP($P63,INDIRECT($Q$2),Y$5,0)*INDIRECT($P$1),VLOOKUP($P63,INDIRECT($Q$2),Y$5,0))</f>
        <v>128220.20975156248</v>
      </c>
      <c r="Z63" s="104" cm="1">
        <f t="array" aca="1" ref="Z63" ca="1">IF($Q63="Y",VLOOKUP($P63,INDIRECT($Q$2),Z$5,0)*INDIRECT($P$1),VLOOKUP($P63,INDIRECT($Q$2),Z$5,0))</f>
        <v>130786.44851593749</v>
      </c>
      <c r="AA63" s="104" cm="1">
        <f t="array" aca="1" ref="AA63" ca="1">IF($Q63="Y",VLOOKUP($P63,INDIRECT($Q$2),AA$5,0)*INDIRECT($P$1),VLOOKUP($P63,INDIRECT($Q$2),AA$5,0))</f>
        <v>133402.32856843749</v>
      </c>
      <c r="AB63" s="162" t="str">
        <f t="shared" si="52"/>
        <v>C03018</v>
      </c>
      <c r="AC63" s="163" t="str">
        <f t="shared" si="48"/>
        <v>Director Administrative &amp; Community Engagement</v>
      </c>
      <c r="AD63" s="162" t="str">
        <f t="shared" si="53"/>
        <v>115</v>
      </c>
      <c r="AE63" s="164">
        <f t="shared" ca="1" si="155"/>
        <v>54.102999999999994</v>
      </c>
      <c r="AF63" s="164">
        <f t="shared" ca="1" si="155"/>
        <v>56.951000000000001</v>
      </c>
      <c r="AG63" s="164">
        <f t="shared" ca="1" si="155"/>
        <v>58.089999999999996</v>
      </c>
      <c r="AH63" s="164">
        <f t="shared" ca="1" si="155"/>
        <v>59.253</v>
      </c>
      <c r="AI63" s="164">
        <f t="shared" ca="1" si="155"/>
        <v>60.436</v>
      </c>
      <c r="AJ63" s="164">
        <f t="shared" ca="1" si="155"/>
        <v>61.644999999999996</v>
      </c>
      <c r="AK63" s="164">
        <f t="shared" ca="1" si="155"/>
        <v>62.878999999999998</v>
      </c>
      <c r="AL63" s="164">
        <f t="shared" ca="1" si="155"/>
        <v>64.13600000000001</v>
      </c>
    </row>
    <row r="64" spans="1:40">
      <c r="A64" s="85" t="s">
        <v>488</v>
      </c>
      <c r="B64" s="86">
        <v>13</v>
      </c>
      <c r="C64" s="94" t="s">
        <v>489</v>
      </c>
      <c r="D64" s="86">
        <v>590</v>
      </c>
      <c r="E64" s="86" t="s">
        <v>448</v>
      </c>
      <c r="F64" s="113" t="s">
        <v>588</v>
      </c>
      <c r="G64" s="134">
        <f t="shared" ca="1" si="154"/>
        <v>128574</v>
      </c>
      <c r="H64" s="134">
        <f t="shared" ca="1" si="154"/>
        <v>135342</v>
      </c>
      <c r="I64" s="134">
        <f t="shared" ca="1" si="154"/>
        <v>138048</v>
      </c>
      <c r="J64" s="134">
        <f t="shared" ca="1" si="154"/>
        <v>140810</v>
      </c>
      <c r="K64" s="134">
        <f t="shared" ca="1" si="154"/>
        <v>143625</v>
      </c>
      <c r="L64" s="134">
        <f t="shared" ca="1" si="154"/>
        <v>146499</v>
      </c>
      <c r="M64" s="134">
        <f t="shared" ca="1" si="154"/>
        <v>149428</v>
      </c>
      <c r="N64" s="134">
        <f t="shared" ca="1" si="154"/>
        <v>152418</v>
      </c>
      <c r="O64" s="87"/>
      <c r="P64" s="100" t="str">
        <f t="shared" si="51"/>
        <v>59426C</v>
      </c>
      <c r="Q64" s="102" t="s">
        <v>509</v>
      </c>
      <c r="R64" s="103" t="str">
        <f t="shared" si="46"/>
        <v>Director Arts &amp; Cultural Affairs</v>
      </c>
      <c r="S64" s="102" t="str">
        <f t="shared" si="47"/>
        <v>157</v>
      </c>
      <c r="T64" s="104" cm="1">
        <f t="array" aca="1" ref="T64" ca="1">IF($Q64="Y",VLOOKUP($P64,INDIRECT($Q$2),T$5,0)*INDIRECT($P$1),VLOOKUP($P64,INDIRECT($Q$2),T$5,0))</f>
        <v>128574.17371906248</v>
      </c>
      <c r="U64" s="104" cm="1">
        <f t="array" aca="1" ref="U64" ca="1">IF($Q64="Y",VLOOKUP($P64,INDIRECT($Q$2),U$5,0)*INDIRECT($P$1),VLOOKUP($P64,INDIRECT($Q$2),U$5,0))</f>
        <v>135341.57628062498</v>
      </c>
      <c r="V64" s="104" cm="1">
        <f t="array" aca="1" ref="V64" ca="1">IF($Q64="Y",VLOOKUP($P64,INDIRECT($Q$2),V$5,0)*INDIRECT($P$1),VLOOKUP($P64,INDIRECT($Q$2),V$5,0))</f>
        <v>138048.10564187498</v>
      </c>
      <c r="W64" s="104" cm="1">
        <f t="array" aca="1" ref="W64" ca="1">IF($Q64="Y",VLOOKUP($P64,INDIRECT($Q$2),W$5,0)*INDIRECT($P$1),VLOOKUP($P64,INDIRECT($Q$2),W$5,0))</f>
        <v>140809.6720834375</v>
      </c>
      <c r="X64" s="104" cm="1">
        <f t="array" aca="1" ref="X64" ca="1">IF($Q64="Y",VLOOKUP($P64,INDIRECT($Q$2),X$5,0)*INDIRECT($P$1),VLOOKUP($P64,INDIRECT($Q$2),X$5,0))</f>
        <v>143625.19644687496</v>
      </c>
      <c r="Y64" s="104" cm="1">
        <f t="array" aca="1" ref="Y64" ca="1">IF($Q64="Y",VLOOKUP($P64,INDIRECT($Q$2),Y$5,0)*INDIRECT($P$1),VLOOKUP($P64,INDIRECT($Q$2),Y$5,0))</f>
        <v>146498.9953659375</v>
      </c>
      <c r="Z64" s="104" cm="1">
        <f t="array" aca="1" ref="Z64" ca="1">IF($Q64="Y",VLOOKUP($P64,INDIRECT($Q$2),Z$5,0)*INDIRECT($P$1),VLOOKUP($P64,INDIRECT($Q$2),Z$5,0))</f>
        <v>149427.83136531248</v>
      </c>
      <c r="AA64" s="104" cm="1">
        <f t="array" aca="1" ref="AA64" ca="1">IF($Q64="Y",VLOOKUP($P64,INDIRECT($Q$2),AA$5,0)*INDIRECT($P$1),VLOOKUP($P64,INDIRECT($Q$2),AA$5,0))</f>
        <v>152418.17939562499</v>
      </c>
      <c r="AB64" s="162" t="str">
        <f t="shared" si="52"/>
        <v>59426C</v>
      </c>
      <c r="AC64" s="163" t="str">
        <f t="shared" si="48"/>
        <v>Director Arts &amp; Cultural Affairs</v>
      </c>
      <c r="AD64" s="162" t="str">
        <f t="shared" si="53"/>
        <v>157</v>
      </c>
      <c r="AE64" s="164">
        <f t="shared" ca="1" si="155"/>
        <v>61.814999999999998</v>
      </c>
      <c r="AF64" s="164">
        <f t="shared" ca="1" si="155"/>
        <v>65.069000000000003</v>
      </c>
      <c r="AG64" s="164">
        <f t="shared" ca="1" si="155"/>
        <v>66.37</v>
      </c>
      <c r="AH64" s="164">
        <f t="shared" ca="1" si="155"/>
        <v>67.697000000000003</v>
      </c>
      <c r="AI64" s="164">
        <f t="shared" ca="1" si="155"/>
        <v>69.051000000000002</v>
      </c>
      <c r="AJ64" s="164">
        <f t="shared" ca="1" si="155"/>
        <v>70.433000000000007</v>
      </c>
      <c r="AK64" s="164">
        <f t="shared" ca="1" si="155"/>
        <v>71.841000000000008</v>
      </c>
      <c r="AL64" s="164">
        <f t="shared" ca="1" si="155"/>
        <v>73.278000000000006</v>
      </c>
    </row>
    <row r="65" spans="1:40">
      <c r="A65" s="85" t="s">
        <v>142</v>
      </c>
      <c r="B65" s="86">
        <v>14</v>
      </c>
      <c r="C65" s="86" t="s">
        <v>143</v>
      </c>
      <c r="D65" s="86">
        <v>650</v>
      </c>
      <c r="E65" s="86" t="s">
        <v>448</v>
      </c>
      <c r="F65" s="85" t="s">
        <v>144</v>
      </c>
      <c r="G65" s="134">
        <f t="shared" ca="1" si="154"/>
        <v>141942</v>
      </c>
      <c r="H65" s="134">
        <f t="shared" ca="1" si="154"/>
        <v>149413</v>
      </c>
      <c r="I65" s="134">
        <f t="shared" ca="1" si="154"/>
        <v>152401</v>
      </c>
      <c r="J65" s="134">
        <f t="shared" ca="1" si="154"/>
        <v>155447</v>
      </c>
      <c r="K65" s="134">
        <f t="shared" ca="1" si="154"/>
        <v>158559</v>
      </c>
      <c r="L65" s="134">
        <f t="shared" ca="1" si="154"/>
        <v>161730</v>
      </c>
      <c r="M65" s="134">
        <f t="shared" ca="1" si="154"/>
        <v>164966</v>
      </c>
      <c r="N65" s="134">
        <f t="shared" ca="1" si="154"/>
        <v>168263</v>
      </c>
      <c r="O65" s="87"/>
      <c r="P65" s="100" t="str">
        <f t="shared" si="51"/>
        <v>C03170</v>
      </c>
      <c r="Q65" s="102" t="s">
        <v>509</v>
      </c>
      <c r="R65" s="103" t="str">
        <f t="shared" si="46"/>
        <v>Director Assessments</v>
      </c>
      <c r="S65" s="102" t="str">
        <f t="shared" si="47"/>
        <v>55</v>
      </c>
      <c r="T65" s="104" cm="1">
        <f t="array" aca="1" ref="T65" ca="1">IF($Q65="Y",VLOOKUP($P65,INDIRECT($Q$2),T$5,0)*INDIRECT($P$1),VLOOKUP($P65,INDIRECT($Q$2),T$5,0))</f>
        <v>141941.70928437499</v>
      </c>
      <c r="U65" s="104" cm="1">
        <f t="array" aca="1" ref="U65" ca="1">IF($Q65="Y",VLOOKUP($P65,INDIRECT($Q$2),U$5,0)*INDIRECT($P$1),VLOOKUP($P65,INDIRECT($Q$2),U$5,0))</f>
        <v>149412.72314718747</v>
      </c>
      <c r="V65" s="104" cm="1">
        <f t="array" aca="1" ref="V65" ca="1">IF($Q65="Y",VLOOKUP($P65,INDIRECT($Q$2),V$5,0)*INDIRECT($P$1),VLOOKUP($P65,INDIRECT($Q$2),V$5,0))</f>
        <v>152400.91286062499</v>
      </c>
      <c r="W65" s="104" cm="1">
        <f t="array" aca="1" ref="W65" ca="1">IF($Q65="Y",VLOOKUP($P65,INDIRECT($Q$2),W$5,0)*INDIRECT($P$1),VLOOKUP($P65,INDIRECT($Q$2),W$5,0))</f>
        <v>155447.37712968749</v>
      </c>
      <c r="X65" s="104" cm="1">
        <f t="array" aca="1" ref="X65" ca="1">IF($Q65="Y",VLOOKUP($P65,INDIRECT($Q$2),X$5,0)*INDIRECT($P$1),VLOOKUP($P65,INDIRECT($Q$2),X$5,0))</f>
        <v>158558.59090499999</v>
      </c>
      <c r="Y65" s="104" cm="1">
        <f t="array" aca="1" ref="Y65" ca="1">IF($Q65="Y",VLOOKUP($P65,INDIRECT($Q$2),Y$5,0)*INDIRECT($P$1),VLOOKUP($P65,INDIRECT($Q$2),Y$5,0))</f>
        <v>161730.2375528125</v>
      </c>
      <c r="Z65" s="104" cm="1">
        <f t="array" aca="1" ref="Z65" ca="1">IF($Q65="Y",VLOOKUP($P65,INDIRECT($Q$2),Z$5,0)*INDIRECT($P$1),VLOOKUP($P65,INDIRECT($Q$2),Z$5,0))</f>
        <v>164965.5545484375</v>
      </c>
      <c r="AA65" s="104" cm="1">
        <f t="array" aca="1" ref="AA65" ca="1">IF($Q65="Y",VLOOKUP($P65,INDIRECT($Q$2),AA$5,0)*INDIRECT($P$1),VLOOKUP($P65,INDIRECT($Q$2),AA$5,0))</f>
        <v>168263.46273343748</v>
      </c>
      <c r="AB65" s="162" t="str">
        <f t="shared" si="52"/>
        <v>C03170</v>
      </c>
      <c r="AC65" s="163" t="str">
        <f t="shared" si="48"/>
        <v>Director Assessments</v>
      </c>
      <c r="AD65" s="162" t="str">
        <f t="shared" si="53"/>
        <v>55</v>
      </c>
      <c r="AE65" s="164">
        <f t="shared" ca="1" si="155"/>
        <v>68.242000000000004</v>
      </c>
      <c r="AF65" s="164">
        <f t="shared" ca="1" si="155"/>
        <v>71.834000000000003</v>
      </c>
      <c r="AG65" s="164">
        <f t="shared" ca="1" si="155"/>
        <v>73.27000000000001</v>
      </c>
      <c r="AH65" s="164">
        <f t="shared" ca="1" si="155"/>
        <v>74.734999999999999</v>
      </c>
      <c r="AI65" s="164">
        <f t="shared" ca="1" si="155"/>
        <v>76.231000000000009</v>
      </c>
      <c r="AJ65" s="164">
        <f t="shared" ca="1" si="155"/>
        <v>77.75500000000001</v>
      </c>
      <c r="AK65" s="164">
        <f t="shared" ca="1" si="155"/>
        <v>79.311000000000007</v>
      </c>
      <c r="AL65" s="164">
        <f t="shared" ca="1" si="155"/>
        <v>80.896000000000001</v>
      </c>
    </row>
    <row r="66" spans="1:40">
      <c r="A66" s="85" t="s">
        <v>148</v>
      </c>
      <c r="B66" s="86">
        <v>13</v>
      </c>
      <c r="C66" s="86" t="s">
        <v>149</v>
      </c>
      <c r="D66" s="86">
        <v>588</v>
      </c>
      <c r="E66" s="86" t="s">
        <v>448</v>
      </c>
      <c r="F66" s="85" t="s">
        <v>150</v>
      </c>
      <c r="G66" s="134">
        <f t="shared" ca="1" si="154"/>
        <v>128130</v>
      </c>
      <c r="H66" s="134">
        <f t="shared" ca="1" si="154"/>
        <v>134873</v>
      </c>
      <c r="I66" s="134">
        <f t="shared" ca="1" si="154"/>
        <v>137570</v>
      </c>
      <c r="J66" s="134">
        <f t="shared" ca="1" si="154"/>
        <v>140321</v>
      </c>
      <c r="K66" s="134">
        <f t="shared" ca="1" si="154"/>
        <v>143128</v>
      </c>
      <c r="L66" s="134">
        <f t="shared" ca="1" si="154"/>
        <v>145991</v>
      </c>
      <c r="M66" s="134">
        <f t="shared" ca="1" si="154"/>
        <v>148910</v>
      </c>
      <c r="N66" s="134">
        <f t="shared" ca="1" si="154"/>
        <v>151889</v>
      </c>
      <c r="O66" s="87"/>
      <c r="P66" s="100" t="str">
        <f t="shared" si="51"/>
        <v>C03180</v>
      </c>
      <c r="Q66" s="102" t="s">
        <v>509</v>
      </c>
      <c r="R66" s="103" t="str">
        <f t="shared" si="46"/>
        <v>Director Budget</v>
      </c>
      <c r="S66" s="102" t="str">
        <f t="shared" si="47"/>
        <v>108</v>
      </c>
      <c r="T66" s="104" cm="1">
        <f t="array" aca="1" ref="T66" ca="1">IF($Q66="Y",VLOOKUP($P66,INDIRECT($Q$2),T$5,0)*INDIRECT($P$1),VLOOKUP($P66,INDIRECT($Q$2),T$5,0))</f>
        <v>128129.56044281248</v>
      </c>
      <c r="U66" s="104" cm="1">
        <f t="array" aca="1" ref="U66" ca="1">IF($Q66="Y",VLOOKUP($P66,INDIRECT($Q$2),U$5,0)*INDIRECT($P$1),VLOOKUP($P66,INDIRECT($Q$2),U$5,0))</f>
        <v>134873.22151874998</v>
      </c>
      <c r="V66" s="104" cm="1">
        <f t="array" aca="1" ref="V66" ca="1">IF($Q66="Y",VLOOKUP($P66,INDIRECT($Q$2),V$5,0)*INDIRECT($P$1),VLOOKUP($P66,INDIRECT($Q$2),V$5,0))</f>
        <v>137570.03845406248</v>
      </c>
      <c r="W66" s="104" cm="1">
        <f t="array" aca="1" ref="W66" ca="1">IF($Q66="Y",VLOOKUP($P66,INDIRECT($Q$2),W$5,0)*INDIRECT($P$1),VLOOKUP($P66,INDIRECT($Q$2),W$5,0))</f>
        <v>140320.81331124998</v>
      </c>
      <c r="X66" s="104" cm="1">
        <f t="array" aca="1" ref="X66" ca="1">IF($Q66="Y",VLOOKUP($P66,INDIRECT($Q$2),X$5,0)*INDIRECT($P$1),VLOOKUP($P66,INDIRECT($Q$2),X$5,0))</f>
        <v>143127.7044071875</v>
      </c>
      <c r="Y66" s="104" cm="1">
        <f t="array" aca="1" ref="Y66" ca="1">IF($Q66="Y",VLOOKUP($P66,INDIRECT($Q$2),Y$5,0)*INDIRECT($P$1),VLOOKUP($P66,INDIRECT($Q$2),Y$5,0))</f>
        <v>145990.71174187498</v>
      </c>
      <c r="Z66" s="104" cm="1">
        <f t="array" aca="1" ref="Z66" ca="1">IF($Q66="Y",VLOOKUP($P66,INDIRECT($Q$2),Z$5,0)*INDIRECT($P$1),VLOOKUP($P66,INDIRECT($Q$2),Z$5,0))</f>
        <v>148909.83531531249</v>
      </c>
      <c r="AA66" s="104" cm="1">
        <f t="array" aca="1" ref="AA66" ca="1">IF($Q66="Y",VLOOKUP($P66,INDIRECT($Q$2),AA$5,0)*INDIRECT($P$1),VLOOKUP($P66,INDIRECT($Q$2),AA$5,0))</f>
        <v>151889.39176124998</v>
      </c>
      <c r="AB66" s="162" t="str">
        <f t="shared" si="52"/>
        <v>C03180</v>
      </c>
      <c r="AC66" s="163" t="str">
        <f t="shared" si="48"/>
        <v>Director Budget</v>
      </c>
      <c r="AD66" s="162" t="str">
        <f t="shared" si="53"/>
        <v>108</v>
      </c>
      <c r="AE66" s="164">
        <f t="shared" ca="1" si="155"/>
        <v>61.600999999999999</v>
      </c>
      <c r="AF66" s="164">
        <f t="shared" ca="1" si="155"/>
        <v>64.843000000000004</v>
      </c>
      <c r="AG66" s="164">
        <f t="shared" ca="1" si="155"/>
        <v>66.14</v>
      </c>
      <c r="AH66" s="164">
        <f t="shared" ca="1" si="155"/>
        <v>67.462000000000003</v>
      </c>
      <c r="AI66" s="164">
        <f t="shared" ca="1" si="155"/>
        <v>68.812000000000012</v>
      </c>
      <c r="AJ66" s="164">
        <f t="shared" ca="1" si="155"/>
        <v>70.188000000000002</v>
      </c>
      <c r="AK66" s="164">
        <f t="shared" ca="1" si="155"/>
        <v>71.591999999999999</v>
      </c>
      <c r="AL66" s="164">
        <f t="shared" ca="1" si="155"/>
        <v>73.024000000000001</v>
      </c>
    </row>
    <row r="67" spans="1:40">
      <c r="A67" s="85" t="s">
        <v>151</v>
      </c>
      <c r="B67" s="86">
        <v>15</v>
      </c>
      <c r="C67" s="86" t="s">
        <v>152</v>
      </c>
      <c r="D67" s="86">
        <v>678</v>
      </c>
      <c r="E67" s="86" t="s">
        <v>448</v>
      </c>
      <c r="F67" s="85" t="s">
        <v>589</v>
      </c>
      <c r="G67" s="134">
        <f t="shared" ca="1" si="154"/>
        <v>148181</v>
      </c>
      <c r="H67" s="134">
        <f t="shared" ca="1" si="154"/>
        <v>155978</v>
      </c>
      <c r="I67" s="134">
        <f t="shared" ca="1" si="154"/>
        <v>159100</v>
      </c>
      <c r="J67" s="134">
        <f t="shared" ca="1" si="154"/>
        <v>162283</v>
      </c>
      <c r="K67" s="134">
        <f t="shared" ca="1" si="154"/>
        <v>165527</v>
      </c>
      <c r="L67" s="134">
        <f t="shared" ca="1" si="154"/>
        <v>168838</v>
      </c>
      <c r="M67" s="134">
        <f t="shared" ca="1" si="154"/>
        <v>172213</v>
      </c>
      <c r="N67" s="134">
        <f t="shared" ca="1" si="154"/>
        <v>175657</v>
      </c>
      <c r="O67" s="87"/>
      <c r="P67" s="100" t="str">
        <f t="shared" si="51"/>
        <v>C03051</v>
      </c>
      <c r="Q67" s="102" t="s">
        <v>509</v>
      </c>
      <c r="R67" s="103" t="str">
        <f t="shared" si="46"/>
        <v>Director Business Admininstration Public Works</v>
      </c>
      <c r="S67" s="102" t="str">
        <f t="shared" si="47"/>
        <v>99</v>
      </c>
      <c r="T67" s="104" cm="1">
        <f t="array" aca="1" ref="T67" ca="1">IF($Q67="Y",VLOOKUP($P67,INDIRECT($Q$2),T$5,0)*INDIRECT($P$1),VLOOKUP($P67,INDIRECT($Q$2),T$5,0))</f>
        <v>148181.40336999999</v>
      </c>
      <c r="U67" s="104" cm="1">
        <f t="array" aca="1" ref="U67" ca="1">IF($Q67="Y",VLOOKUP($P67,INDIRECT($Q$2),U$5,0)*INDIRECT($P$1),VLOOKUP($P67,INDIRECT($Q$2),U$5,0))</f>
        <v>155978.32308093747</v>
      </c>
      <c r="V67" s="104" cm="1">
        <f t="array" aca="1" ref="V67" ca="1">IF($Q67="Y",VLOOKUP($P67,INDIRECT($Q$2),V$5,0)*INDIRECT($P$1),VLOOKUP($P67,INDIRECT($Q$2),V$5,0))</f>
        <v>159100.32844062499</v>
      </c>
      <c r="W67" s="104" cm="1">
        <f t="array" aca="1" ref="W67" ca="1">IF($Q67="Y",VLOOKUP($P67,INDIRECT($Q$2),W$5,0)*INDIRECT($P$1),VLOOKUP($P67,INDIRECT($Q$2),W$5,0))</f>
        <v>162282.76667281249</v>
      </c>
      <c r="X67" s="104" cm="1">
        <f t="array" aca="1" ref="X67" ca="1">IF($Q67="Y",VLOOKUP($P67,INDIRECT($Q$2),X$5,0)*INDIRECT($P$1),VLOOKUP($P67,INDIRECT($Q$2),X$5,0))</f>
        <v>165526.7169359375</v>
      </c>
      <c r="Y67" s="104" cm="1">
        <f t="array" aca="1" ref="Y67" ca="1">IF($Q67="Y",VLOOKUP($P67,INDIRECT($Q$2),Y$5,0)*INDIRECT($P$1),VLOOKUP($P67,INDIRECT($Q$2),Y$5,0))</f>
        <v>168837.57502218746</v>
      </c>
      <c r="Z67" s="104" cm="1">
        <f t="array" aca="1" ref="Z67" ca="1">IF($Q67="Y",VLOOKUP($P67,INDIRECT($Q$2),Z$5,0)*INDIRECT($P$1),VLOOKUP($P67,INDIRECT($Q$2),Z$5,0))</f>
        <v>172213.18261468748</v>
      </c>
      <c r="AA67" s="104" cm="1">
        <f t="array" aca="1" ref="AA67" ca="1">IF($Q67="Y",VLOOKUP($P67,INDIRECT($Q$2),AA$5,0)*INDIRECT($P$1),VLOOKUP($P67,INDIRECT($Q$2),AA$5,0))</f>
        <v>175656.77718874998</v>
      </c>
      <c r="AB67" s="162" t="str">
        <f t="shared" si="52"/>
        <v>C03051</v>
      </c>
      <c r="AC67" s="163" t="str">
        <f t="shared" si="48"/>
        <v>Director Business Admininstration Public Works</v>
      </c>
      <c r="AD67" s="162" t="str">
        <f t="shared" si="53"/>
        <v>99</v>
      </c>
      <c r="AE67" s="164">
        <f t="shared" ca="1" si="155"/>
        <v>71.242000000000004</v>
      </c>
      <c r="AF67" s="164">
        <f t="shared" ca="1" si="155"/>
        <v>74.990000000000009</v>
      </c>
      <c r="AG67" s="164">
        <f t="shared" ca="1" si="155"/>
        <v>76.491</v>
      </c>
      <c r="AH67" s="164">
        <f t="shared" ca="1" si="155"/>
        <v>78.021000000000001</v>
      </c>
      <c r="AI67" s="164">
        <f t="shared" ca="1" si="155"/>
        <v>79.581000000000003</v>
      </c>
      <c r="AJ67" s="164">
        <f t="shared" ca="1" si="155"/>
        <v>81.172000000000011</v>
      </c>
      <c r="AK67" s="164">
        <f t="shared" ca="1" si="155"/>
        <v>82.795000000000002</v>
      </c>
      <c r="AL67" s="164">
        <f t="shared" ca="1" si="155"/>
        <v>84.451000000000008</v>
      </c>
    </row>
    <row r="68" spans="1:40">
      <c r="A68" s="85" t="s">
        <v>154</v>
      </c>
      <c r="B68" s="86">
        <v>12</v>
      </c>
      <c r="C68" s="86" t="s">
        <v>155</v>
      </c>
      <c r="D68" s="86">
        <v>570</v>
      </c>
      <c r="E68" s="86" t="s">
        <v>448</v>
      </c>
      <c r="F68" s="113" t="s">
        <v>156</v>
      </c>
      <c r="G68" s="134">
        <f t="shared" ca="1" si="154"/>
        <v>124118</v>
      </c>
      <c r="H68" s="134">
        <f t="shared" ca="1" si="154"/>
        <v>130653</v>
      </c>
      <c r="I68" s="134">
        <f t="shared" ca="1" si="154"/>
        <v>133263</v>
      </c>
      <c r="J68" s="134">
        <f t="shared" ca="1" si="154"/>
        <v>135930</v>
      </c>
      <c r="K68" s="134">
        <f t="shared" ca="1" si="154"/>
        <v>138649</v>
      </c>
      <c r="L68" s="134">
        <f t="shared" ca="1" si="154"/>
        <v>141419</v>
      </c>
      <c r="M68" s="134">
        <f t="shared" ca="1" si="154"/>
        <v>144249</v>
      </c>
      <c r="N68" s="134">
        <f t="shared" ca="1" si="154"/>
        <v>147136</v>
      </c>
      <c r="O68" s="87"/>
      <c r="P68" s="100" t="str">
        <f t="shared" si="51"/>
        <v>C03185</v>
      </c>
      <c r="Q68" s="102" t="s">
        <v>509</v>
      </c>
      <c r="R68" s="103" t="str">
        <f t="shared" si="46"/>
        <v>Director Capital &amp; Debt Management</v>
      </c>
      <c r="S68" s="102" t="str">
        <f t="shared" si="47"/>
        <v>39</v>
      </c>
      <c r="T68" s="104" cm="1">
        <f t="array" aca="1" ref="T68" ca="1">IF($Q68="Y",VLOOKUP($P68,INDIRECT($Q$2),T$5,0)*INDIRECT($P$1),VLOOKUP($P68,INDIRECT($Q$2),T$5,0))</f>
        <v>124118.32853062499</v>
      </c>
      <c r="U68" s="104" cm="1">
        <f t="array" aca="1" ref="U68" ca="1">IF($Q68="Y",VLOOKUP($P68,INDIRECT($Q$2),U$5,0)*INDIRECT($P$1),VLOOKUP($P68,INDIRECT($Q$2),U$5,0))</f>
        <v>130652.6328696875</v>
      </c>
      <c r="V68" s="104" cm="1">
        <f t="array" aca="1" ref="V68" ca="1">IF($Q68="Y",VLOOKUP($P68,INDIRECT($Q$2),V$5,0)*INDIRECT($P$1),VLOOKUP($P68,INDIRECT($Q$2),V$5,0))</f>
        <v>133263.11713</v>
      </c>
      <c r="W68" s="104" cm="1">
        <f t="array" aca="1" ref="W68" ca="1">IF($Q68="Y",VLOOKUP($P68,INDIRECT($Q$2),W$5,0)*INDIRECT($P$1),VLOOKUP($P68,INDIRECT($Q$2),W$5,0))</f>
        <v>135929.71762906251</v>
      </c>
      <c r="X68" s="104" cm="1">
        <f t="array" aca="1" ref="X68" ca="1">IF($Q68="Y",VLOOKUP($P68,INDIRECT($Q$2),X$5,0)*INDIRECT($P$1),VLOOKUP($P68,INDIRECT($Q$2),X$5,0))</f>
        <v>138649.19689156249</v>
      </c>
      <c r="Y68" s="104" cm="1">
        <f t="array" aca="1" ref="Y68" ca="1">IF($Q68="Y",VLOOKUP($P68,INDIRECT($Q$2),Y$5,0)*INDIRECT($P$1),VLOOKUP($P68,INDIRECT($Q$2),Y$5,0))</f>
        <v>141419.39660062498</v>
      </c>
      <c r="Z68" s="104" cm="1">
        <f t="array" aca="1" ref="Z68" ca="1">IF($Q68="Y",VLOOKUP($P68,INDIRECT($Q$2),Z$5,0)*INDIRECT($P$1),VLOOKUP($P68,INDIRECT($Q$2),Z$5,0))</f>
        <v>144248.95002374999</v>
      </c>
      <c r="AA68" s="104" cm="1">
        <f t="array" aca="1" ref="AA68" ca="1">IF($Q68="Y",VLOOKUP($P68,INDIRECT($Q$2),AA$5,0)*INDIRECT($P$1),VLOOKUP($P68,INDIRECT($Q$2),AA$5,0))</f>
        <v>147135.69884406248</v>
      </c>
      <c r="AB68" s="162" t="str">
        <f t="shared" si="52"/>
        <v>C03185</v>
      </c>
      <c r="AC68" s="163" t="str">
        <f t="shared" si="48"/>
        <v>Director Capital &amp; Debt Management</v>
      </c>
      <c r="AD68" s="162" t="str">
        <f t="shared" si="53"/>
        <v>39</v>
      </c>
      <c r="AE68" s="164">
        <f t="shared" ca="1" si="155"/>
        <v>59.672999999999995</v>
      </c>
      <c r="AF68" s="164">
        <f t="shared" ca="1" si="155"/>
        <v>62.814</v>
      </c>
      <c r="AG68" s="164">
        <f t="shared" ca="1" si="155"/>
        <v>64.069000000000003</v>
      </c>
      <c r="AH68" s="164">
        <f t="shared" ca="1" si="155"/>
        <v>65.350999999999999</v>
      </c>
      <c r="AI68" s="164">
        <f t="shared" ca="1" si="155"/>
        <v>66.659000000000006</v>
      </c>
      <c r="AJ68" s="164">
        <f t="shared" ca="1" si="155"/>
        <v>67.991</v>
      </c>
      <c r="AK68" s="164">
        <f t="shared" ca="1" si="155"/>
        <v>69.350999999999999</v>
      </c>
      <c r="AL68" s="164">
        <f t="shared" ca="1" si="155"/>
        <v>70.739000000000004</v>
      </c>
    </row>
    <row r="69" spans="1:40">
      <c r="A69" s="85" t="s">
        <v>157</v>
      </c>
      <c r="B69" s="86">
        <v>17</v>
      </c>
      <c r="C69" s="94" t="s">
        <v>712</v>
      </c>
      <c r="D69" s="86">
        <v>803</v>
      </c>
      <c r="E69" s="86" t="s">
        <v>448</v>
      </c>
      <c r="F69" s="85" t="s">
        <v>159</v>
      </c>
      <c r="G69" s="134">
        <f t="shared" si="100"/>
        <v>176029</v>
      </c>
      <c r="H69" s="134">
        <f t="shared" si="101"/>
        <v>185294</v>
      </c>
      <c r="I69" s="134">
        <f t="shared" si="102"/>
        <v>189000</v>
      </c>
      <c r="J69" s="134">
        <f t="shared" si="103"/>
        <v>192780</v>
      </c>
      <c r="K69" s="134">
        <f t="shared" si="104"/>
        <v>196635</v>
      </c>
      <c r="L69" s="134">
        <f t="shared" si="105"/>
        <v>200568</v>
      </c>
      <c r="M69" s="134">
        <f t="shared" si="106"/>
        <v>204580</v>
      </c>
      <c r="N69" s="134">
        <f t="shared" si="107"/>
        <v>208671</v>
      </c>
      <c r="O69" s="87"/>
      <c r="P69" s="100" t="str">
        <f t="shared" si="51"/>
        <v>C03200</v>
      </c>
      <c r="Q69" s="102" t="s">
        <v>509</v>
      </c>
      <c r="R69" s="103" t="str">
        <f t="shared" si="46"/>
        <v>Director Civil Rights</v>
      </c>
      <c r="S69" s="102" t="str">
        <f t="shared" si="47"/>
        <v>201</v>
      </c>
      <c r="T69" s="104">
        <v>176029</v>
      </c>
      <c r="U69" s="104">
        <v>185294</v>
      </c>
      <c r="V69" s="104">
        <v>189000</v>
      </c>
      <c r="W69" s="104">
        <v>192780</v>
      </c>
      <c r="X69" s="104">
        <v>196635</v>
      </c>
      <c r="Y69" s="104">
        <v>200568</v>
      </c>
      <c r="Z69" s="104">
        <v>204580</v>
      </c>
      <c r="AA69" s="104">
        <v>208671</v>
      </c>
      <c r="AB69" s="162" t="str">
        <f t="shared" si="52"/>
        <v>C03200</v>
      </c>
      <c r="AC69" s="163" t="str">
        <f t="shared" si="48"/>
        <v>Director Civil Rights</v>
      </c>
      <c r="AD69" s="162" t="str">
        <f t="shared" si="53"/>
        <v>201</v>
      </c>
      <c r="AE69" s="164">
        <f t="shared" si="108"/>
        <v>84.63000000000001</v>
      </c>
      <c r="AF69" s="164">
        <f t="shared" si="109"/>
        <v>89.084000000000003</v>
      </c>
      <c r="AG69" s="164">
        <f t="shared" si="110"/>
        <v>90.866</v>
      </c>
      <c r="AH69" s="164">
        <f t="shared" si="111"/>
        <v>92.683000000000007</v>
      </c>
      <c r="AI69" s="164">
        <f t="shared" si="112"/>
        <v>94.537000000000006</v>
      </c>
      <c r="AJ69" s="164">
        <f t="shared" si="113"/>
        <v>96.427000000000007</v>
      </c>
      <c r="AK69" s="164">
        <f t="shared" si="114"/>
        <v>98.356000000000009</v>
      </c>
      <c r="AL69" s="164">
        <f t="shared" si="115"/>
        <v>100.32300000000001</v>
      </c>
    </row>
    <row r="70" spans="1:40">
      <c r="A70" s="85" t="s">
        <v>160</v>
      </c>
      <c r="B70" s="86">
        <v>12</v>
      </c>
      <c r="C70" s="94" t="s">
        <v>713</v>
      </c>
      <c r="D70" s="86">
        <v>580</v>
      </c>
      <c r="E70" s="86" t="s">
        <v>448</v>
      </c>
      <c r="F70" s="85" t="s">
        <v>687</v>
      </c>
      <c r="G70" s="134">
        <f t="shared" ref="G70" si="156">ROUND(T70,0)</f>
        <v>126347</v>
      </c>
      <c r="H70" s="134">
        <f t="shared" ref="H70" si="157">ROUND(U70,0)</f>
        <v>132997</v>
      </c>
      <c r="I70" s="134">
        <f t="shared" ref="I70" si="158">ROUND(V70,0)</f>
        <v>135657</v>
      </c>
      <c r="J70" s="134">
        <f t="shared" ref="J70" si="159">ROUND(W70,0)</f>
        <v>138370</v>
      </c>
      <c r="K70" s="134">
        <f t="shared" ref="K70" si="160">ROUND(X70,0)</f>
        <v>141137</v>
      </c>
      <c r="L70" s="134">
        <f t="shared" ref="L70" si="161">ROUND(Y70,0)</f>
        <v>143960</v>
      </c>
      <c r="M70" s="134">
        <f t="shared" ref="M70" si="162">ROUND(Z70,0)</f>
        <v>146839</v>
      </c>
      <c r="N70" s="134">
        <f t="shared" ref="N70" si="163">ROUND(AA70,0)</f>
        <v>149776</v>
      </c>
      <c r="O70" s="87"/>
      <c r="P70" s="100" t="str">
        <f t="shared" si="51"/>
        <v>C03194</v>
      </c>
      <c r="Q70" s="102" t="s">
        <v>509</v>
      </c>
      <c r="R70" s="103" t="str">
        <f t="shared" si="46"/>
        <v>Director Civil Rights Complaint Investigations</v>
      </c>
      <c r="S70" s="102" t="str">
        <f t="shared" ref="S70:S99" si="164">C70</f>
        <v>210</v>
      </c>
      <c r="T70" s="104">
        <v>126347</v>
      </c>
      <c r="U70" s="104">
        <v>132997</v>
      </c>
      <c r="V70" s="104">
        <v>135657</v>
      </c>
      <c r="W70" s="104">
        <v>138370</v>
      </c>
      <c r="X70" s="104">
        <v>141137</v>
      </c>
      <c r="Y70" s="104">
        <v>143960</v>
      </c>
      <c r="Z70" s="104">
        <v>146839</v>
      </c>
      <c r="AA70" s="104">
        <v>149776</v>
      </c>
      <c r="AB70" s="162" t="str">
        <f t="shared" si="52"/>
        <v>C03194</v>
      </c>
      <c r="AC70" s="163" t="str">
        <f t="shared" si="48"/>
        <v>Director Civil Rights Complaint Investigations</v>
      </c>
      <c r="AD70" s="162" t="str">
        <f t="shared" si="53"/>
        <v>210</v>
      </c>
      <c r="AE70" s="204">
        <f t="shared" ref="AE70" si="165">ROUNDUP(T70/2080,3)</f>
        <v>60.744</v>
      </c>
      <c r="AF70" s="204">
        <f t="shared" ref="AF70" si="166">ROUNDUP(U70/2080,3)</f>
        <v>63.940999999999995</v>
      </c>
      <c r="AG70" s="204">
        <f t="shared" ref="AG70" si="167">ROUNDUP(V70/2080,3)</f>
        <v>65.22</v>
      </c>
      <c r="AH70" s="204">
        <f t="shared" ref="AH70" si="168">ROUNDUP(W70/2080,3)</f>
        <v>66.525000000000006</v>
      </c>
      <c r="AI70" s="204">
        <f t="shared" ref="AI70" si="169">ROUNDUP(X70/2080,3)</f>
        <v>67.855000000000004</v>
      </c>
      <c r="AJ70" s="204">
        <f t="shared" ref="AJ70" si="170">ROUNDUP(Y70/2080,3)</f>
        <v>69.212000000000003</v>
      </c>
      <c r="AK70" s="204">
        <f t="shared" ref="AK70" si="171">ROUNDUP(Z70/2080,3)</f>
        <v>70.596000000000004</v>
      </c>
      <c r="AL70" s="204">
        <f t="shared" ref="AL70" si="172">ROUNDUP(AA70/2080,3)</f>
        <v>72.00800000000001</v>
      </c>
    </row>
    <row r="71" spans="1:40">
      <c r="A71" s="85" t="s">
        <v>48</v>
      </c>
      <c r="B71" s="86">
        <v>10</v>
      </c>
      <c r="C71" s="86" t="s">
        <v>49</v>
      </c>
      <c r="D71" s="86">
        <v>483</v>
      </c>
      <c r="E71" s="86" t="s">
        <v>448</v>
      </c>
      <c r="F71" s="113" t="s">
        <v>399</v>
      </c>
      <c r="G71" s="134">
        <f t="shared" ref="G71:N71" ca="1" si="173">ROUND(T71,0)</f>
        <v>104737</v>
      </c>
      <c r="H71" s="134">
        <f t="shared" ca="1" si="173"/>
        <v>110250</v>
      </c>
      <c r="I71" s="134">
        <f t="shared" ca="1" si="173"/>
        <v>112452</v>
      </c>
      <c r="J71" s="134">
        <f t="shared" ca="1" si="173"/>
        <v>114702</v>
      </c>
      <c r="K71" s="134">
        <f t="shared" ca="1" si="173"/>
        <v>116995</v>
      </c>
      <c r="L71" s="134">
        <f t="shared" ca="1" si="173"/>
        <v>119337</v>
      </c>
      <c r="M71" s="134">
        <f t="shared" ca="1" si="173"/>
        <v>121723</v>
      </c>
      <c r="N71" s="134">
        <f t="shared" ca="1" si="173"/>
        <v>124157</v>
      </c>
      <c r="O71" s="87"/>
      <c r="P71" s="100" t="str">
        <f t="shared" ref="P71:P101" si="174">A71</f>
        <v>C00713</v>
      </c>
      <c r="Q71" s="102" t="s">
        <v>509</v>
      </c>
      <c r="R71" s="103" t="str">
        <f t="shared" si="46"/>
        <v>Director Civil Rights Equity</v>
      </c>
      <c r="S71" s="102" t="str">
        <f t="shared" si="164"/>
        <v>135</v>
      </c>
      <c r="T71" s="104" cm="1">
        <f t="array" aca="1" ref="T71" ca="1">IF($Q71="Y",VLOOKUP($P71,INDIRECT($Q$2),T$5,0)*INDIRECT($P$1),VLOOKUP($P71,INDIRECT($Q$2),T$5,0))</f>
        <v>104736.642993125</v>
      </c>
      <c r="U71" s="104" cm="1">
        <f t="array" aca="1" ref="U71" ca="1">IF($Q71="Y",VLOOKUP($P71,INDIRECT($Q$2),U$5,0)*INDIRECT($P$1),VLOOKUP($P71,INDIRECT($Q$2),U$5,0))</f>
        <v>110250.0634503125</v>
      </c>
      <c r="V71" s="104" cm="1">
        <f t="array" aca="1" ref="V71" ca="1">IF($Q71="Y",VLOOKUP($P71,INDIRECT($Q$2),V$5,0)*INDIRECT($P$1),VLOOKUP($P71,INDIRECT($Q$2),V$5,0))</f>
        <v>112451.54666281249</v>
      </c>
      <c r="W71" s="104" cm="1">
        <f t="array" aca="1" ref="W71" ca="1">IF($Q71="Y",VLOOKUP($P71,INDIRECT($Q$2),W$5,0)*INDIRECT($P$1),VLOOKUP($P71,INDIRECT($Q$2),W$5,0))</f>
        <v>114701.592005</v>
      </c>
      <c r="X71" s="104" cm="1">
        <f t="array" aca="1" ref="X71" ca="1">IF($Q71="Y",VLOOKUP($P71,INDIRECT($Q$2),X$5,0)*INDIRECT($P$1),VLOOKUP($P71,INDIRECT($Q$2),X$5,0))</f>
        <v>116994.80368468749</v>
      </c>
      <c r="Y71" s="104" cm="1">
        <f t="array" aca="1" ref="Y71" ca="1">IF($Q71="Y",VLOOKUP($P71,INDIRECT($Q$2),Y$5,0)*INDIRECT($P$1),VLOOKUP($P71,INDIRECT($Q$2),Y$5,0))</f>
        <v>119336.5774940625</v>
      </c>
      <c r="Z71" s="104" cm="1">
        <f t="array" aca="1" ref="Z71" ca="1">IF($Q71="Y",VLOOKUP($P71,INDIRECT($Q$2),Z$5,0)*INDIRECT($P$1),VLOOKUP($P71,INDIRECT($Q$2),Z$5,0))</f>
        <v>121722.59679937498</v>
      </c>
      <c r="AA71" s="104" cm="1">
        <f t="array" aca="1" ref="AA71" ca="1">IF($Q71="Y",VLOOKUP($P71,INDIRECT($Q$2),AA$5,0)*INDIRECT($P$1),VLOOKUP($P71,INDIRECT($Q$2),AA$5,0))</f>
        <v>124157.17823437498</v>
      </c>
      <c r="AB71" s="162" t="str">
        <f t="shared" ref="AB71:AB101" si="175">A71</f>
        <v>C00713</v>
      </c>
      <c r="AC71" s="163" t="str">
        <f t="shared" si="48"/>
        <v>Director Civil Rights Equity</v>
      </c>
      <c r="AD71" s="162" t="str">
        <f t="shared" ref="AD71:AD101" si="176">C71</f>
        <v>135</v>
      </c>
      <c r="AE71" s="164">
        <f t="shared" ref="AE71:AL71" ca="1" si="177">ROUNDUP(T71/2080,3)</f>
        <v>50.354999999999997</v>
      </c>
      <c r="AF71" s="164">
        <f t="shared" ca="1" si="177"/>
        <v>53.004999999999995</v>
      </c>
      <c r="AG71" s="164">
        <f t="shared" ca="1" si="177"/>
        <v>54.064</v>
      </c>
      <c r="AH71" s="164">
        <f t="shared" ca="1" si="177"/>
        <v>55.144999999999996</v>
      </c>
      <c r="AI71" s="164">
        <f t="shared" ca="1" si="177"/>
        <v>56.247999999999998</v>
      </c>
      <c r="AJ71" s="164">
        <f t="shared" ca="1" si="177"/>
        <v>57.373999999999995</v>
      </c>
      <c r="AK71" s="164">
        <f t="shared" ca="1" si="177"/>
        <v>58.521000000000001</v>
      </c>
      <c r="AL71" s="164">
        <f t="shared" ca="1" si="177"/>
        <v>59.690999999999995</v>
      </c>
    </row>
    <row r="72" spans="1:40">
      <c r="A72" s="85" t="s">
        <v>630</v>
      </c>
      <c r="B72" s="86">
        <v>12</v>
      </c>
      <c r="C72" s="94" t="s">
        <v>714</v>
      </c>
      <c r="D72" s="86">
        <v>575</v>
      </c>
      <c r="E72" s="86" t="s">
        <v>448</v>
      </c>
      <c r="F72" s="113" t="s">
        <v>631</v>
      </c>
      <c r="G72" s="134">
        <f t="shared" ref="G72:N72" si="178">ROUND(T72,0)</f>
        <v>125233</v>
      </c>
      <c r="H72" s="134">
        <f t="shared" si="178"/>
        <v>131824</v>
      </c>
      <c r="I72" s="134">
        <f t="shared" si="178"/>
        <v>134461</v>
      </c>
      <c r="J72" s="134">
        <f t="shared" si="178"/>
        <v>137150</v>
      </c>
      <c r="K72" s="134">
        <f t="shared" si="178"/>
        <v>139893</v>
      </c>
      <c r="L72" s="134">
        <f t="shared" si="178"/>
        <v>142691</v>
      </c>
      <c r="M72" s="134">
        <f t="shared" si="178"/>
        <v>145545</v>
      </c>
      <c r="N72" s="134">
        <f t="shared" si="178"/>
        <v>148456</v>
      </c>
      <c r="O72" s="87"/>
      <c r="P72" s="100" t="str">
        <f t="shared" si="174"/>
        <v>53068C</v>
      </c>
      <c r="Q72" s="102" t="s">
        <v>509</v>
      </c>
      <c r="R72" s="103" t="str">
        <f t="shared" si="46"/>
        <v>Director Climate Equity Action</v>
      </c>
      <c r="S72" s="102" t="str">
        <f t="shared" si="164"/>
        <v>194</v>
      </c>
      <c r="T72" s="187">
        <v>125233</v>
      </c>
      <c r="U72" s="187">
        <v>131824</v>
      </c>
      <c r="V72" s="187">
        <v>134461</v>
      </c>
      <c r="W72" s="187">
        <v>137150</v>
      </c>
      <c r="X72" s="187">
        <v>139893</v>
      </c>
      <c r="Y72" s="187">
        <v>142691</v>
      </c>
      <c r="Z72" s="187">
        <v>145545</v>
      </c>
      <c r="AA72" s="187">
        <v>148456</v>
      </c>
      <c r="AB72" s="162" t="str">
        <f t="shared" si="175"/>
        <v>53068C</v>
      </c>
      <c r="AC72" s="163" t="str">
        <f t="shared" si="48"/>
        <v>Director Climate Equity Action</v>
      </c>
      <c r="AD72" s="162" t="str">
        <f t="shared" si="176"/>
        <v>194</v>
      </c>
      <c r="AE72" s="164">
        <f t="shared" ref="AE72:AL72" si="179">ROUNDUP(T72/2080,3)</f>
        <v>60.208999999999996</v>
      </c>
      <c r="AF72" s="164">
        <f t="shared" si="179"/>
        <v>63.376999999999995</v>
      </c>
      <c r="AG72" s="164">
        <f t="shared" si="179"/>
        <v>64.64500000000001</v>
      </c>
      <c r="AH72" s="164">
        <f t="shared" si="179"/>
        <v>65.938000000000002</v>
      </c>
      <c r="AI72" s="164">
        <f t="shared" si="179"/>
        <v>67.257000000000005</v>
      </c>
      <c r="AJ72" s="164">
        <f t="shared" si="179"/>
        <v>68.602000000000004</v>
      </c>
      <c r="AK72" s="164">
        <f t="shared" si="179"/>
        <v>69.974000000000004</v>
      </c>
      <c r="AL72" s="164">
        <f t="shared" si="179"/>
        <v>71.374000000000009</v>
      </c>
    </row>
    <row r="73" spans="1:40">
      <c r="A73" s="85" t="s">
        <v>29</v>
      </c>
      <c r="B73" s="86">
        <v>14</v>
      </c>
      <c r="C73" s="86" t="s">
        <v>30</v>
      </c>
      <c r="D73" s="86">
        <v>655</v>
      </c>
      <c r="E73" s="86" t="s">
        <v>448</v>
      </c>
      <c r="F73" s="113" t="s">
        <v>670</v>
      </c>
      <c r="G73" s="134">
        <f t="shared" ref="G73:G89" ca="1" si="180">ROUND(T73,0)</f>
        <v>143055</v>
      </c>
      <c r="H73" s="134">
        <f t="shared" ref="H73:H89" ca="1" si="181">ROUND(U73,0)</f>
        <v>150586</v>
      </c>
      <c r="I73" s="134">
        <f t="shared" ref="I73:I89" ca="1" si="182">ROUND(V73,0)</f>
        <v>153597</v>
      </c>
      <c r="J73" s="134">
        <f t="shared" ref="J73:J89" ca="1" si="183">ROUND(W73,0)</f>
        <v>156670</v>
      </c>
      <c r="K73" s="134">
        <f t="shared" ref="K73:K89" ca="1" si="184">ROUND(X73,0)</f>
        <v>159803</v>
      </c>
      <c r="L73" s="134">
        <f t="shared" ref="L73:L89" ca="1" si="185">ROUND(Y73,0)</f>
        <v>163000</v>
      </c>
      <c r="M73" s="134">
        <f t="shared" ref="M73:M89" ca="1" si="186">ROUND(Z73,0)</f>
        <v>166259</v>
      </c>
      <c r="N73" s="134">
        <f t="shared" ref="N73:N89" ca="1" si="187">ROUND(AA73,0)</f>
        <v>169583</v>
      </c>
      <c r="O73" s="87"/>
      <c r="P73" s="100" t="str">
        <f t="shared" si="174"/>
        <v>C03215</v>
      </c>
      <c r="Q73" s="102" t="s">
        <v>509</v>
      </c>
      <c r="R73" s="103" t="str">
        <f>F73</f>
        <v>Director Communications</v>
      </c>
      <c r="S73" s="102" t="str">
        <f t="shared" si="164"/>
        <v>94</v>
      </c>
      <c r="T73" s="104" cm="1">
        <f t="array" aca="1" ref="T73" ca="1">IF($Q73="Y",VLOOKUP($P73,INDIRECT($Q$2),T$5,0)*INDIRECT($P$1),VLOOKUP($P73,INDIRECT($Q$2),T$5,0))</f>
        <v>143055.400791875</v>
      </c>
      <c r="U73" s="104" cm="1">
        <f t="array" aca="1" ref="U73" ca="1">IF($Q73="Y",VLOOKUP($P73,INDIRECT($Q$2),U$5,0)*INDIRECT($P$1),VLOOKUP($P73,INDIRECT($Q$2),U$5,0))</f>
        <v>150585.76836875</v>
      </c>
      <c r="V73" s="104" cm="1">
        <f t="array" aca="1" ref="V73" ca="1">IF($Q73="Y",VLOOKUP($P73,INDIRECT($Q$2),V$5,0)*INDIRECT($P$1),VLOOKUP($P73,INDIRECT($Q$2),V$5,0))</f>
        <v>153596.62040937497</v>
      </c>
      <c r="W73" s="104" cm="1">
        <f t="array" aca="1" ref="W73" ca="1">IF($Q73="Y",VLOOKUP($P73,INDIRECT($Q$2),W$5,0)*INDIRECT($P$1),VLOOKUP($P73,INDIRECT($Q$2),W$5,0))</f>
        <v>156670.063639375</v>
      </c>
      <c r="X73" s="104" cm="1">
        <f t="array" aca="1" ref="X73" ca="1">IF($Q73="Y",VLOOKUP($P73,INDIRECT($Q$2),X$5,0)*INDIRECT($P$1),VLOOKUP($P73,INDIRECT($Q$2),X$5,0))</f>
        <v>159802.86058343749</v>
      </c>
      <c r="Y73" s="104" cm="1">
        <f t="array" aca="1" ref="Y73" ca="1">IF($Q73="Y",VLOOKUP($P73,INDIRECT($Q$2),Y$5,0)*INDIRECT($P$1),VLOOKUP($P73,INDIRECT($Q$2),Y$5,0))</f>
        <v>163000.40703375</v>
      </c>
      <c r="Z73" s="104" cm="1">
        <f t="array" aca="1" ref="Z73" ca="1">IF($Q73="Y",VLOOKUP($P73,INDIRECT($Q$2),Z$5,0)*INDIRECT($P$1),VLOOKUP($P73,INDIRECT($Q$2),Z$5,0))</f>
        <v>166259.46551499999</v>
      </c>
      <c r="AA73" s="104" cm="1">
        <f t="array" aca="1" ref="AA73" ca="1">IF($Q73="Y",VLOOKUP($P73,INDIRECT($Q$2),AA$5,0)*INDIRECT($P$1),VLOOKUP($P73,INDIRECT($Q$2),AA$5,0))</f>
        <v>169583.27350249997</v>
      </c>
      <c r="AB73" s="162" t="str">
        <f t="shared" si="175"/>
        <v>C03215</v>
      </c>
      <c r="AC73" s="163" t="str">
        <f>F73</f>
        <v>Director Communications</v>
      </c>
      <c r="AD73" s="162" t="str">
        <f t="shared" si="176"/>
        <v>94</v>
      </c>
      <c r="AE73" s="164">
        <f t="shared" ref="AE73:AE89" ca="1" si="188">ROUNDUP(T73/2080,3)</f>
        <v>68.777000000000001</v>
      </c>
      <c r="AF73" s="164">
        <f t="shared" ref="AF73:AF89" ca="1" si="189">ROUNDUP(U73/2080,3)</f>
        <v>72.39800000000001</v>
      </c>
      <c r="AG73" s="164">
        <f t="shared" ref="AG73:AG89" ca="1" si="190">ROUNDUP(V73/2080,3)</f>
        <v>73.844999999999999</v>
      </c>
      <c r="AH73" s="164">
        <f t="shared" ref="AH73:AH89" ca="1" si="191">ROUNDUP(W73/2080,3)</f>
        <v>75.323000000000008</v>
      </c>
      <c r="AI73" s="164">
        <f t="shared" ref="AI73:AI89" ca="1" si="192">ROUNDUP(X73/2080,3)</f>
        <v>76.829000000000008</v>
      </c>
      <c r="AJ73" s="164">
        <f t="shared" ref="AJ73:AJ89" ca="1" si="193">ROUNDUP(Y73/2080,3)</f>
        <v>78.366</v>
      </c>
      <c r="AK73" s="164">
        <f t="shared" ref="AK73:AK89" ca="1" si="194">ROUNDUP(Z73/2080,3)</f>
        <v>79.933000000000007</v>
      </c>
      <c r="AL73" s="164">
        <f t="shared" ref="AL73:AL89" ca="1" si="195">ROUNDUP(AA73/2080,3)</f>
        <v>81.531000000000006</v>
      </c>
    </row>
    <row r="74" spans="1:40">
      <c r="A74" s="85" t="s">
        <v>613</v>
      </c>
      <c r="B74" s="86">
        <v>12</v>
      </c>
      <c r="C74" s="94" t="s">
        <v>155</v>
      </c>
      <c r="D74" s="86">
        <v>570</v>
      </c>
      <c r="E74" s="86" t="s">
        <v>448</v>
      </c>
      <c r="F74" s="85" t="s">
        <v>612</v>
      </c>
      <c r="G74" s="134">
        <f t="shared" ca="1" si="180"/>
        <v>124118</v>
      </c>
      <c r="H74" s="134">
        <f t="shared" ca="1" si="181"/>
        <v>130653</v>
      </c>
      <c r="I74" s="134">
        <f t="shared" ca="1" si="182"/>
        <v>133263</v>
      </c>
      <c r="J74" s="134">
        <f t="shared" ca="1" si="183"/>
        <v>135930</v>
      </c>
      <c r="K74" s="134">
        <f t="shared" ca="1" si="184"/>
        <v>138649</v>
      </c>
      <c r="L74" s="134">
        <f t="shared" ca="1" si="185"/>
        <v>141419</v>
      </c>
      <c r="M74" s="134">
        <f t="shared" ca="1" si="186"/>
        <v>144249</v>
      </c>
      <c r="N74" s="134">
        <f t="shared" ca="1" si="187"/>
        <v>147136</v>
      </c>
      <c r="O74" s="87"/>
      <c r="P74" s="100" t="str">
        <f t="shared" si="174"/>
        <v>53058C</v>
      </c>
      <c r="Q74" s="102" t="s">
        <v>509</v>
      </c>
      <c r="R74" s="103" t="str">
        <f t="shared" si="46"/>
        <v>Director Community Safety Design &amp; Implementation</v>
      </c>
      <c r="S74" s="102" t="str">
        <f t="shared" si="164"/>
        <v>39</v>
      </c>
      <c r="T74" s="104" cm="1">
        <f t="array" aca="1" ref="T74" ca="1">IF($Q74="Y",VLOOKUP($P74,INDIRECT($Q$2),T$5,0)*INDIRECT($P$1),VLOOKUP($P74,INDIRECT($Q$2),T$5,0))</f>
        <v>124118.32853062499</v>
      </c>
      <c r="U74" s="104" cm="1">
        <f t="array" aca="1" ref="U74" ca="1">IF($Q74="Y",VLOOKUP($P74,INDIRECT($Q$2),U$5,0)*INDIRECT($P$1),VLOOKUP($P74,INDIRECT($Q$2),U$5,0))</f>
        <v>130652.6328696875</v>
      </c>
      <c r="V74" s="104" cm="1">
        <f t="array" aca="1" ref="V74" ca="1">IF($Q74="Y",VLOOKUP($P74,INDIRECT($Q$2),V$5,0)*INDIRECT($P$1),VLOOKUP($P74,INDIRECT($Q$2),V$5,0))</f>
        <v>133263.11713</v>
      </c>
      <c r="W74" s="104" cm="1">
        <f t="array" aca="1" ref="W74" ca="1">IF($Q74="Y",VLOOKUP($P74,INDIRECT($Q$2),W$5,0)*INDIRECT($P$1),VLOOKUP($P74,INDIRECT($Q$2),W$5,0))</f>
        <v>135929.71762906251</v>
      </c>
      <c r="X74" s="104" cm="1">
        <f t="array" aca="1" ref="X74" ca="1">IF($Q74="Y",VLOOKUP($P74,INDIRECT($Q$2),X$5,0)*INDIRECT($P$1),VLOOKUP($P74,INDIRECT($Q$2),X$5,0))</f>
        <v>138649.19689156249</v>
      </c>
      <c r="Y74" s="104" cm="1">
        <f t="array" aca="1" ref="Y74" ca="1">IF($Q74="Y",VLOOKUP($P74,INDIRECT($Q$2),Y$5,0)*INDIRECT($P$1),VLOOKUP($P74,INDIRECT($Q$2),Y$5,0))</f>
        <v>141419.39660062498</v>
      </c>
      <c r="Z74" s="104" cm="1">
        <f t="array" aca="1" ref="Z74" ca="1">IF($Q74="Y",VLOOKUP($P74,INDIRECT($Q$2),Z$5,0)*INDIRECT($P$1),VLOOKUP($P74,INDIRECT($Q$2),Z$5,0))</f>
        <v>144248.95002374999</v>
      </c>
      <c r="AA74" s="104" cm="1">
        <f t="array" aca="1" ref="AA74" ca="1">IF($Q74="Y",VLOOKUP($P74,INDIRECT($Q$2),AA$5,0)*INDIRECT($P$1),VLOOKUP($P74,INDIRECT($Q$2),AA$5,0))</f>
        <v>147135.69884406248</v>
      </c>
      <c r="AB74" s="162" t="str">
        <f t="shared" si="175"/>
        <v>53058C</v>
      </c>
      <c r="AC74" s="163" t="str">
        <f t="shared" si="48"/>
        <v>Director Community Safety Design &amp; Implementation</v>
      </c>
      <c r="AD74" s="162" t="str">
        <f t="shared" si="176"/>
        <v>39</v>
      </c>
      <c r="AE74" s="164">
        <f t="shared" ca="1" si="188"/>
        <v>59.672999999999995</v>
      </c>
      <c r="AF74" s="164">
        <f t="shared" ca="1" si="189"/>
        <v>62.814</v>
      </c>
      <c r="AG74" s="164">
        <f t="shared" ca="1" si="190"/>
        <v>64.069000000000003</v>
      </c>
      <c r="AH74" s="164">
        <f t="shared" ca="1" si="191"/>
        <v>65.350999999999999</v>
      </c>
      <c r="AI74" s="164">
        <f t="shared" ca="1" si="192"/>
        <v>66.659000000000006</v>
      </c>
      <c r="AJ74" s="164">
        <f t="shared" ca="1" si="193"/>
        <v>67.991</v>
      </c>
      <c r="AK74" s="164">
        <f t="shared" ca="1" si="194"/>
        <v>69.350999999999999</v>
      </c>
      <c r="AL74" s="164">
        <f t="shared" ca="1" si="195"/>
        <v>70.739000000000004</v>
      </c>
    </row>
    <row r="75" spans="1:40">
      <c r="A75" s="85" t="s">
        <v>163</v>
      </c>
      <c r="B75" s="86">
        <v>11</v>
      </c>
      <c r="C75" s="86" t="s">
        <v>164</v>
      </c>
      <c r="D75" s="86">
        <v>510</v>
      </c>
      <c r="E75" s="86" t="s">
        <v>448</v>
      </c>
      <c r="F75" s="85" t="s">
        <v>165</v>
      </c>
      <c r="G75" s="134">
        <f t="shared" ca="1" si="180"/>
        <v>110752</v>
      </c>
      <c r="H75" s="134">
        <f t="shared" ca="1" si="181"/>
        <v>116580</v>
      </c>
      <c r="I75" s="134">
        <f t="shared" ca="1" si="182"/>
        <v>118911</v>
      </c>
      <c r="J75" s="134">
        <f t="shared" ca="1" si="183"/>
        <v>121290</v>
      </c>
      <c r="K75" s="134">
        <f t="shared" ca="1" si="184"/>
        <v>123718</v>
      </c>
      <c r="L75" s="134">
        <f t="shared" ca="1" si="185"/>
        <v>126190</v>
      </c>
      <c r="M75" s="134">
        <f t="shared" ca="1" si="186"/>
        <v>128713</v>
      </c>
      <c r="N75" s="134">
        <f t="shared" ca="1" si="187"/>
        <v>131288</v>
      </c>
      <c r="O75" s="87"/>
      <c r="P75" s="100" t="str">
        <f t="shared" ref="P75" si="196">A75</f>
        <v>C03572</v>
      </c>
      <c r="Q75" s="102" t="s">
        <v>509</v>
      </c>
      <c r="R75" s="103" t="str">
        <f t="shared" ref="R75" si="197">F75</f>
        <v>Director Contract Compliance</v>
      </c>
      <c r="S75" s="102" t="str">
        <f t="shared" ref="S75" si="198">C75</f>
        <v>38</v>
      </c>
      <c r="T75" s="104" cm="1">
        <f t="array" aca="1" ref="T75" ca="1">IF($Q75="Y",VLOOKUP($P75,INDIRECT($Q$2),T$5,0)*INDIRECT($P$1),VLOOKUP($P75,INDIRECT($Q$2),T$5,0))</f>
        <v>110751.87212374998</v>
      </c>
      <c r="U75" s="104" cm="1">
        <f t="array" aca="1" ref="U75" ca="1">IF($Q75="Y",VLOOKUP($P75,INDIRECT($Q$2),U$5,0)*INDIRECT($P$1),VLOOKUP($P75,INDIRECT($Q$2),U$5,0))</f>
        <v>116580.40684468749</v>
      </c>
      <c r="V75" s="104" cm="1">
        <f t="array" aca="1" ref="V75" ca="1">IF($Q75="Y",VLOOKUP($P75,INDIRECT($Q$2),V$5,0)*INDIRECT($P$1),VLOOKUP($P75,INDIRECT($Q$2),V$5,0))</f>
        <v>118911.3890696875</v>
      </c>
      <c r="W75" s="104" cm="1">
        <f t="array" aca="1" ref="W75" ca="1">IF($Q75="Y",VLOOKUP($P75,INDIRECT($Q$2),W$5,0)*INDIRECT($P$1),VLOOKUP($P75,INDIRECT($Q$2),W$5,0))</f>
        <v>121289.85426593748</v>
      </c>
      <c r="X75" s="104" cm="1">
        <f t="array" aca="1" ref="X75" ca="1">IF($Q75="Y",VLOOKUP($P75,INDIRECT($Q$2),X$5,0)*INDIRECT($P$1),VLOOKUP($P75,INDIRECT($Q$2),X$5,0))</f>
        <v>123717.96075031249</v>
      </c>
      <c r="Y75" s="104" cm="1">
        <f t="array" aca="1" ref="Y75" ca="1">IF($Q75="Y",VLOOKUP($P75,INDIRECT($Q$2),Y$5,0)*INDIRECT($P$1),VLOOKUP($P75,INDIRECT($Q$2),Y$5,0))</f>
        <v>126190.312730625</v>
      </c>
      <c r="Z75" s="104" cm="1">
        <f t="array" aca="1" ref="Z75" ca="1">IF($Q75="Y",VLOOKUP($P75,INDIRECT($Q$2),Z$5,0)*INDIRECT($P$1),VLOOKUP($P75,INDIRECT($Q$2),Z$5,0))</f>
        <v>128713.3851575</v>
      </c>
      <c r="AA75" s="104" cm="1">
        <f t="array" aca="1" ref="AA75" ca="1">IF($Q75="Y",VLOOKUP($P75,INDIRECT($Q$2),AA$5,0)*INDIRECT($P$1),VLOOKUP($P75,INDIRECT($Q$2),AA$5,0))</f>
        <v>131288.257189375</v>
      </c>
      <c r="AB75" s="162" t="str">
        <f t="shared" ref="AB75" si="199">A75</f>
        <v>C03572</v>
      </c>
      <c r="AC75" s="163" t="str">
        <f t="shared" ref="AC75" si="200">F75</f>
        <v>Director Contract Compliance</v>
      </c>
      <c r="AD75" s="162" t="str">
        <f t="shared" ref="AD75" si="201">C75</f>
        <v>38</v>
      </c>
      <c r="AE75" s="164">
        <f t="shared" ca="1" si="188"/>
        <v>53.247</v>
      </c>
      <c r="AF75" s="164">
        <f t="shared" ca="1" si="189"/>
        <v>56.048999999999999</v>
      </c>
      <c r="AG75" s="164">
        <f t="shared" ca="1" si="190"/>
        <v>57.168999999999997</v>
      </c>
      <c r="AH75" s="164">
        <f t="shared" ca="1" si="191"/>
        <v>58.312999999999995</v>
      </c>
      <c r="AI75" s="164">
        <f t="shared" ca="1" si="192"/>
        <v>59.48</v>
      </c>
      <c r="AJ75" s="164">
        <f t="shared" ca="1" si="193"/>
        <v>60.668999999999997</v>
      </c>
      <c r="AK75" s="164">
        <f t="shared" ca="1" si="194"/>
        <v>61.881999999999998</v>
      </c>
      <c r="AL75" s="164">
        <f t="shared" ca="1" si="195"/>
        <v>63.12</v>
      </c>
    </row>
    <row r="76" spans="1:40">
      <c r="A76" s="85" t="s">
        <v>166</v>
      </c>
      <c r="B76" s="86">
        <v>15</v>
      </c>
      <c r="C76" s="86" t="s">
        <v>167</v>
      </c>
      <c r="D76" s="86">
        <v>688</v>
      </c>
      <c r="E76" s="86" t="s">
        <v>448</v>
      </c>
      <c r="F76" s="113" t="s">
        <v>168</v>
      </c>
      <c r="G76" s="134">
        <f t="shared" ca="1" si="180"/>
        <v>150410</v>
      </c>
      <c r="H76" s="134">
        <f t="shared" ca="1" si="181"/>
        <v>158327</v>
      </c>
      <c r="I76" s="134">
        <f t="shared" ca="1" si="182"/>
        <v>161492</v>
      </c>
      <c r="J76" s="134">
        <f t="shared" ca="1" si="183"/>
        <v>164724</v>
      </c>
      <c r="K76" s="134">
        <f t="shared" ca="1" si="184"/>
        <v>168018</v>
      </c>
      <c r="L76" s="134">
        <f t="shared" ca="1" si="185"/>
        <v>171377</v>
      </c>
      <c r="M76" s="134">
        <f t="shared" ca="1" si="186"/>
        <v>174805</v>
      </c>
      <c r="N76" s="134">
        <f t="shared" ca="1" si="187"/>
        <v>178301</v>
      </c>
      <c r="O76" s="87"/>
      <c r="P76" s="100" t="str">
        <f t="shared" si="174"/>
        <v>C03196</v>
      </c>
      <c r="Q76" s="102" t="s">
        <v>509</v>
      </c>
      <c r="R76" s="103" t="str">
        <f t="shared" si="46"/>
        <v>Director CPED Operations &amp; Innovation</v>
      </c>
      <c r="S76" s="102" t="str">
        <f t="shared" si="164"/>
        <v>147</v>
      </c>
      <c r="T76" s="104" cm="1">
        <f t="array" aca="1" ref="T76" ca="1">IF($Q76="Y",VLOOKUP($P76,INDIRECT($Q$2),T$5,0)*INDIRECT($P$1),VLOOKUP($P76,INDIRECT($Q$2),T$5,0))</f>
        <v>150409.86554343748</v>
      </c>
      <c r="U76" s="104" cm="1">
        <f t="array" aca="1" ref="U76" ca="1">IF($Q76="Y",VLOOKUP($P76,INDIRECT($Q$2),U$5,0)*INDIRECT($P$1),VLOOKUP($P76,INDIRECT($Q$2),U$5,0))</f>
        <v>158326.57184093748</v>
      </c>
      <c r="V76" s="104" cm="1">
        <f t="array" aca="1" ref="V76" ca="1">IF($Q76="Y",VLOOKUP($P76,INDIRECT($Q$2),V$5,0)*INDIRECT($P$1),VLOOKUP($P76,INDIRECT($Q$2),V$5,0))</f>
        <v>161491.74353812498</v>
      </c>
      <c r="W76" s="104" cm="1">
        <f t="array" aca="1" ref="W76" ca="1">IF($Q76="Y",VLOOKUP($P76,INDIRECT($Q$2),W$5,0)*INDIRECT($P$1),VLOOKUP($P76,INDIRECT($Q$2),W$5,0))</f>
        <v>164723.82305843747</v>
      </c>
      <c r="X76" s="104" cm="1">
        <f t="array" aca="1" ref="X76" ca="1">IF($Q76="Y",VLOOKUP($P76,INDIRECT($Q$2),X$5,0)*INDIRECT($P$1),VLOOKUP($P76,INDIRECT($Q$2),X$5,0))</f>
        <v>168018.49376812499</v>
      </c>
      <c r="Y76" s="104" cm="1">
        <f t="array" aca="1" ref="Y76" ca="1">IF($Q76="Y",VLOOKUP($P76,INDIRECT($Q$2),Y$5,0)*INDIRECT($P$1),VLOOKUP($P76,INDIRECT($Q$2),Y$5,0))</f>
        <v>171376.834825625</v>
      </c>
      <c r="Z76" s="104" cm="1">
        <f t="array" aca="1" ref="Z76" ca="1">IF($Q76="Y",VLOOKUP($P76,INDIRECT($Q$2),Z$5,0)*INDIRECT($P$1),VLOOKUP($P76,INDIRECT($Q$2),Z$5,0))</f>
        <v>174805.3211815625</v>
      </c>
      <c r="AA76" s="104" cm="1">
        <f t="array" aca="1" ref="AA76" ca="1">IF($Q76="Y",VLOOKUP($P76,INDIRECT($Q$2),AA$5,0)*INDIRECT($P$1),VLOOKUP($P76,INDIRECT($Q$2),AA$5,0))</f>
        <v>178300.71536062501</v>
      </c>
      <c r="AB76" s="162" t="str">
        <f t="shared" si="175"/>
        <v>C03196</v>
      </c>
      <c r="AC76" s="163" t="str">
        <f t="shared" si="48"/>
        <v>Director CPED Operations &amp; Innovation</v>
      </c>
      <c r="AD76" s="162" t="str">
        <f t="shared" si="176"/>
        <v>147</v>
      </c>
      <c r="AE76" s="164">
        <f t="shared" ca="1" si="188"/>
        <v>72.313000000000002</v>
      </c>
      <c r="AF76" s="164">
        <f t="shared" ca="1" si="189"/>
        <v>76.119</v>
      </c>
      <c r="AG76" s="164">
        <f t="shared" ca="1" si="190"/>
        <v>77.641000000000005</v>
      </c>
      <c r="AH76" s="164">
        <f t="shared" ca="1" si="191"/>
        <v>79.195000000000007</v>
      </c>
      <c r="AI76" s="164">
        <f t="shared" ca="1" si="192"/>
        <v>80.779000000000011</v>
      </c>
      <c r="AJ76" s="164">
        <f t="shared" ca="1" si="193"/>
        <v>82.393000000000001</v>
      </c>
      <c r="AK76" s="164">
        <f t="shared" ca="1" si="194"/>
        <v>84.042000000000002</v>
      </c>
      <c r="AL76" s="164">
        <f t="shared" ca="1" si="195"/>
        <v>85.722000000000008</v>
      </c>
      <c r="AM76" s="51"/>
      <c r="AN76" s="51"/>
    </row>
    <row r="77" spans="1:40">
      <c r="A77" s="85" t="s">
        <v>169</v>
      </c>
      <c r="B77" s="86">
        <v>13</v>
      </c>
      <c r="C77" s="86" t="s">
        <v>170</v>
      </c>
      <c r="D77" s="86">
        <v>603</v>
      </c>
      <c r="E77" s="86" t="s">
        <v>448</v>
      </c>
      <c r="F77" s="85" t="s">
        <v>171</v>
      </c>
      <c r="G77" s="134">
        <f t="shared" ca="1" si="180"/>
        <v>131470</v>
      </c>
      <c r="H77" s="134">
        <f t="shared" ca="1" si="181"/>
        <v>138391</v>
      </c>
      <c r="I77" s="134">
        <f t="shared" ca="1" si="182"/>
        <v>141157</v>
      </c>
      <c r="J77" s="134">
        <f t="shared" ca="1" si="183"/>
        <v>143981</v>
      </c>
      <c r="K77" s="134">
        <f t="shared" ca="1" si="184"/>
        <v>146861</v>
      </c>
      <c r="L77" s="134">
        <f t="shared" ca="1" si="185"/>
        <v>149797</v>
      </c>
      <c r="M77" s="134">
        <f t="shared" ca="1" si="186"/>
        <v>152793</v>
      </c>
      <c r="N77" s="134">
        <f t="shared" ca="1" si="187"/>
        <v>155849</v>
      </c>
      <c r="O77" s="87"/>
      <c r="P77" s="100" t="str">
        <f t="shared" si="174"/>
        <v>C03217</v>
      </c>
      <c r="Q77" s="102" t="s">
        <v>509</v>
      </c>
      <c r="R77" s="103" t="str">
        <f t="shared" si="46"/>
        <v>Director Development Finance</v>
      </c>
      <c r="S77" s="102" t="str">
        <f t="shared" si="164"/>
        <v>112</v>
      </c>
      <c r="T77" s="104" cm="1">
        <f t="array" aca="1" ref="T77" ca="1">IF($Q77="Y",VLOOKUP($P77,INDIRECT($Q$2),T$5,0)*INDIRECT($P$1),VLOOKUP($P77,INDIRECT($Q$2),T$5,0))</f>
        <v>131469.555806875</v>
      </c>
      <c r="U77" s="104" cm="1">
        <f t="array" aca="1" ref="U77" ca="1">IF($Q77="Y",VLOOKUP($P77,INDIRECT($Q$2),U$5,0)*INDIRECT($P$1),VLOOKUP($P77,INDIRECT($Q$2),U$5,0))</f>
        <v>138391.27802499998</v>
      </c>
      <c r="V77" s="104" cm="1">
        <f t="array" aca="1" ref="V77" ca="1">IF($Q77="Y",VLOOKUP($P77,INDIRECT($Q$2),V$5,0)*INDIRECT($P$1),VLOOKUP($P77,INDIRECT($Q$2),V$5,0))</f>
        <v>141157.16110031249</v>
      </c>
      <c r="W77" s="104" cm="1">
        <f t="array" aca="1" ref="W77" ca="1">IF($Q77="Y",VLOOKUP($P77,INDIRECT($Q$2),W$5,0)*INDIRECT($P$1),VLOOKUP($P77,INDIRECT($Q$2),W$5,0))</f>
        <v>143981.31873125001</v>
      </c>
      <c r="X77" s="104" cm="1">
        <f t="array" aca="1" ref="X77" ca="1">IF($Q77="Y",VLOOKUP($P77,INDIRECT($Q$2),X$5,0)*INDIRECT($P$1),VLOOKUP($P77,INDIRECT($Q$2),X$5,0))</f>
        <v>146860.51344249997</v>
      </c>
      <c r="Y77" s="104" cm="1">
        <f t="array" aca="1" ref="Y77" ca="1">IF($Q77="Y",VLOOKUP($P77,INDIRECT($Q$2),Y$5,0)*INDIRECT($P$1),VLOOKUP($P77,INDIRECT($Q$2),Y$5,0))</f>
        <v>149796.90355093748</v>
      </c>
      <c r="Z77" s="104" cm="1">
        <f t="array" aca="1" ref="Z77" ca="1">IF($Q77="Y",VLOOKUP($P77,INDIRECT($Q$2),Z$5,0)*INDIRECT($P$1),VLOOKUP($P77,INDIRECT($Q$2),Z$5,0))</f>
        <v>152792.6473734375</v>
      </c>
      <c r="AA77" s="104" cm="1">
        <f t="array" aca="1" ref="AA77" ca="1">IF($Q77="Y",VLOOKUP($P77,INDIRECT($Q$2),AA$5,0)*INDIRECT($P$1),VLOOKUP($P77,INDIRECT($Q$2),AA$5,0))</f>
        <v>155848.82406843748</v>
      </c>
      <c r="AB77" s="162" t="str">
        <f t="shared" si="175"/>
        <v>C03217</v>
      </c>
      <c r="AC77" s="163" t="str">
        <f t="shared" si="48"/>
        <v>Director Development Finance</v>
      </c>
      <c r="AD77" s="162" t="str">
        <f t="shared" si="176"/>
        <v>112</v>
      </c>
      <c r="AE77" s="164">
        <f t="shared" ca="1" si="188"/>
        <v>63.207000000000001</v>
      </c>
      <c r="AF77" s="164">
        <f t="shared" ca="1" si="189"/>
        <v>66.535000000000011</v>
      </c>
      <c r="AG77" s="164">
        <f t="shared" ca="1" si="190"/>
        <v>67.865000000000009</v>
      </c>
      <c r="AH77" s="164">
        <f t="shared" ca="1" si="191"/>
        <v>69.222000000000008</v>
      </c>
      <c r="AI77" s="164">
        <f t="shared" ca="1" si="192"/>
        <v>70.606999999999999</v>
      </c>
      <c r="AJ77" s="164">
        <f t="shared" ca="1" si="193"/>
        <v>72.018000000000001</v>
      </c>
      <c r="AK77" s="164">
        <f t="shared" ca="1" si="194"/>
        <v>73.459000000000003</v>
      </c>
      <c r="AL77" s="164">
        <f t="shared" ca="1" si="195"/>
        <v>74.928000000000011</v>
      </c>
      <c r="AM77" s="51"/>
      <c r="AN77" s="51"/>
    </row>
    <row r="78" spans="1:40">
      <c r="A78" s="85" t="s">
        <v>172</v>
      </c>
      <c r="B78" s="86">
        <v>16</v>
      </c>
      <c r="C78" s="86" t="s">
        <v>173</v>
      </c>
      <c r="D78" s="86">
        <v>745</v>
      </c>
      <c r="E78" s="86" t="s">
        <v>448</v>
      </c>
      <c r="F78" s="113" t="s">
        <v>174</v>
      </c>
      <c r="G78" s="134">
        <f t="shared" ca="1" si="180"/>
        <v>163107</v>
      </c>
      <c r="H78" s="134">
        <f t="shared" ca="1" si="181"/>
        <v>171692</v>
      </c>
      <c r="I78" s="134">
        <f t="shared" ca="1" si="182"/>
        <v>175127</v>
      </c>
      <c r="J78" s="134">
        <f t="shared" ca="1" si="183"/>
        <v>178630</v>
      </c>
      <c r="K78" s="134">
        <f t="shared" ca="1" si="184"/>
        <v>182200</v>
      </c>
      <c r="L78" s="134">
        <f t="shared" ca="1" si="185"/>
        <v>185844</v>
      </c>
      <c r="M78" s="134">
        <f t="shared" ca="1" si="186"/>
        <v>189563</v>
      </c>
      <c r="N78" s="134">
        <f t="shared" ca="1" si="187"/>
        <v>193353</v>
      </c>
      <c r="O78" s="87"/>
      <c r="P78" s="100" t="str">
        <f t="shared" si="174"/>
        <v>C03216</v>
      </c>
      <c r="Q78" s="102" t="s">
        <v>509</v>
      </c>
      <c r="R78" s="103" t="str">
        <f t="shared" ref="R78:R111" si="202">F78</f>
        <v>Director Development Services</v>
      </c>
      <c r="S78" s="102" t="str">
        <f t="shared" si="164"/>
        <v>103</v>
      </c>
      <c r="T78" s="104" cm="1">
        <f t="array" aca="1" ref="T78" ca="1">IF($Q78="Y",VLOOKUP($P78,INDIRECT($Q$2),T$5,0)*INDIRECT($P$1),VLOOKUP($P78,INDIRECT($Q$2),T$5,0))</f>
        <v>163107.24371906248</v>
      </c>
      <c r="U78" s="104" cm="1">
        <f t="array" aca="1" ref="U78" ca="1">IF($Q78="Y",VLOOKUP($P78,INDIRECT($Q$2),U$5,0)*INDIRECT($P$1),VLOOKUP($P78,INDIRECT($Q$2),U$5,0))</f>
        <v>171691.94908937498</v>
      </c>
      <c r="V78" s="104" cm="1">
        <f t="array" aca="1" ref="V78" ca="1">IF($Q78="Y",VLOOKUP($P78,INDIRECT($Q$2),V$5,0)*INDIRECT($P$1),VLOOKUP($P78,INDIRECT($Q$2),V$5,0))</f>
        <v>175126.91039593748</v>
      </c>
      <c r="W78" s="104" cm="1">
        <f t="array" aca="1" ref="W78" ca="1">IF($Q78="Y",VLOOKUP($P78,INDIRECT($Q$2),W$5,0)*INDIRECT($P$1),VLOOKUP($P78,INDIRECT($Q$2),W$5,0))</f>
        <v>178629.85868406246</v>
      </c>
      <c r="X78" s="104" cm="1">
        <f t="array" aca="1" ref="X78" ca="1">IF($Q78="Y",VLOOKUP($P78,INDIRECT($Q$2),X$5,0)*INDIRECT($P$1),VLOOKUP($P78,INDIRECT($Q$2),X$5,0))</f>
        <v>182199.71479531249</v>
      </c>
      <c r="Y78" s="104" cm="1">
        <f t="array" aca="1" ref="Y78" ca="1">IF($Q78="Y",VLOOKUP($P78,INDIRECT($Q$2),Y$5,0)*INDIRECT($P$1),VLOOKUP($P78,INDIRECT($Q$2),Y$5,0))</f>
        <v>185844.03283874999</v>
      </c>
      <c r="Z78" s="104" cm="1">
        <f t="array" aca="1" ref="Z78" ca="1">IF($Q78="Y",VLOOKUP($P78,INDIRECT($Q$2),Z$5,0)*INDIRECT($P$1),VLOOKUP($P78,INDIRECT($Q$2),Z$5,0))</f>
        <v>189562.81281437498</v>
      </c>
      <c r="AA78" s="104" cm="1">
        <f t="array" aca="1" ref="AA78" ca="1">IF($Q78="Y",VLOOKUP($P78,INDIRECT($Q$2),AA$5,0)*INDIRECT($P$1),VLOOKUP($P78,INDIRECT($Q$2),AA$5,0))</f>
        <v>193352.817246875</v>
      </c>
      <c r="AB78" s="162" t="str">
        <f t="shared" si="175"/>
        <v>C03216</v>
      </c>
      <c r="AC78" s="163" t="str">
        <f t="shared" ref="AC78:AC111" si="203">F78</f>
        <v>Director Development Services</v>
      </c>
      <c r="AD78" s="162" t="str">
        <f t="shared" si="176"/>
        <v>103</v>
      </c>
      <c r="AE78" s="164">
        <f t="shared" ca="1" si="188"/>
        <v>78.417000000000002</v>
      </c>
      <c r="AF78" s="164">
        <f t="shared" ca="1" si="189"/>
        <v>82.545000000000002</v>
      </c>
      <c r="AG78" s="164">
        <f t="shared" ca="1" si="190"/>
        <v>84.195999999999998</v>
      </c>
      <c r="AH78" s="164">
        <f t="shared" ca="1" si="191"/>
        <v>85.88000000000001</v>
      </c>
      <c r="AI78" s="164">
        <f t="shared" ca="1" si="192"/>
        <v>87.597000000000008</v>
      </c>
      <c r="AJ78" s="164">
        <f t="shared" ca="1" si="193"/>
        <v>89.349000000000004</v>
      </c>
      <c r="AK78" s="164">
        <f t="shared" ca="1" si="194"/>
        <v>91.13600000000001</v>
      </c>
      <c r="AL78" s="164">
        <f t="shared" ca="1" si="195"/>
        <v>92.959000000000003</v>
      </c>
      <c r="AM78" s="51"/>
      <c r="AN78" s="51"/>
    </row>
    <row r="79" spans="1:40">
      <c r="A79" s="85" t="s">
        <v>175</v>
      </c>
      <c r="B79" s="86">
        <v>16</v>
      </c>
      <c r="C79" s="86" t="s">
        <v>176</v>
      </c>
      <c r="D79" s="86">
        <v>753</v>
      </c>
      <c r="E79" s="86" t="s">
        <v>448</v>
      </c>
      <c r="F79" s="113" t="s">
        <v>177</v>
      </c>
      <c r="G79" s="134">
        <f t="shared" ca="1" si="180"/>
        <v>164889</v>
      </c>
      <c r="H79" s="134">
        <f t="shared" ca="1" si="181"/>
        <v>173570</v>
      </c>
      <c r="I79" s="134">
        <f t="shared" ca="1" si="182"/>
        <v>177038</v>
      </c>
      <c r="J79" s="134">
        <f t="shared" ca="1" si="183"/>
        <v>180581</v>
      </c>
      <c r="K79" s="134">
        <f t="shared" ca="1" si="184"/>
        <v>184192</v>
      </c>
      <c r="L79" s="134">
        <f t="shared" ca="1" si="185"/>
        <v>187874</v>
      </c>
      <c r="M79" s="134">
        <f t="shared" ca="1" si="186"/>
        <v>191633</v>
      </c>
      <c r="N79" s="134">
        <f t="shared" ca="1" si="187"/>
        <v>195465</v>
      </c>
      <c r="O79" s="87"/>
      <c r="P79" s="100" t="str">
        <f t="shared" si="174"/>
        <v>C52270</v>
      </c>
      <c r="Q79" s="102" t="s">
        <v>509</v>
      </c>
      <c r="R79" s="103" t="str">
        <f t="shared" si="202"/>
        <v>Director Economic Policy &amp; Development</v>
      </c>
      <c r="S79" s="102" t="str">
        <f t="shared" si="164"/>
        <v>113</v>
      </c>
      <c r="T79" s="104" cm="1">
        <f t="array" aca="1" ref="T79" ca="1">IF($Q79="Y",VLOOKUP($P79,INDIRECT($Q$2),T$5,0)*INDIRECT($P$1),VLOOKUP($P79,INDIRECT($Q$2),T$5,0))</f>
        <v>164888.93429937499</v>
      </c>
      <c r="U79" s="104" cm="1">
        <f t="array" aca="1" ref="U79" ca="1">IF($Q79="Y",VLOOKUP($P79,INDIRECT($Q$2),U$5,0)*INDIRECT($P$1),VLOOKUP($P79,INDIRECT($Q$2),U$5,0))</f>
        <v>173569.68477062497</v>
      </c>
      <c r="V79" s="104" cm="1">
        <f t="array" aca="1" ref="V79" ca="1">IF($Q79="Y",VLOOKUP($P79,INDIRECT($Q$2),V$5,0)*INDIRECT($P$1),VLOOKUP($P79,INDIRECT($Q$2),V$5,0))</f>
        <v>177038.09998874998</v>
      </c>
      <c r="W79" s="104" cm="1">
        <f t="array" aca="1" ref="W79" ca="1">IF($Q79="Y",VLOOKUP($P79,INDIRECT($Q$2),W$5,0)*INDIRECT($P$1),VLOOKUP($P79,INDIRECT($Q$2),W$5,0))</f>
        <v>180580.97713906248</v>
      </c>
      <c r="X79" s="104" cm="1">
        <f t="array" aca="1" ref="X79" ca="1">IF($Q79="Y",VLOOKUP($P79,INDIRECT($Q$2),X$5,0)*INDIRECT($P$1),VLOOKUP($P79,INDIRECT($Q$2),X$5,0))</f>
        <v>184191.8412709375</v>
      </c>
      <c r="Y79" s="104" cm="1">
        <f t="array" aca="1" ref="Y79" ca="1">IF($Q79="Y",VLOOKUP($P79,INDIRECT($Q$2),Y$5,0)*INDIRECT($P$1),VLOOKUP($P79,INDIRECT($Q$2),Y$5,0))</f>
        <v>187873.92985968749</v>
      </c>
      <c r="Z79" s="104" cm="1">
        <f t="array" aca="1" ref="Z79" ca="1">IF($Q79="Y",VLOOKUP($P79,INDIRECT($Q$2),Z$5,0)*INDIRECT($P$1),VLOOKUP($P79,INDIRECT($Q$2),Z$5,0))</f>
        <v>191632.63869749999</v>
      </c>
      <c r="AA79" s="104" cm="1">
        <f t="array" aca="1" ref="AA79" ca="1">IF($Q79="Y",VLOOKUP($P79,INDIRECT($Q$2),AA$5,0)*INDIRECT($P$1),VLOOKUP($P79,INDIRECT($Q$2),AA$5,0))</f>
        <v>195464.73030906249</v>
      </c>
      <c r="AB79" s="162" t="str">
        <f t="shared" si="175"/>
        <v>C52270</v>
      </c>
      <c r="AC79" s="163" t="str">
        <f t="shared" si="203"/>
        <v>Director Economic Policy &amp; Development</v>
      </c>
      <c r="AD79" s="162" t="str">
        <f t="shared" si="176"/>
        <v>113</v>
      </c>
      <c r="AE79" s="164">
        <f t="shared" ca="1" si="188"/>
        <v>79.274000000000001</v>
      </c>
      <c r="AF79" s="164">
        <f t="shared" ca="1" si="189"/>
        <v>83.447000000000003</v>
      </c>
      <c r="AG79" s="164">
        <f t="shared" ca="1" si="190"/>
        <v>85.115000000000009</v>
      </c>
      <c r="AH79" s="164">
        <f t="shared" ca="1" si="191"/>
        <v>86.817999999999998</v>
      </c>
      <c r="AI79" s="164">
        <f t="shared" ca="1" si="192"/>
        <v>88.554000000000002</v>
      </c>
      <c r="AJ79" s="164">
        <f t="shared" ca="1" si="193"/>
        <v>90.325000000000003</v>
      </c>
      <c r="AK79" s="164">
        <f t="shared" ca="1" si="194"/>
        <v>92.132000000000005</v>
      </c>
      <c r="AL79" s="164">
        <f t="shared" ca="1" si="195"/>
        <v>93.974000000000004</v>
      </c>
      <c r="AM79" s="51"/>
      <c r="AN79" s="51"/>
    </row>
    <row r="80" spans="1:40" s="51" customFormat="1">
      <c r="A80" s="85" t="s">
        <v>178</v>
      </c>
      <c r="B80" s="86">
        <v>14</v>
      </c>
      <c r="C80" s="86" t="s">
        <v>179</v>
      </c>
      <c r="D80" s="86">
        <v>675</v>
      </c>
      <c r="E80" s="86" t="s">
        <v>448</v>
      </c>
      <c r="F80" s="113" t="s">
        <v>180</v>
      </c>
      <c r="G80" s="134">
        <f t="shared" ca="1" si="180"/>
        <v>147513</v>
      </c>
      <c r="H80" s="134">
        <f t="shared" ca="1" si="181"/>
        <v>155276</v>
      </c>
      <c r="I80" s="134">
        <f t="shared" ca="1" si="182"/>
        <v>158383</v>
      </c>
      <c r="J80" s="134">
        <f t="shared" ca="1" si="183"/>
        <v>161548</v>
      </c>
      <c r="K80" s="134">
        <f t="shared" ca="1" si="184"/>
        <v>164778</v>
      </c>
      <c r="L80" s="134">
        <f t="shared" ca="1" si="185"/>
        <v>168078</v>
      </c>
      <c r="M80" s="134">
        <f t="shared" ca="1" si="186"/>
        <v>171436</v>
      </c>
      <c r="N80" s="134">
        <f t="shared" ca="1" si="187"/>
        <v>174865</v>
      </c>
      <c r="O80" s="87"/>
      <c r="P80" s="100" t="str">
        <f t="shared" si="174"/>
        <v>C03225</v>
      </c>
      <c r="Q80" s="102" t="s">
        <v>509</v>
      </c>
      <c r="R80" s="103" t="str">
        <f t="shared" si="202"/>
        <v>Director Emergency Management</v>
      </c>
      <c r="S80" s="102" t="str">
        <f t="shared" si="164"/>
        <v>41</v>
      </c>
      <c r="T80" s="104" cm="1">
        <f t="array" aca="1" ref="T80" ca="1">IF($Q80="Y",VLOOKUP($P80,INDIRECT($Q$2),T$5,0)*INDIRECT($P$1),VLOOKUP($P80,INDIRECT($Q$2),T$5,0))</f>
        <v>147513.40429718749</v>
      </c>
      <c r="U80" s="104" cm="1">
        <f t="array" aca="1" ref="U80" ca="1">IF($Q80="Y",VLOOKUP($P80,INDIRECT($Q$2),U$5,0)*INDIRECT($P$1),VLOOKUP($P80,INDIRECT($Q$2),U$5,0))</f>
        <v>155275.79093812499</v>
      </c>
      <c r="V80" s="104" cm="1">
        <f t="array" aca="1" ref="V80" ca="1">IF($Q80="Y",VLOOKUP($P80,INDIRECT($Q$2),V$5,0)*INDIRECT($P$1),VLOOKUP($P80,INDIRECT($Q$2),V$5,0))</f>
        <v>158382.68807968748</v>
      </c>
      <c r="W80" s="104" cm="1">
        <f t="array" aca="1" ref="W80" ca="1">IF($Q80="Y",VLOOKUP($P80,INDIRECT($Q$2),W$5,0)*INDIRECT($P$1),VLOOKUP($P80,INDIRECT($Q$2),W$5,0))</f>
        <v>161547.85977687498</v>
      </c>
      <c r="X80" s="104" cm="1">
        <f t="array" aca="1" ref="X80" ca="1">IF($Q80="Y",VLOOKUP($P80,INDIRECT($Q$2),X$5,0)*INDIRECT($P$1),VLOOKUP($P80,INDIRECT($Q$2),X$5,0))</f>
        <v>164777.7809803125</v>
      </c>
      <c r="Y80" s="104" cm="1">
        <f t="array" aca="1" ref="Y80" ca="1">IF($Q80="Y",VLOOKUP($P80,INDIRECT($Q$2),Y$5,0)*INDIRECT($P$1),VLOOKUP($P80,INDIRECT($Q$2),Y$5,0))</f>
        <v>168077.8474821875</v>
      </c>
      <c r="Z80" s="104" cm="1">
        <f t="array" aca="1" ref="Z80" ca="1">IF($Q80="Y",VLOOKUP($P80,INDIRECT($Q$2),Z$5,0)*INDIRECT($P$1),VLOOKUP($P80,INDIRECT($Q$2),Z$5,0))</f>
        <v>171436.18853968749</v>
      </c>
      <c r="AA80" s="104" cm="1">
        <f t="array" aca="1" ref="AA80" ca="1">IF($Q80="Y",VLOOKUP($P80,INDIRECT($Q$2),AA$5,0)*INDIRECT($P$1),VLOOKUP($P80,INDIRECT($Q$2),AA$5,0))</f>
        <v>174864.67489562498</v>
      </c>
      <c r="AB80" s="162" t="str">
        <f t="shared" si="175"/>
        <v>C03225</v>
      </c>
      <c r="AC80" s="163" t="str">
        <f t="shared" si="203"/>
        <v>Director Emergency Management</v>
      </c>
      <c r="AD80" s="162" t="str">
        <f t="shared" si="176"/>
        <v>41</v>
      </c>
      <c r="AE80" s="164">
        <f t="shared" ca="1" si="188"/>
        <v>70.92</v>
      </c>
      <c r="AF80" s="164">
        <f t="shared" ca="1" si="189"/>
        <v>74.652000000000001</v>
      </c>
      <c r="AG80" s="164">
        <f t="shared" ca="1" si="190"/>
        <v>76.146000000000001</v>
      </c>
      <c r="AH80" s="164">
        <f t="shared" ca="1" si="191"/>
        <v>77.668000000000006</v>
      </c>
      <c r="AI80" s="164">
        <f t="shared" ca="1" si="192"/>
        <v>79.221000000000004</v>
      </c>
      <c r="AJ80" s="164">
        <f t="shared" ca="1" si="193"/>
        <v>80.807000000000002</v>
      </c>
      <c r="AK80" s="164">
        <f t="shared" ca="1" si="194"/>
        <v>82.422000000000011</v>
      </c>
      <c r="AL80" s="164">
        <f t="shared" ca="1" si="195"/>
        <v>84.070000000000007</v>
      </c>
    </row>
    <row r="81" spans="1:40" s="51" customFormat="1">
      <c r="A81" s="85" t="s">
        <v>181</v>
      </c>
      <c r="B81" s="86">
        <v>12</v>
      </c>
      <c r="C81" s="86" t="s">
        <v>182</v>
      </c>
      <c r="D81" s="86">
        <v>558</v>
      </c>
      <c r="E81" s="86" t="s">
        <v>448</v>
      </c>
      <c r="F81" s="85" t="s">
        <v>183</v>
      </c>
      <c r="G81" s="134">
        <f t="shared" ca="1" si="180"/>
        <v>121446</v>
      </c>
      <c r="H81" s="134">
        <f t="shared" ca="1" si="181"/>
        <v>127837</v>
      </c>
      <c r="I81" s="134">
        <f t="shared" ca="1" si="182"/>
        <v>130394</v>
      </c>
      <c r="J81" s="134">
        <f t="shared" ca="1" si="183"/>
        <v>133003</v>
      </c>
      <c r="K81" s="134">
        <f t="shared" ca="1" si="184"/>
        <v>135661</v>
      </c>
      <c r="L81" s="134">
        <f t="shared" ca="1" si="185"/>
        <v>138374</v>
      </c>
      <c r="M81" s="134">
        <f t="shared" ca="1" si="186"/>
        <v>141143</v>
      </c>
      <c r="N81" s="134">
        <f t="shared" ca="1" si="187"/>
        <v>143965</v>
      </c>
      <c r="O81" s="87"/>
      <c r="P81" s="100" t="str">
        <f t="shared" si="174"/>
        <v>C03250</v>
      </c>
      <c r="Q81" s="102" t="s">
        <v>509</v>
      </c>
      <c r="R81" s="103" t="str">
        <f t="shared" si="202"/>
        <v>Director Environmental Health</v>
      </c>
      <c r="S81" s="102" t="str">
        <f t="shared" si="164"/>
        <v>75</v>
      </c>
      <c r="T81" s="104" cm="1">
        <f t="array" aca="1" ref="T81" ca="1">IF($Q81="Y",VLOOKUP($P81,INDIRECT($Q$2),T$5,0)*INDIRECT($P$1),VLOOKUP($P81,INDIRECT($Q$2),T$5,0))</f>
        <v>121446.332239375</v>
      </c>
      <c r="U81" s="104" cm="1">
        <f t="array" aca="1" ref="U81" ca="1">IF($Q81="Y",VLOOKUP($P81,INDIRECT($Q$2),U$5,0)*INDIRECT($P$1),VLOOKUP($P81,INDIRECT($Q$2),U$5,0))</f>
        <v>127837.10850624999</v>
      </c>
      <c r="V81" s="104" cm="1">
        <f t="array" aca="1" ref="V81" ca="1">IF($Q81="Y",VLOOKUP($P81,INDIRECT($Q$2),V$5,0)*INDIRECT($P$1),VLOOKUP($P81,INDIRECT($Q$2),V$5,0))</f>
        <v>130393.63484468749</v>
      </c>
      <c r="W81" s="104" cm="1">
        <f t="array" aca="1" ref="W81" ca="1">IF($Q81="Y",VLOOKUP($P81,INDIRECT($Q$2),W$5,0)*INDIRECT($P$1),VLOOKUP($P81,INDIRECT($Q$2),W$5,0))</f>
        <v>133003.03994656249</v>
      </c>
      <c r="X81" s="104" cm="1">
        <f t="array" aca="1" ref="X81" ca="1">IF($Q81="Y",VLOOKUP($P81,INDIRECT($Q$2),X$5,0)*INDIRECT($P$1),VLOOKUP($P81,INDIRECT($Q$2),X$5,0))</f>
        <v>135661.007178125</v>
      </c>
      <c r="Y81" s="104" cm="1">
        <f t="array" aca="1" ref="Y81" ca="1">IF($Q81="Y",VLOOKUP($P81,INDIRECT($Q$2),Y$5,0)*INDIRECT($P$1),VLOOKUP($P81,INDIRECT($Q$2),Y$5,0))</f>
        <v>138374.01148999998</v>
      </c>
      <c r="Z81" s="104" cm="1">
        <f t="array" aca="1" ref="Z81" ca="1">IF($Q81="Y",VLOOKUP($P81,INDIRECT($Q$2),Z$5,0)*INDIRECT($P$1),VLOOKUP($P81,INDIRECT($Q$2),Z$5,0))</f>
        <v>141143.13204062497</v>
      </c>
      <c r="AA81" s="104" cm="1">
        <f t="array" aca="1" ref="AA81" ca="1">IF($Q81="Y",VLOOKUP($P81,INDIRECT($Q$2),AA$5,0)*INDIRECT($P$1),VLOOKUP($P81,INDIRECT($Q$2),AA$5,0))</f>
        <v>143965.13135468747</v>
      </c>
      <c r="AB81" s="162" t="str">
        <f t="shared" si="175"/>
        <v>C03250</v>
      </c>
      <c r="AC81" s="163" t="str">
        <f t="shared" si="203"/>
        <v>Director Environmental Health</v>
      </c>
      <c r="AD81" s="162" t="str">
        <f t="shared" si="176"/>
        <v>75</v>
      </c>
      <c r="AE81" s="164">
        <f t="shared" ca="1" si="188"/>
        <v>58.387999999999998</v>
      </c>
      <c r="AF81" s="164">
        <f t="shared" ca="1" si="189"/>
        <v>61.460999999999999</v>
      </c>
      <c r="AG81" s="164">
        <f t="shared" ca="1" si="190"/>
        <v>62.69</v>
      </c>
      <c r="AH81" s="164">
        <f t="shared" ca="1" si="191"/>
        <v>63.943999999999996</v>
      </c>
      <c r="AI81" s="164">
        <f t="shared" ca="1" si="192"/>
        <v>65.222000000000008</v>
      </c>
      <c r="AJ81" s="164">
        <f t="shared" ca="1" si="193"/>
        <v>66.52600000000001</v>
      </c>
      <c r="AK81" s="164">
        <f t="shared" ca="1" si="194"/>
        <v>67.858000000000004</v>
      </c>
      <c r="AL81" s="164">
        <f t="shared" ca="1" si="195"/>
        <v>69.215000000000003</v>
      </c>
    </row>
    <row r="82" spans="1:40" s="51" customFormat="1">
      <c r="A82" s="85" t="s">
        <v>186</v>
      </c>
      <c r="B82" s="86">
        <v>13</v>
      </c>
      <c r="C82" s="86" t="s">
        <v>187</v>
      </c>
      <c r="D82" s="86">
        <v>625</v>
      </c>
      <c r="E82" s="86" t="s">
        <v>448</v>
      </c>
      <c r="F82" s="85" t="s">
        <v>188</v>
      </c>
      <c r="G82" s="134">
        <f t="shared" ca="1" si="180"/>
        <v>136372</v>
      </c>
      <c r="H82" s="134">
        <f t="shared" ca="1" si="181"/>
        <v>143549</v>
      </c>
      <c r="I82" s="134">
        <f t="shared" ca="1" si="182"/>
        <v>146421</v>
      </c>
      <c r="J82" s="134">
        <f t="shared" ca="1" si="183"/>
        <v>149349</v>
      </c>
      <c r="K82" s="134">
        <f t="shared" ca="1" si="184"/>
        <v>152336</v>
      </c>
      <c r="L82" s="134">
        <f t="shared" ca="1" si="185"/>
        <v>155385</v>
      </c>
      <c r="M82" s="134">
        <f t="shared" ca="1" si="186"/>
        <v>158490</v>
      </c>
      <c r="N82" s="134">
        <f t="shared" ca="1" si="187"/>
        <v>161662</v>
      </c>
      <c r="O82" s="87"/>
      <c r="P82" s="100" t="str">
        <f t="shared" si="174"/>
        <v>C03265</v>
      </c>
      <c r="Q82" s="102" t="s">
        <v>509</v>
      </c>
      <c r="R82" s="103" t="str">
        <f t="shared" si="202"/>
        <v>Director Event Services</v>
      </c>
      <c r="S82" s="102" t="str">
        <f t="shared" si="164"/>
        <v>49</v>
      </c>
      <c r="T82" s="104" cm="1">
        <f t="array" aca="1" ref="T82" ca="1">IF($Q82="Y",VLOOKUP($P82,INDIRECT($Q$2),T$5,0)*INDIRECT($P$1),VLOOKUP($P82,INDIRECT($Q$2),T$5,0))</f>
        <v>136372.17258843748</v>
      </c>
      <c r="U82" s="104" cm="1">
        <f t="array" aca="1" ref="U82" ca="1">IF($Q82="Y",VLOOKUP($P82,INDIRECT($Q$2),U$5,0)*INDIRECT($P$1),VLOOKUP($P82,INDIRECT($Q$2),U$5,0))</f>
        <v>143548.57619781248</v>
      </c>
      <c r="V82" s="104" cm="1">
        <f t="array" aca="1" ref="V82" ca="1">IF($Q82="Y",VLOOKUP($P82,INDIRECT($Q$2),V$5,0)*INDIRECT($P$1),VLOOKUP($P82,INDIRECT($Q$2),V$5,0))</f>
        <v>146421.29595843749</v>
      </c>
      <c r="W82" s="104" cm="1">
        <f t="array" aca="1" ref="W82" ca="1">IF($Q82="Y",VLOOKUP($P82,INDIRECT($Q$2),W$5,0)*INDIRECT($P$1),VLOOKUP($P82,INDIRECT($Q$2),W$5,0))</f>
        <v>149349.05279937497</v>
      </c>
      <c r="X82" s="104" cm="1">
        <f t="array" aca="1" ref="X82" ca="1">IF($Q82="Y",VLOOKUP($P82,INDIRECT($Q$2),X$5,0)*INDIRECT($P$1),VLOOKUP($P82,INDIRECT($Q$2),X$5,0))</f>
        <v>152336.16335437496</v>
      </c>
      <c r="Y82" s="104" cm="1">
        <f t="array" aca="1" ref="Y82" ca="1">IF($Q82="Y",VLOOKUP($P82,INDIRECT($Q$2),Y$5,0)*INDIRECT($P$1),VLOOKUP($P82,INDIRECT($Q$2),Y$5,0))</f>
        <v>155384.78594031249</v>
      </c>
      <c r="Z82" s="104" cm="1">
        <f t="array" aca="1" ref="Z82" ca="1">IF($Q82="Y",VLOOKUP($P82,INDIRECT($Q$2),Z$5,0)*INDIRECT($P$1),VLOOKUP($P82,INDIRECT($Q$2),Z$5,0))</f>
        <v>158489.52476499998</v>
      </c>
      <c r="AA82" s="104" cm="1">
        <f t="array" aca="1" ref="AA82" ca="1">IF($Q82="Y",VLOOKUP($P82,INDIRECT($Q$2),AA$5,0)*INDIRECT($P$1),VLOOKUP($P82,INDIRECT($Q$2),AA$5,0))</f>
        <v>161662.25057124998</v>
      </c>
      <c r="AB82" s="162" t="str">
        <f t="shared" si="175"/>
        <v>C03265</v>
      </c>
      <c r="AC82" s="163" t="str">
        <f t="shared" si="203"/>
        <v>Director Event Services</v>
      </c>
      <c r="AD82" s="162" t="str">
        <f t="shared" si="176"/>
        <v>49</v>
      </c>
      <c r="AE82" s="164">
        <f t="shared" ca="1" si="188"/>
        <v>65.564000000000007</v>
      </c>
      <c r="AF82" s="164">
        <f t="shared" ca="1" si="189"/>
        <v>69.01400000000001</v>
      </c>
      <c r="AG82" s="164">
        <f t="shared" ca="1" si="190"/>
        <v>70.39500000000001</v>
      </c>
      <c r="AH82" s="164">
        <f t="shared" ca="1" si="191"/>
        <v>71.803000000000011</v>
      </c>
      <c r="AI82" s="164">
        <f t="shared" ca="1" si="192"/>
        <v>73.239000000000004</v>
      </c>
      <c r="AJ82" s="164">
        <f t="shared" ca="1" si="193"/>
        <v>74.704999999999998</v>
      </c>
      <c r="AK82" s="164">
        <f t="shared" ca="1" si="194"/>
        <v>76.197000000000003</v>
      </c>
      <c r="AL82" s="164">
        <f t="shared" ca="1" si="195"/>
        <v>77.722999999999999</v>
      </c>
    </row>
    <row r="83" spans="1:40" s="51" customFormat="1">
      <c r="A83" s="85" t="s">
        <v>189</v>
      </c>
      <c r="B83" s="86">
        <v>13</v>
      </c>
      <c r="C83" s="86" t="s">
        <v>187</v>
      </c>
      <c r="D83" s="86">
        <v>625</v>
      </c>
      <c r="E83" s="86" t="s">
        <v>448</v>
      </c>
      <c r="F83" s="85" t="s">
        <v>190</v>
      </c>
      <c r="G83" s="134">
        <f t="shared" ca="1" si="180"/>
        <v>136372</v>
      </c>
      <c r="H83" s="134">
        <f t="shared" ca="1" si="181"/>
        <v>143549</v>
      </c>
      <c r="I83" s="134">
        <f t="shared" ca="1" si="182"/>
        <v>146421</v>
      </c>
      <c r="J83" s="134">
        <f t="shared" ca="1" si="183"/>
        <v>149349</v>
      </c>
      <c r="K83" s="134">
        <f t="shared" ca="1" si="184"/>
        <v>152336</v>
      </c>
      <c r="L83" s="134">
        <f t="shared" ca="1" si="185"/>
        <v>155385</v>
      </c>
      <c r="M83" s="134">
        <f t="shared" ca="1" si="186"/>
        <v>158490</v>
      </c>
      <c r="N83" s="134">
        <f t="shared" ca="1" si="187"/>
        <v>161662</v>
      </c>
      <c r="O83" s="87"/>
      <c r="P83" s="100" t="str">
        <f t="shared" si="174"/>
        <v>C03267</v>
      </c>
      <c r="Q83" s="102" t="s">
        <v>509</v>
      </c>
      <c r="R83" s="103" t="str">
        <f t="shared" si="202"/>
        <v>Director Facility Services</v>
      </c>
      <c r="S83" s="102" t="str">
        <f t="shared" si="164"/>
        <v>49</v>
      </c>
      <c r="T83" s="104" cm="1">
        <f t="array" aca="1" ref="T83" ca="1">IF($Q83="Y",VLOOKUP($P83,INDIRECT($Q$2),T$5,0)*INDIRECT($P$1),VLOOKUP($P83,INDIRECT($Q$2),T$5,0))</f>
        <v>136372.17258843748</v>
      </c>
      <c r="U83" s="104" cm="1">
        <f t="array" aca="1" ref="U83" ca="1">IF($Q83="Y",VLOOKUP($P83,INDIRECT($Q$2),U$5,0)*INDIRECT($P$1),VLOOKUP($P83,INDIRECT($Q$2),U$5,0))</f>
        <v>143548.57619781248</v>
      </c>
      <c r="V83" s="104" cm="1">
        <f t="array" aca="1" ref="V83" ca="1">IF($Q83="Y",VLOOKUP($P83,INDIRECT($Q$2),V$5,0)*INDIRECT($P$1),VLOOKUP($P83,INDIRECT($Q$2),V$5,0))</f>
        <v>146421.29595843749</v>
      </c>
      <c r="W83" s="104" cm="1">
        <f t="array" aca="1" ref="W83" ca="1">IF($Q83="Y",VLOOKUP($P83,INDIRECT($Q$2),W$5,0)*INDIRECT($P$1),VLOOKUP($P83,INDIRECT($Q$2),W$5,0))</f>
        <v>149349.05279937497</v>
      </c>
      <c r="X83" s="104" cm="1">
        <f t="array" aca="1" ref="X83" ca="1">IF($Q83="Y",VLOOKUP($P83,INDIRECT($Q$2),X$5,0)*INDIRECT($P$1),VLOOKUP($P83,INDIRECT($Q$2),X$5,0))</f>
        <v>152336.16335437496</v>
      </c>
      <c r="Y83" s="104" cm="1">
        <f t="array" aca="1" ref="Y83" ca="1">IF($Q83="Y",VLOOKUP($P83,INDIRECT($Q$2),Y$5,0)*INDIRECT($P$1),VLOOKUP($P83,INDIRECT($Q$2),Y$5,0))</f>
        <v>155384.78594031249</v>
      </c>
      <c r="Z83" s="104" cm="1">
        <f t="array" aca="1" ref="Z83" ca="1">IF($Q83="Y",VLOOKUP($P83,INDIRECT($Q$2),Z$5,0)*INDIRECT($P$1),VLOOKUP($P83,INDIRECT($Q$2),Z$5,0))</f>
        <v>158489.52476499998</v>
      </c>
      <c r="AA83" s="104" cm="1">
        <f t="array" aca="1" ref="AA83" ca="1">IF($Q83="Y",VLOOKUP($P83,INDIRECT($Q$2),AA$5,0)*INDIRECT($P$1),VLOOKUP($P83,INDIRECT($Q$2),AA$5,0))</f>
        <v>161662.25057124998</v>
      </c>
      <c r="AB83" s="162" t="str">
        <f t="shared" si="175"/>
        <v>C03267</v>
      </c>
      <c r="AC83" s="163" t="str">
        <f t="shared" si="203"/>
        <v>Director Facility Services</v>
      </c>
      <c r="AD83" s="162" t="str">
        <f t="shared" si="176"/>
        <v>49</v>
      </c>
      <c r="AE83" s="164">
        <f t="shared" ca="1" si="188"/>
        <v>65.564000000000007</v>
      </c>
      <c r="AF83" s="164">
        <f t="shared" ca="1" si="189"/>
        <v>69.01400000000001</v>
      </c>
      <c r="AG83" s="164">
        <f t="shared" ca="1" si="190"/>
        <v>70.39500000000001</v>
      </c>
      <c r="AH83" s="164">
        <f t="shared" ca="1" si="191"/>
        <v>71.803000000000011</v>
      </c>
      <c r="AI83" s="164">
        <f t="shared" ca="1" si="192"/>
        <v>73.239000000000004</v>
      </c>
      <c r="AJ83" s="164">
        <f t="shared" ca="1" si="193"/>
        <v>74.704999999999998</v>
      </c>
      <c r="AK83" s="164">
        <f t="shared" ca="1" si="194"/>
        <v>76.197000000000003</v>
      </c>
      <c r="AL83" s="164">
        <f t="shared" ca="1" si="195"/>
        <v>77.722999999999999</v>
      </c>
    </row>
    <row r="84" spans="1:40" s="51" customFormat="1">
      <c r="A84" s="85" t="s">
        <v>191</v>
      </c>
      <c r="B84" s="86">
        <v>13</v>
      </c>
      <c r="C84" s="86" t="s">
        <v>192</v>
      </c>
      <c r="D84" s="86">
        <v>623</v>
      </c>
      <c r="E84" s="86" t="s">
        <v>448</v>
      </c>
      <c r="F84" s="85" t="s">
        <v>193</v>
      </c>
      <c r="G84" s="134">
        <f t="shared" ca="1" si="180"/>
        <v>135928</v>
      </c>
      <c r="H84" s="134">
        <f t="shared" ca="1" si="181"/>
        <v>143081</v>
      </c>
      <c r="I84" s="134">
        <f t="shared" ca="1" si="182"/>
        <v>145942</v>
      </c>
      <c r="J84" s="134">
        <f t="shared" ca="1" si="183"/>
        <v>148860</v>
      </c>
      <c r="K84" s="134">
        <f t="shared" ca="1" si="184"/>
        <v>151840</v>
      </c>
      <c r="L84" s="134">
        <f t="shared" ca="1" si="185"/>
        <v>154873</v>
      </c>
      <c r="M84" s="134">
        <f t="shared" ca="1" si="186"/>
        <v>157974</v>
      </c>
      <c r="N84" s="134">
        <f t="shared" ca="1" si="187"/>
        <v>161132</v>
      </c>
      <c r="O84" s="87"/>
      <c r="P84" s="100" t="str">
        <f t="shared" si="174"/>
        <v>C09890</v>
      </c>
      <c r="Q84" s="102" t="s">
        <v>509</v>
      </c>
      <c r="R84" s="103" t="str">
        <f t="shared" si="202"/>
        <v>Director Fleet Services</v>
      </c>
      <c r="S84" s="102" t="str">
        <f t="shared" si="164"/>
        <v>92</v>
      </c>
      <c r="T84" s="104" cm="1">
        <f t="array" aca="1" ref="T84" ca="1">IF($Q84="Y",VLOOKUP($P84,INDIRECT($Q$2),T$5,0)*INDIRECT($P$1),VLOOKUP($P84,INDIRECT($Q$2),T$5,0))</f>
        <v>135927.55931218748</v>
      </c>
      <c r="U84" s="104" cm="1">
        <f t="array" aca="1" ref="U84" ca="1">IF($Q84="Y",VLOOKUP($P84,INDIRECT($Q$2),U$5,0)*INDIRECT($P$1),VLOOKUP($P84,INDIRECT($Q$2),U$5,0))</f>
        <v>143081.300594375</v>
      </c>
      <c r="V84" s="104" cm="1">
        <f t="array" aca="1" ref="V84" ca="1">IF($Q84="Y",VLOOKUP($P84,INDIRECT($Q$2),V$5,0)*INDIRECT($P$1),VLOOKUP($P84,INDIRECT($Q$2),V$5,0))</f>
        <v>145942.1496121875</v>
      </c>
      <c r="W84" s="104" cm="1">
        <f t="array" aca="1" ref="W84" ca="1">IF($Q84="Y",VLOOKUP($P84,INDIRECT($Q$2),W$5,0)*INDIRECT($P$1),VLOOKUP($P84,INDIRECT($Q$2),W$5,0))</f>
        <v>148860.19402718751</v>
      </c>
      <c r="X84" s="104" cm="1">
        <f t="array" aca="1" ref="X84" ca="1">IF($Q84="Y",VLOOKUP($P84,INDIRECT($Q$2),X$5,0)*INDIRECT($P$1),VLOOKUP($P84,INDIRECT($Q$2),X$5,0))</f>
        <v>151839.75047312499</v>
      </c>
      <c r="Y84" s="104" cm="1">
        <f t="array" aca="1" ref="Y84" ca="1">IF($Q84="Y",VLOOKUP($P84,INDIRECT($Q$2),Y$5,0)*INDIRECT($P$1),VLOOKUP($P84,INDIRECT($Q$2),Y$5,0))</f>
        <v>154873.26484093751</v>
      </c>
      <c r="Z84" s="104" cm="1">
        <f t="array" aca="1" ref="Z84" ca="1">IF($Q84="Y",VLOOKUP($P84,INDIRECT($Q$2),Z$5,0)*INDIRECT($P$1),VLOOKUP($P84,INDIRECT($Q$2),Z$5,0))</f>
        <v>157973.68703187499</v>
      </c>
      <c r="AA84" s="104" cm="1">
        <f t="array" aca="1" ref="AA84" ca="1">IF($Q84="Y",VLOOKUP($P84,INDIRECT($Q$2),AA$5,0)*INDIRECT($P$1),VLOOKUP($P84,INDIRECT($Q$2),AA$5,0))</f>
        <v>161132.38377843748</v>
      </c>
      <c r="AB84" s="162" t="str">
        <f t="shared" si="175"/>
        <v>C09890</v>
      </c>
      <c r="AC84" s="163" t="str">
        <f t="shared" si="203"/>
        <v>Director Fleet Services</v>
      </c>
      <c r="AD84" s="162" t="str">
        <f t="shared" si="176"/>
        <v>92</v>
      </c>
      <c r="AE84" s="164">
        <f t="shared" ca="1" si="188"/>
        <v>65.350000000000009</v>
      </c>
      <c r="AF84" s="164">
        <f t="shared" ca="1" si="189"/>
        <v>68.790000000000006</v>
      </c>
      <c r="AG84" s="164">
        <f t="shared" ca="1" si="190"/>
        <v>70.165000000000006</v>
      </c>
      <c r="AH84" s="164">
        <f t="shared" ca="1" si="191"/>
        <v>71.567999999999998</v>
      </c>
      <c r="AI84" s="164">
        <f t="shared" ca="1" si="192"/>
        <v>73</v>
      </c>
      <c r="AJ84" s="164">
        <f t="shared" ca="1" si="193"/>
        <v>74.459000000000003</v>
      </c>
      <c r="AK84" s="164">
        <f t="shared" ca="1" si="194"/>
        <v>75.948999999999998</v>
      </c>
      <c r="AL84" s="164">
        <f t="shared" ca="1" si="195"/>
        <v>77.468000000000004</v>
      </c>
    </row>
    <row r="85" spans="1:40" s="51" customFormat="1">
      <c r="A85" s="85" t="s">
        <v>546</v>
      </c>
      <c r="B85" s="86">
        <v>12</v>
      </c>
      <c r="C85" s="94" t="s">
        <v>245</v>
      </c>
      <c r="D85" s="86">
        <v>563</v>
      </c>
      <c r="E85" s="86" t="s">
        <v>448</v>
      </c>
      <c r="F85" s="85" t="s">
        <v>547</v>
      </c>
      <c r="G85" s="134">
        <f t="shared" ca="1" si="180"/>
        <v>122560</v>
      </c>
      <c r="H85" s="134">
        <f t="shared" ca="1" si="181"/>
        <v>129010</v>
      </c>
      <c r="I85" s="134">
        <f t="shared" ca="1" si="182"/>
        <v>131589</v>
      </c>
      <c r="J85" s="134">
        <f t="shared" ca="1" si="183"/>
        <v>134222</v>
      </c>
      <c r="K85" s="134">
        <f t="shared" ca="1" si="184"/>
        <v>136905</v>
      </c>
      <c r="L85" s="134">
        <f t="shared" ca="1" si="185"/>
        <v>139644</v>
      </c>
      <c r="M85" s="134">
        <f t="shared" ca="1" si="186"/>
        <v>142437</v>
      </c>
      <c r="N85" s="134">
        <f t="shared" ca="1" si="187"/>
        <v>145287</v>
      </c>
      <c r="O85" s="87"/>
      <c r="P85" s="100" t="str">
        <f t="shared" si="174"/>
        <v>53042C</v>
      </c>
      <c r="Q85" s="102" t="s">
        <v>509</v>
      </c>
      <c r="R85" s="103" t="str">
        <f t="shared" si="202"/>
        <v>Director Health Operations</v>
      </c>
      <c r="S85" s="102" t="str">
        <f t="shared" si="164"/>
        <v>84</v>
      </c>
      <c r="T85" s="104" cm="1">
        <f t="array" aca="1" ref="T85" ca="1">IF($Q85="Y",VLOOKUP($P85,INDIRECT($Q$2),T$5,0)*INDIRECT($P$1),VLOOKUP($P85,INDIRECT($Q$2),T$5,0))</f>
        <v>122560.02374687498</v>
      </c>
      <c r="U85" s="104" cm="1">
        <f t="array" aca="1" ref="U85" ca="1">IF($Q85="Y",VLOOKUP($P85,INDIRECT($Q$2),U$5,0)*INDIRECT($P$1),VLOOKUP($P85,INDIRECT($Q$2),U$5,0))</f>
        <v>129010.15372781249</v>
      </c>
      <c r="V85" s="104" cm="1">
        <f t="array" aca="1" ref="V85" ca="1">IF($Q85="Y",VLOOKUP($P85,INDIRECT($Q$2),V$5,0)*INDIRECT($P$1),VLOOKUP($P85,INDIRECT($Q$2),V$5,0))</f>
        <v>131589.34239343749</v>
      </c>
      <c r="W85" s="104" cm="1">
        <f t="array" aca="1" ref="W85" ca="1">IF($Q85="Y",VLOOKUP($P85,INDIRECT($Q$2),W$5,0)*INDIRECT($P$1),VLOOKUP($P85,INDIRECT($Q$2),W$5,0))</f>
        <v>134222.48898093749</v>
      </c>
      <c r="X85" s="104" cm="1">
        <f t="array" aca="1" ref="X85" ca="1">IF($Q85="Y",VLOOKUP($P85,INDIRECT($Q$2),X$5,0)*INDIRECT($P$1),VLOOKUP($P85,INDIRECT($Q$2),X$5,0))</f>
        <v>136905.27685656247</v>
      </c>
      <c r="Y85" s="104" cm="1">
        <f t="array" aca="1" ref="Y85" ca="1">IF($Q85="Y",VLOOKUP($P85,INDIRECT($Q$2),Y$5,0)*INDIRECT($P$1),VLOOKUP($P85,INDIRECT($Q$2),Y$5,0))</f>
        <v>139644.18097093748</v>
      </c>
      <c r="Z85" s="104" cm="1">
        <f t="array" aca="1" ref="Z85" ca="1">IF($Q85="Y",VLOOKUP($P85,INDIRECT($Q$2),Z$5,0)*INDIRECT($P$1),VLOOKUP($P85,INDIRECT($Q$2),Z$5,0))</f>
        <v>142437.04300718749</v>
      </c>
      <c r="AA85" s="104" cm="1">
        <f t="array" aca="1" ref="AA85" ca="1">IF($Q85="Y",VLOOKUP($P85,INDIRECT($Q$2),AA$5,0)*INDIRECT($P$1),VLOOKUP($P85,INDIRECT($Q$2),AA$5,0))</f>
        <v>145287.10044062498</v>
      </c>
      <c r="AB85" s="162" t="str">
        <f t="shared" si="175"/>
        <v>53042C</v>
      </c>
      <c r="AC85" s="163" t="str">
        <f t="shared" si="203"/>
        <v>Director Health Operations</v>
      </c>
      <c r="AD85" s="162" t="str">
        <f t="shared" si="176"/>
        <v>84</v>
      </c>
      <c r="AE85" s="164">
        <f t="shared" ca="1" si="188"/>
        <v>58.923999999999999</v>
      </c>
      <c r="AF85" s="164">
        <f t="shared" ca="1" si="189"/>
        <v>62.024999999999999</v>
      </c>
      <c r="AG85" s="164">
        <f t="shared" ca="1" si="190"/>
        <v>63.265000000000001</v>
      </c>
      <c r="AH85" s="164">
        <f t="shared" ca="1" si="191"/>
        <v>64.531000000000006</v>
      </c>
      <c r="AI85" s="164">
        <f t="shared" ca="1" si="192"/>
        <v>65.820000000000007</v>
      </c>
      <c r="AJ85" s="164">
        <f t="shared" ca="1" si="193"/>
        <v>67.137</v>
      </c>
      <c r="AK85" s="164">
        <f t="shared" ca="1" si="194"/>
        <v>68.48</v>
      </c>
      <c r="AL85" s="164">
        <f t="shared" ca="1" si="195"/>
        <v>69.850000000000009</v>
      </c>
    </row>
    <row r="86" spans="1:40" s="51" customFormat="1">
      <c r="A86" s="85" t="s">
        <v>250</v>
      </c>
      <c r="B86" s="86">
        <v>12</v>
      </c>
      <c r="C86" s="94" t="s">
        <v>332</v>
      </c>
      <c r="D86" s="86">
        <v>585</v>
      </c>
      <c r="E86" s="86" t="s">
        <v>448</v>
      </c>
      <c r="F86" s="113" t="s">
        <v>618</v>
      </c>
      <c r="G86" s="134">
        <f t="shared" ca="1" si="180"/>
        <v>127460</v>
      </c>
      <c r="H86" s="134">
        <f t="shared" ca="1" si="181"/>
        <v>134170</v>
      </c>
      <c r="I86" s="134">
        <f t="shared" ca="1" si="182"/>
        <v>136852</v>
      </c>
      <c r="J86" s="134">
        <f t="shared" ca="1" si="183"/>
        <v>139591</v>
      </c>
      <c r="K86" s="134">
        <f t="shared" ca="1" si="184"/>
        <v>142382</v>
      </c>
      <c r="L86" s="134">
        <f t="shared" ca="1" si="185"/>
        <v>145229</v>
      </c>
      <c r="M86" s="134">
        <f t="shared" ca="1" si="186"/>
        <v>148133</v>
      </c>
      <c r="N86" s="134">
        <f t="shared" ca="1" si="187"/>
        <v>151096</v>
      </c>
      <c r="O86" s="87"/>
      <c r="P86" s="100" t="str">
        <f t="shared" si="174"/>
        <v>C03464</v>
      </c>
      <c r="Q86" s="102" t="s">
        <v>509</v>
      </c>
      <c r="R86" s="103" t="str">
        <f t="shared" si="202"/>
        <v>Director Health Policy and Community Programs</v>
      </c>
      <c r="S86" s="102" t="str">
        <f t="shared" si="164"/>
        <v>160</v>
      </c>
      <c r="T86" s="104" cm="1">
        <f t="array" aca="1" ref="T86" ca="1">IF($Q86="Y",VLOOKUP($P86,INDIRECT($Q$2),T$5,0)*INDIRECT($P$1),VLOOKUP($P86,INDIRECT($Q$2),T$5,0))</f>
        <v>127460.4822115625</v>
      </c>
      <c r="U86" s="104" cm="1">
        <f t="array" aca="1" ref="U86" ca="1">IF($Q86="Y",VLOOKUP($P86,INDIRECT($Q$2),U$5,0)*INDIRECT($P$1),VLOOKUP($P86,INDIRECT($Q$2),U$5,0))</f>
        <v>134169.61021749998</v>
      </c>
      <c r="V86" s="104" cm="1">
        <f t="array" aca="1" ref="V86" ca="1">IF($Q86="Y",VLOOKUP($P86,INDIRECT($Q$2),V$5,0)*INDIRECT($P$1),VLOOKUP($P86,INDIRECT($Q$2),V$5,0))</f>
        <v>136852.398093125</v>
      </c>
      <c r="W86" s="104" cm="1">
        <f t="array" aca="1" ref="W86" ca="1">IF($Q86="Y",VLOOKUP($P86,INDIRECT($Q$2),W$5,0)*INDIRECT($P$1),VLOOKUP($P86,INDIRECT($Q$2),W$5,0))</f>
        <v>139591.30220749998</v>
      </c>
      <c r="X86" s="104" cm="1">
        <f t="array" aca="1" ref="X86" ca="1">IF($Q86="Y",VLOOKUP($P86,INDIRECT($Q$2),X$5,0)*INDIRECT($P$1),VLOOKUP($P86,INDIRECT($Q$2),X$5,0))</f>
        <v>142382.00592687499</v>
      </c>
      <c r="Y86" s="104" cm="1">
        <f t="array" aca="1" ref="Y86" ca="1">IF($Q86="Y",VLOOKUP($P86,INDIRECT($Q$2),Y$5,0)*INDIRECT($P$1),VLOOKUP($P86,INDIRECT($Q$2),Y$5,0))</f>
        <v>145228.825885</v>
      </c>
      <c r="Z86" s="104" cm="1">
        <f t="array" aca="1" ref="Z86" ca="1">IF($Q86="Y",VLOOKUP($P86,INDIRECT($Q$2),Z$5,0)*INDIRECT($P$1),VLOOKUP($P86,INDIRECT($Q$2),Z$5,0))</f>
        <v>148132.84124031247</v>
      </c>
      <c r="AA86" s="104" cm="1">
        <f t="array" aca="1" ref="AA86" ca="1">IF($Q86="Y",VLOOKUP($P86,INDIRECT($Q$2),AA$5,0)*INDIRECT($P$1),VLOOKUP($P86,INDIRECT($Q$2),AA$5,0))</f>
        <v>151096.21030968751</v>
      </c>
      <c r="AB86" s="162" t="str">
        <f t="shared" si="175"/>
        <v>C03464</v>
      </c>
      <c r="AC86" s="163" t="str">
        <f t="shared" si="203"/>
        <v>Director Health Policy and Community Programs</v>
      </c>
      <c r="AD86" s="162" t="str">
        <f t="shared" si="176"/>
        <v>160</v>
      </c>
      <c r="AE86" s="164">
        <f t="shared" ca="1" si="188"/>
        <v>61.28</v>
      </c>
      <c r="AF86" s="164">
        <f t="shared" ca="1" si="189"/>
        <v>64.50500000000001</v>
      </c>
      <c r="AG86" s="164">
        <f t="shared" ca="1" si="190"/>
        <v>65.795000000000002</v>
      </c>
      <c r="AH86" s="164">
        <f t="shared" ca="1" si="191"/>
        <v>67.112000000000009</v>
      </c>
      <c r="AI86" s="164">
        <f t="shared" ca="1" si="192"/>
        <v>68.453000000000003</v>
      </c>
      <c r="AJ86" s="164">
        <f t="shared" ca="1" si="193"/>
        <v>69.822000000000003</v>
      </c>
      <c r="AK86" s="164">
        <f t="shared" ca="1" si="194"/>
        <v>71.218000000000004</v>
      </c>
      <c r="AL86" s="164">
        <f t="shared" ca="1" si="195"/>
        <v>72.643000000000001</v>
      </c>
      <c r="AM86" s="44"/>
      <c r="AN86" s="44"/>
    </row>
    <row r="87" spans="1:40" s="51" customFormat="1">
      <c r="A87" s="85" t="s">
        <v>194</v>
      </c>
      <c r="B87" s="86">
        <v>16</v>
      </c>
      <c r="C87" s="86" t="s">
        <v>176</v>
      </c>
      <c r="D87" s="86">
        <v>753</v>
      </c>
      <c r="E87" s="86" t="s">
        <v>448</v>
      </c>
      <c r="F87" s="85" t="s">
        <v>195</v>
      </c>
      <c r="G87" s="134">
        <f t="shared" ca="1" si="180"/>
        <v>164889</v>
      </c>
      <c r="H87" s="134">
        <f t="shared" ca="1" si="181"/>
        <v>173570</v>
      </c>
      <c r="I87" s="134">
        <f t="shared" ca="1" si="182"/>
        <v>177038</v>
      </c>
      <c r="J87" s="134">
        <f t="shared" ca="1" si="183"/>
        <v>180581</v>
      </c>
      <c r="K87" s="134">
        <f t="shared" ca="1" si="184"/>
        <v>184192</v>
      </c>
      <c r="L87" s="134">
        <f t="shared" ca="1" si="185"/>
        <v>187874</v>
      </c>
      <c r="M87" s="134">
        <f t="shared" ca="1" si="186"/>
        <v>191633</v>
      </c>
      <c r="N87" s="134">
        <f t="shared" ca="1" si="187"/>
        <v>195465</v>
      </c>
      <c r="O87" s="87"/>
      <c r="P87" s="100" t="str">
        <f t="shared" si="174"/>
        <v>C52280</v>
      </c>
      <c r="Q87" s="102" t="s">
        <v>509</v>
      </c>
      <c r="R87" s="103" t="str">
        <f t="shared" si="202"/>
        <v>Director Housing &amp; Policy Development</v>
      </c>
      <c r="S87" s="102" t="str">
        <f t="shared" si="164"/>
        <v>113</v>
      </c>
      <c r="T87" s="104" cm="1">
        <f t="array" aca="1" ref="T87" ca="1">IF($Q87="Y",VLOOKUP($P87,INDIRECT($Q$2),T$5,0)*INDIRECT($P$1),VLOOKUP($P87,INDIRECT($Q$2),T$5,0))</f>
        <v>164888.93429937499</v>
      </c>
      <c r="U87" s="104" cm="1">
        <f t="array" aca="1" ref="U87" ca="1">IF($Q87="Y",VLOOKUP($P87,INDIRECT($Q$2),U$5,0)*INDIRECT($P$1),VLOOKUP($P87,INDIRECT($Q$2),U$5,0))</f>
        <v>173569.68477062497</v>
      </c>
      <c r="V87" s="104" cm="1">
        <f t="array" aca="1" ref="V87" ca="1">IF($Q87="Y",VLOOKUP($P87,INDIRECT($Q$2),V$5,0)*INDIRECT($P$1),VLOOKUP($P87,INDIRECT($Q$2),V$5,0))</f>
        <v>177038.09998874998</v>
      </c>
      <c r="W87" s="104" cm="1">
        <f t="array" aca="1" ref="W87" ca="1">IF($Q87="Y",VLOOKUP($P87,INDIRECT($Q$2),W$5,0)*INDIRECT($P$1),VLOOKUP($P87,INDIRECT($Q$2),W$5,0))</f>
        <v>180580.97713906248</v>
      </c>
      <c r="X87" s="104" cm="1">
        <f t="array" aca="1" ref="X87" ca="1">IF($Q87="Y",VLOOKUP($P87,INDIRECT($Q$2),X$5,0)*INDIRECT($P$1),VLOOKUP($P87,INDIRECT($Q$2),X$5,0))</f>
        <v>184191.8412709375</v>
      </c>
      <c r="Y87" s="104" cm="1">
        <f t="array" aca="1" ref="Y87" ca="1">IF($Q87="Y",VLOOKUP($P87,INDIRECT($Q$2),Y$5,0)*INDIRECT($P$1),VLOOKUP($P87,INDIRECT($Q$2),Y$5,0))</f>
        <v>187873.92985968749</v>
      </c>
      <c r="Z87" s="104" cm="1">
        <f t="array" aca="1" ref="Z87" ca="1">IF($Q87="Y",VLOOKUP($P87,INDIRECT($Q$2),Z$5,0)*INDIRECT($P$1),VLOOKUP($P87,INDIRECT($Q$2),Z$5,0))</f>
        <v>191632.63869749999</v>
      </c>
      <c r="AA87" s="104" cm="1">
        <f t="array" aca="1" ref="AA87" ca="1">IF($Q87="Y",VLOOKUP($P87,INDIRECT($Q$2),AA$5,0)*INDIRECT($P$1),VLOOKUP($P87,INDIRECT($Q$2),AA$5,0))</f>
        <v>195464.73030906249</v>
      </c>
      <c r="AB87" s="162" t="str">
        <f t="shared" si="175"/>
        <v>C52280</v>
      </c>
      <c r="AC87" s="163" t="str">
        <f t="shared" si="203"/>
        <v>Director Housing &amp; Policy Development</v>
      </c>
      <c r="AD87" s="162" t="str">
        <f t="shared" si="176"/>
        <v>113</v>
      </c>
      <c r="AE87" s="164">
        <f t="shared" ca="1" si="188"/>
        <v>79.274000000000001</v>
      </c>
      <c r="AF87" s="164">
        <f t="shared" ca="1" si="189"/>
        <v>83.447000000000003</v>
      </c>
      <c r="AG87" s="164">
        <f t="shared" ca="1" si="190"/>
        <v>85.115000000000009</v>
      </c>
      <c r="AH87" s="164">
        <f t="shared" ca="1" si="191"/>
        <v>86.817999999999998</v>
      </c>
      <c r="AI87" s="164">
        <f t="shared" ca="1" si="192"/>
        <v>88.554000000000002</v>
      </c>
      <c r="AJ87" s="164">
        <f t="shared" ca="1" si="193"/>
        <v>90.325000000000003</v>
      </c>
      <c r="AK87" s="164">
        <f t="shared" ca="1" si="194"/>
        <v>92.132000000000005</v>
      </c>
      <c r="AL87" s="164">
        <f t="shared" ca="1" si="195"/>
        <v>93.974000000000004</v>
      </c>
    </row>
    <row r="88" spans="1:40" s="51" customFormat="1">
      <c r="A88" s="85" t="s">
        <v>196</v>
      </c>
      <c r="B88" s="86">
        <v>13</v>
      </c>
      <c r="C88" s="94" t="s">
        <v>197</v>
      </c>
      <c r="D88" s="86">
        <v>593</v>
      </c>
      <c r="E88" s="86" t="s">
        <v>448</v>
      </c>
      <c r="F88" s="85" t="s">
        <v>198</v>
      </c>
      <c r="G88" s="134">
        <f t="shared" ca="1" si="180"/>
        <v>129244</v>
      </c>
      <c r="H88" s="134">
        <f t="shared" ca="1" si="181"/>
        <v>136045</v>
      </c>
      <c r="I88" s="134">
        <f t="shared" ca="1" si="182"/>
        <v>138766</v>
      </c>
      <c r="J88" s="134">
        <f t="shared" ca="1" si="183"/>
        <v>141542</v>
      </c>
      <c r="K88" s="134">
        <f t="shared" ca="1" si="184"/>
        <v>144374</v>
      </c>
      <c r="L88" s="134">
        <f t="shared" ca="1" si="185"/>
        <v>147260</v>
      </c>
      <c r="M88" s="134">
        <f t="shared" ca="1" si="186"/>
        <v>150207</v>
      </c>
      <c r="N88" s="134">
        <f t="shared" ca="1" si="187"/>
        <v>153210</v>
      </c>
      <c r="O88" s="87"/>
      <c r="P88" s="100" t="str">
        <f t="shared" si="174"/>
        <v>C03030</v>
      </c>
      <c r="Q88" s="102" t="s">
        <v>509</v>
      </c>
      <c r="R88" s="103" t="str">
        <f t="shared" si="202"/>
        <v>Director Housing Inspection Services</v>
      </c>
      <c r="S88" s="102" t="str">
        <f t="shared" si="164"/>
        <v>105</v>
      </c>
      <c r="T88" s="104" cm="1">
        <f t="array" aca="1" ref="T88" ca="1">IF($Q88="Y",VLOOKUP($P88,INDIRECT($Q$2),T$5,0)*INDIRECT($P$1),VLOOKUP($P88,INDIRECT($Q$2),T$5,0))</f>
        <v>129244.33110874999</v>
      </c>
      <c r="U88" s="104" cm="1">
        <f t="array" aca="1" ref="U88" ca="1">IF($Q88="Y",VLOOKUP($P88,INDIRECT($Q$2),U$5,0)*INDIRECT($P$1),VLOOKUP($P88,INDIRECT($Q$2),U$5,0))</f>
        <v>136045.18758187498</v>
      </c>
      <c r="V88" s="104" cm="1">
        <f t="array" aca="1" ref="V88" ca="1">IF($Q88="Y",VLOOKUP($P88,INDIRECT($Q$2),V$5,0)*INDIRECT($P$1),VLOOKUP($P88,INDIRECT($Q$2),V$5,0))</f>
        <v>138765.74600281249</v>
      </c>
      <c r="W88" s="104" cm="1">
        <f t="array" aca="1" ref="W88" ca="1">IF($Q88="Y",VLOOKUP($P88,INDIRECT($Q$2),W$5,0)*INDIRECT($P$1),VLOOKUP($P88,INDIRECT($Q$2),W$5,0))</f>
        <v>141542.42066249999</v>
      </c>
      <c r="X88" s="104" cm="1">
        <f t="array" aca="1" ref="X88" ca="1">IF($Q88="Y",VLOOKUP($P88,INDIRECT($Q$2),X$5,0)*INDIRECT($P$1),VLOOKUP($P88,INDIRECT($Q$2),X$5,0))</f>
        <v>144374.13240249999</v>
      </c>
      <c r="Y88" s="104" cm="1">
        <f t="array" aca="1" ref="Y88" ca="1">IF($Q88="Y",VLOOKUP($P88,INDIRECT($Q$2),Y$5,0)*INDIRECT($P$1),VLOOKUP($P88,INDIRECT($Q$2),Y$5,0))</f>
        <v>147259.80206437499</v>
      </c>
      <c r="Z88" s="104" cm="1">
        <f t="array" aca="1" ref="Z88" ca="1">IF($Q88="Y",VLOOKUP($P88,INDIRECT($Q$2),Z$5,0)*INDIRECT($P$1),VLOOKUP($P88,INDIRECT($Q$2),Z$5,0))</f>
        <v>150206.9837571875</v>
      </c>
      <c r="AA88" s="104" cm="1">
        <f t="array" aca="1" ref="AA88" ca="1">IF($Q88="Y",VLOOKUP($P88,INDIRECT($Q$2),AA$5,0)*INDIRECT($P$1),VLOOKUP($P88,INDIRECT($Q$2),AA$5,0))</f>
        <v>153210.28168874999</v>
      </c>
      <c r="AB88" s="162" t="str">
        <f t="shared" si="175"/>
        <v>C03030</v>
      </c>
      <c r="AC88" s="163" t="str">
        <f t="shared" si="203"/>
        <v>Director Housing Inspection Services</v>
      </c>
      <c r="AD88" s="162" t="str">
        <f t="shared" si="176"/>
        <v>105</v>
      </c>
      <c r="AE88" s="164">
        <f t="shared" ca="1" si="188"/>
        <v>62.137</v>
      </c>
      <c r="AF88" s="164">
        <f t="shared" ca="1" si="189"/>
        <v>65.407000000000011</v>
      </c>
      <c r="AG88" s="164">
        <f t="shared" ca="1" si="190"/>
        <v>66.715000000000003</v>
      </c>
      <c r="AH88" s="164">
        <f t="shared" ca="1" si="191"/>
        <v>68.050000000000011</v>
      </c>
      <c r="AI88" s="164">
        <f t="shared" ca="1" si="192"/>
        <v>69.411000000000001</v>
      </c>
      <c r="AJ88" s="164">
        <f t="shared" ca="1" si="193"/>
        <v>70.798000000000002</v>
      </c>
      <c r="AK88" s="164">
        <f t="shared" ca="1" si="194"/>
        <v>72.215000000000003</v>
      </c>
      <c r="AL88" s="164">
        <f t="shared" ca="1" si="195"/>
        <v>73.659000000000006</v>
      </c>
    </row>
    <row r="89" spans="1:40" s="51" customFormat="1">
      <c r="A89" s="85" t="s">
        <v>199</v>
      </c>
      <c r="B89" s="86">
        <v>12</v>
      </c>
      <c r="C89" s="86" t="s">
        <v>200</v>
      </c>
      <c r="D89" s="86">
        <v>543</v>
      </c>
      <c r="E89" s="86" t="s">
        <v>448</v>
      </c>
      <c r="F89" s="116" t="s">
        <v>404</v>
      </c>
      <c r="G89" s="134">
        <f t="shared" ca="1" si="180"/>
        <v>128754</v>
      </c>
      <c r="H89" s="134">
        <f t="shared" ca="1" si="181"/>
        <v>135531</v>
      </c>
      <c r="I89" s="134">
        <f t="shared" ca="1" si="182"/>
        <v>138242</v>
      </c>
      <c r="J89" s="134">
        <f t="shared" ca="1" si="183"/>
        <v>141006</v>
      </c>
      <c r="K89" s="134">
        <f t="shared" ca="1" si="184"/>
        <v>143826</v>
      </c>
      <c r="L89" s="134">
        <f t="shared" ca="1" si="185"/>
        <v>146704</v>
      </c>
      <c r="M89" s="134">
        <f t="shared" ca="1" si="186"/>
        <v>149637</v>
      </c>
      <c r="N89" s="134">
        <f t="shared" ca="1" si="187"/>
        <v>152630</v>
      </c>
      <c r="O89" s="86"/>
      <c r="P89" s="100" t="str">
        <f t="shared" si="174"/>
        <v>C03341</v>
      </c>
      <c r="Q89" s="102" t="s">
        <v>509</v>
      </c>
      <c r="R89" s="103" t="str">
        <f t="shared" si="202"/>
        <v>Director HR Business Operations</v>
      </c>
      <c r="S89" s="102" t="str">
        <f t="shared" si="164"/>
        <v>11</v>
      </c>
      <c r="T89" s="104" cm="1">
        <f t="array" aca="1" ref="T89" ca="1">IF($Q89="Y",VLOOKUP($P89,INDIRECT($Q$2),T$5,0)*INDIRECT($P$1),VLOOKUP($P89,INDIRECT($Q$2),T$5,0))</f>
        <v>128754.13418009999</v>
      </c>
      <c r="U89" s="104" cm="1">
        <f t="array" aca="1" ref="U89" ca="1">IF($Q89="Y",VLOOKUP($P89,INDIRECT($Q$2),U$5,0)*INDIRECT($P$1),VLOOKUP($P89,INDIRECT($Q$2),U$5,0))</f>
        <v>135531.46499928751</v>
      </c>
      <c r="V89" s="104" cm="1">
        <f t="array" aca="1" ref="V89" ca="1">IF($Q89="Y",VLOOKUP($P89,INDIRECT($Q$2),V$5,0)*INDIRECT($P$1),VLOOKUP($P89,INDIRECT($Q$2),V$5,0))</f>
        <v>138242.3973269625</v>
      </c>
      <c r="W89" s="104" cm="1">
        <f t="array" aca="1" ref="W89" ca="1">IF($Q89="Y",VLOOKUP($P89,INDIRECT($Q$2),W$5,0)*INDIRECT($P$1),VLOOKUP($P89,INDIRECT($Q$2),W$5,0))</f>
        <v>141005.7767547</v>
      </c>
      <c r="X89" s="104" cm="1">
        <f t="array" aca="1" ref="X89" ca="1">IF($Q89="Y",VLOOKUP($P89,INDIRECT($Q$2),X$5,0)*INDIRECT($P$1),VLOOKUP($P89,INDIRECT($Q$2),X$5,0))</f>
        <v>143826.26524695</v>
      </c>
      <c r="Y89" s="104" cm="1">
        <f t="array" aca="1" ref="Y89" ca="1">IF($Q89="Y",VLOOKUP($P89,INDIRECT($Q$2),Y$5,0)*INDIRECT($P$1),VLOOKUP($P89,INDIRECT($Q$2),Y$5,0))</f>
        <v>146703.86280371249</v>
      </c>
      <c r="Z89" s="104" cm="1">
        <f t="array" aca="1" ref="Z89" ca="1">IF($Q89="Y",VLOOKUP($P89,INDIRECT($Q$2),Z$5,0)*INDIRECT($P$1),VLOOKUP($P89,INDIRECT($Q$2),Z$5,0))</f>
        <v>149637.40393387497</v>
      </c>
      <c r="AA89" s="104" cm="1">
        <f t="array" aca="1" ref="AA89" ca="1">IF($Q89="Y",VLOOKUP($P89,INDIRECT($Q$2),AA$5,0)*INDIRECT($P$1),VLOOKUP($P89,INDIRECT($Q$2),AA$5,0))</f>
        <v>152630.38511077501</v>
      </c>
      <c r="AB89" s="162" t="str">
        <f t="shared" si="175"/>
        <v>C03341</v>
      </c>
      <c r="AC89" s="163" t="str">
        <f t="shared" si="203"/>
        <v>Director HR Business Operations</v>
      </c>
      <c r="AD89" s="162" t="str">
        <f t="shared" si="176"/>
        <v>11</v>
      </c>
      <c r="AE89" s="164">
        <f t="shared" ca="1" si="188"/>
        <v>61.902000000000001</v>
      </c>
      <c r="AF89" s="164">
        <f t="shared" ca="1" si="189"/>
        <v>65.160000000000011</v>
      </c>
      <c r="AG89" s="164">
        <f t="shared" ca="1" si="190"/>
        <v>66.463000000000008</v>
      </c>
      <c r="AH89" s="164">
        <f t="shared" ca="1" si="191"/>
        <v>67.792000000000002</v>
      </c>
      <c r="AI89" s="164">
        <f t="shared" ca="1" si="192"/>
        <v>69.14800000000001</v>
      </c>
      <c r="AJ89" s="164">
        <f t="shared" ca="1" si="193"/>
        <v>70.531000000000006</v>
      </c>
      <c r="AK89" s="164">
        <f t="shared" ca="1" si="194"/>
        <v>71.942000000000007</v>
      </c>
      <c r="AL89" s="164">
        <f t="shared" ca="1" si="195"/>
        <v>73.38000000000001</v>
      </c>
    </row>
    <row r="90" spans="1:40" s="51" customFormat="1">
      <c r="A90" s="85" t="s">
        <v>202</v>
      </c>
      <c r="B90" s="86">
        <v>13</v>
      </c>
      <c r="C90" s="94" t="s">
        <v>715</v>
      </c>
      <c r="D90" s="86">
        <v>630</v>
      </c>
      <c r="E90" s="86" t="s">
        <v>448</v>
      </c>
      <c r="F90" s="116" t="s">
        <v>653</v>
      </c>
      <c r="G90" s="134">
        <f t="shared" ref="G90:G110" si="204">ROUND(T90,0)</f>
        <v>148486</v>
      </c>
      <c r="H90" s="134">
        <f t="shared" ref="H90:H110" si="205">ROUND(U90,0)</f>
        <v>156302</v>
      </c>
      <c r="I90" s="134">
        <f t="shared" ref="I90:I110" si="206">ROUND(V90,0)</f>
        <v>159425</v>
      </c>
      <c r="J90" s="134">
        <f t="shared" ref="J90:J110" si="207">ROUND(W90,0)</f>
        <v>162615</v>
      </c>
      <c r="K90" s="134">
        <f t="shared" ref="K90:K110" si="208">ROUND(X90,0)</f>
        <v>165867</v>
      </c>
      <c r="L90" s="134">
        <f t="shared" ref="L90:L110" si="209">ROUND(Y90,0)</f>
        <v>169186</v>
      </c>
      <c r="M90" s="134">
        <f t="shared" ref="M90:M110" si="210">ROUND(Z90,0)</f>
        <v>172568</v>
      </c>
      <c r="N90" s="134">
        <f t="shared" ref="N90:N110" si="211">ROUND(AA90,0)</f>
        <v>176019</v>
      </c>
      <c r="O90" s="86"/>
      <c r="P90" s="100" t="str">
        <f t="shared" si="174"/>
        <v>C03342</v>
      </c>
      <c r="Q90" s="102" t="s">
        <v>509</v>
      </c>
      <c r="R90" s="103" t="str">
        <f t="shared" si="202"/>
        <v>Director HR Business Partner Solutions</v>
      </c>
      <c r="S90" s="102" t="str">
        <f t="shared" si="164"/>
        <v>179</v>
      </c>
      <c r="T90" s="104">
        <v>148485.89871472499</v>
      </c>
      <c r="U90" s="104">
        <v>156301.68211515003</v>
      </c>
      <c r="V90" s="104">
        <v>159425.19829664996</v>
      </c>
      <c r="W90" s="104">
        <v>162615.14747156252</v>
      </c>
      <c r="X90" s="104">
        <v>165866.86767543753</v>
      </c>
      <c r="Y90" s="104">
        <v>169186.18636383748</v>
      </c>
      <c r="Z90" s="104">
        <v>172568.4415723125</v>
      </c>
      <c r="AA90" s="104">
        <v>176019.46075642499</v>
      </c>
      <c r="AB90" s="162" t="str">
        <f t="shared" si="175"/>
        <v>C03342</v>
      </c>
      <c r="AC90" s="163" t="str">
        <f t="shared" si="203"/>
        <v>Director HR Business Partner Solutions</v>
      </c>
      <c r="AD90" s="162" t="str">
        <f t="shared" si="176"/>
        <v>179</v>
      </c>
      <c r="AE90" s="164">
        <f t="shared" ref="AE90" si="212">ROUNDUP(T90/2080,3)</f>
        <v>71.388000000000005</v>
      </c>
      <c r="AF90" s="164">
        <f t="shared" ref="AF90" si="213">ROUNDUP(U90/2080,3)</f>
        <v>75.146000000000001</v>
      </c>
      <c r="AG90" s="164">
        <f t="shared" ref="AG90" si="214">ROUNDUP(V90/2080,3)</f>
        <v>76.647000000000006</v>
      </c>
      <c r="AH90" s="164">
        <f t="shared" ref="AH90" si="215">ROUNDUP(W90/2080,3)</f>
        <v>78.181000000000012</v>
      </c>
      <c r="AI90" s="164">
        <f t="shared" ref="AI90" si="216">ROUNDUP(X90/2080,3)</f>
        <v>79.744</v>
      </c>
      <c r="AJ90" s="164">
        <f t="shared" ref="AJ90" si="217">ROUNDUP(Y90/2080,3)</f>
        <v>81.34</v>
      </c>
      <c r="AK90" s="164">
        <f t="shared" ref="AK90" si="218">ROUNDUP(Z90/2080,3)</f>
        <v>82.966000000000008</v>
      </c>
      <c r="AL90" s="164">
        <f t="shared" ref="AL90" si="219">ROUNDUP(AA90/2080,3)</f>
        <v>84.625</v>
      </c>
    </row>
    <row r="91" spans="1:40" s="51" customFormat="1">
      <c r="A91" s="85" t="s">
        <v>432</v>
      </c>
      <c r="B91" s="86">
        <v>12</v>
      </c>
      <c r="C91" s="94" t="s">
        <v>716</v>
      </c>
      <c r="D91" s="86">
        <v>543</v>
      </c>
      <c r="E91" s="86" t="s">
        <v>448</v>
      </c>
      <c r="F91" s="116" t="s">
        <v>431</v>
      </c>
      <c r="G91" s="134">
        <f t="shared" ref="G91:G99" ca="1" si="220">ROUND(T91,0)</f>
        <v>127550</v>
      </c>
      <c r="H91" s="134">
        <f t="shared" ca="1" si="205"/>
        <v>134266</v>
      </c>
      <c r="I91" s="134">
        <f t="shared" ca="1" si="206"/>
        <v>136949</v>
      </c>
      <c r="J91" s="134">
        <f t="shared" ca="1" si="207"/>
        <v>139689</v>
      </c>
      <c r="K91" s="134">
        <f t="shared" ca="1" si="208"/>
        <v>142485</v>
      </c>
      <c r="L91" s="134">
        <f t="shared" ca="1" si="209"/>
        <v>145332</v>
      </c>
      <c r="M91" s="134">
        <f t="shared" ca="1" si="210"/>
        <v>148240</v>
      </c>
      <c r="N91" s="134">
        <f t="shared" ca="1" si="211"/>
        <v>151205</v>
      </c>
      <c r="O91" s="86"/>
      <c r="P91" s="100" t="str">
        <f t="shared" si="174"/>
        <v>C06712</v>
      </c>
      <c r="Q91" s="102" t="s">
        <v>509</v>
      </c>
      <c r="R91" s="103" t="str">
        <f t="shared" si="202"/>
        <v>Director HR Internal Workforce Investigations</v>
      </c>
      <c r="S91" s="102" t="str">
        <f t="shared" si="164"/>
        <v>175</v>
      </c>
      <c r="T91" s="104" cm="1">
        <f t="array" aca="1" ref="T91" ca="1">IF($Q91="Y",VLOOKUP($P91,INDIRECT($Q$2),T$5,0)*INDIRECT($P$1),VLOOKUP($P91,INDIRECT($Q$2),T$5,0))</f>
        <v>127550.1818608875</v>
      </c>
      <c r="U91" s="104" cm="1">
        <f t="array" aca="1" ref="U91" ca="1">IF($Q91="Y",VLOOKUP($P91,INDIRECT($Q$2),U$5,0)*INDIRECT($P$1),VLOOKUP($P91,INDIRECT($Q$2),U$5,0))</f>
        <v>134265.7416511125</v>
      </c>
      <c r="V91" s="104" cm="1">
        <f t="array" aca="1" ref="V91" ca="1">IF($Q91="Y",VLOOKUP($P91,INDIRECT($Q$2),V$5,0)*INDIRECT($P$1),VLOOKUP($P91,INDIRECT($Q$2),V$5,0))</f>
        <v>136948.70219208748</v>
      </c>
      <c r="W91" s="104" cm="1">
        <f t="array" aca="1" ref="W91" ca="1">IF($Q91="Y",VLOOKUP($P91,INDIRECT($Q$2),W$5,0)*INDIRECT($P$1),VLOOKUP($P91,INDIRECT($Q$2),W$5,0))</f>
        <v>139688.771797575</v>
      </c>
      <c r="X91" s="104" cm="1">
        <f t="array" aca="1" ref="X91" ca="1">IF($Q91="Y",VLOOKUP($P91,INDIRECT($Q$2),X$5,0)*INDIRECT($P$1),VLOOKUP($P91,INDIRECT($Q$2),X$5,0))</f>
        <v>142484.78497646251</v>
      </c>
      <c r="Y91" s="104" cm="1">
        <f t="array" aca="1" ref="Y91" ca="1">IF($Q91="Y",VLOOKUP($P91,INDIRECT($Q$2),Y$5,0)*INDIRECT($P$1),VLOOKUP($P91,INDIRECT($Q$2),Y$5,0))</f>
        <v>145332.0797643</v>
      </c>
      <c r="Z91" s="104" cm="1">
        <f t="array" aca="1" ref="Z91" ca="1">IF($Q91="Y",VLOOKUP($P91,INDIRECT($Q$2),Z$5,0)*INDIRECT($P$1),VLOOKUP($P91,INDIRECT($Q$2),Z$5,0))</f>
        <v>148239.98008998751</v>
      </c>
      <c r="AA91" s="104" cm="1">
        <f t="array" aca="1" ref="AA91" ca="1">IF($Q91="Y",VLOOKUP($P91,INDIRECT($Q$2),AA$5,0)*INDIRECT($P$1),VLOOKUP($P91,INDIRECT($Q$2),AA$5,0))</f>
        <v>151204.98948018751</v>
      </c>
      <c r="AB91" s="162" t="str">
        <f t="shared" si="175"/>
        <v>C06712</v>
      </c>
      <c r="AC91" s="163" t="str">
        <f t="shared" si="203"/>
        <v>Director HR Internal Workforce Investigations</v>
      </c>
      <c r="AD91" s="162" t="str">
        <f t="shared" si="176"/>
        <v>175</v>
      </c>
      <c r="AE91" s="164">
        <f t="shared" ref="AE91:AE107" ca="1" si="221">ROUNDUP(T91/2080,3)</f>
        <v>61.323</v>
      </c>
      <c r="AF91" s="164">
        <f t="shared" ref="AF91:AF107" ca="1" si="222">ROUNDUP(U91/2080,3)</f>
        <v>64.551000000000002</v>
      </c>
      <c r="AG91" s="164">
        <f t="shared" ref="AG91:AG107" ca="1" si="223">ROUNDUP(V91/2080,3)</f>
        <v>65.841000000000008</v>
      </c>
      <c r="AH91" s="164">
        <f t="shared" ref="AH91:AH107" ca="1" si="224">ROUNDUP(W91/2080,3)</f>
        <v>67.159000000000006</v>
      </c>
      <c r="AI91" s="164">
        <f t="shared" ref="AI91:AI107" ca="1" si="225">ROUNDUP(X91/2080,3)</f>
        <v>68.503</v>
      </c>
      <c r="AJ91" s="164">
        <f t="shared" ref="AJ91:AJ107" ca="1" si="226">ROUNDUP(Y91/2080,3)</f>
        <v>69.872</v>
      </c>
      <c r="AK91" s="164">
        <f t="shared" ref="AK91:AK107" ca="1" si="227">ROUNDUP(Z91/2080,3)</f>
        <v>71.27000000000001</v>
      </c>
      <c r="AL91" s="164">
        <f t="shared" ref="AL91:AL107" ca="1" si="228">ROUNDUP(AA91/2080,3)</f>
        <v>72.695000000000007</v>
      </c>
    </row>
    <row r="92" spans="1:40" s="51" customFormat="1">
      <c r="A92" s="85" t="s">
        <v>213</v>
      </c>
      <c r="B92" s="86">
        <v>15</v>
      </c>
      <c r="C92" s="94" t="s">
        <v>717</v>
      </c>
      <c r="D92" s="86">
        <v>678</v>
      </c>
      <c r="E92" s="86" t="s">
        <v>448</v>
      </c>
      <c r="F92" s="116" t="s">
        <v>411</v>
      </c>
      <c r="G92" s="134">
        <f t="shared" ca="1" si="220"/>
        <v>176954</v>
      </c>
      <c r="H92" s="134">
        <f t="shared" ca="1" si="205"/>
        <v>186265</v>
      </c>
      <c r="I92" s="134">
        <f t="shared" ca="1" si="206"/>
        <v>189993</v>
      </c>
      <c r="J92" s="134">
        <f t="shared" ca="1" si="207"/>
        <v>193793</v>
      </c>
      <c r="K92" s="134">
        <f t="shared" ca="1" si="208"/>
        <v>197667</v>
      </c>
      <c r="L92" s="134">
        <f t="shared" ca="1" si="209"/>
        <v>201621</v>
      </c>
      <c r="M92" s="134">
        <f t="shared" ca="1" si="210"/>
        <v>205652</v>
      </c>
      <c r="N92" s="134">
        <f t="shared" ca="1" si="211"/>
        <v>209764</v>
      </c>
      <c r="O92" s="86"/>
      <c r="P92" s="100" t="str">
        <f t="shared" si="174"/>
        <v>C03360</v>
      </c>
      <c r="Q92" s="102" t="s">
        <v>509</v>
      </c>
      <c r="R92" s="103" t="str">
        <f t="shared" si="202"/>
        <v>Director HR Labor Relations</v>
      </c>
      <c r="S92" s="102" t="str">
        <f t="shared" si="164"/>
        <v>165</v>
      </c>
      <c r="T92" s="104" cm="1">
        <f t="array" aca="1" ref="T92" ca="1">IF($Q92="Y",VLOOKUP($P92,INDIRECT($Q$2),T$5,0)*INDIRECT($P$1),VLOOKUP($P92,INDIRECT($Q$2),T$5,0))</f>
        <v>176954.18462864996</v>
      </c>
      <c r="U92" s="104" cm="1">
        <f t="array" aca="1" ref="U92" ca="1">IF($Q92="Y",VLOOKUP($P92,INDIRECT($Q$2),U$5,0)*INDIRECT($P$1),VLOOKUP($P92,INDIRECT($Q$2),U$5,0))</f>
        <v>186265.29312641249</v>
      </c>
      <c r="V92" s="104" cm="1">
        <f t="array" aca="1" ref="V92" ca="1">IF($Q92="Y",VLOOKUP($P92,INDIRECT($Q$2),V$5,0)*INDIRECT($P$1),VLOOKUP($P92,INDIRECT($Q$2),V$5,0))</f>
        <v>189992.53370418749</v>
      </c>
      <c r="W92" s="104" cm="1">
        <f t="array" aca="1" ref="W92" ca="1">IF($Q92="Y",VLOOKUP($P92,INDIRECT($Q$2),W$5,0)*INDIRECT($P$1),VLOOKUP($P92,INDIRECT($Q$2),W$5,0))</f>
        <v>193793.20022204999</v>
      </c>
      <c r="X92" s="104" cm="1">
        <f t="array" aca="1" ref="X92" ca="1">IF($Q92="Y",VLOOKUP($P92,INDIRECT($Q$2),X$5,0)*INDIRECT($P$1),VLOOKUP($P92,INDIRECT($Q$2),X$5,0))</f>
        <v>197667.29267999998</v>
      </c>
      <c r="Y92" s="104" cm="1">
        <f t="array" aca="1" ref="Y92" ca="1">IF($Q92="Y",VLOOKUP($P92,INDIRECT($Q$2),Y$5,0)*INDIRECT($P$1),VLOOKUP($P92,INDIRECT($Q$2),Y$5,0))</f>
        <v>201620.63853360002</v>
      </c>
      <c r="Z92" s="104" cm="1">
        <f t="array" aca="1" ref="Z92" ca="1">IF($Q92="Y",VLOOKUP($P92,INDIRECT($Q$2),Z$5,0)*INDIRECT($P$1),VLOOKUP($P92,INDIRECT($Q$2),Z$5,0))</f>
        <v>205652.07229173751</v>
      </c>
      <c r="AA92" s="104" cm="1">
        <f t="array" aca="1" ref="AA92" ca="1">IF($Q92="Y",VLOOKUP($P92,INDIRECT($Q$2),AA$5,0)*INDIRECT($P$1),VLOOKUP($P92,INDIRECT($Q$2),AA$5,0))</f>
        <v>209763.92493663749</v>
      </c>
      <c r="AB92" s="162" t="str">
        <f t="shared" si="175"/>
        <v>C03360</v>
      </c>
      <c r="AC92" s="163" t="str">
        <f t="shared" si="203"/>
        <v>Director HR Labor Relations</v>
      </c>
      <c r="AD92" s="162" t="str">
        <f t="shared" si="176"/>
        <v>165</v>
      </c>
      <c r="AE92" s="164">
        <f t="shared" ca="1" si="221"/>
        <v>85.075000000000003</v>
      </c>
      <c r="AF92" s="164">
        <f t="shared" ca="1" si="222"/>
        <v>89.551000000000002</v>
      </c>
      <c r="AG92" s="164">
        <f t="shared" ca="1" si="223"/>
        <v>91.343000000000004</v>
      </c>
      <c r="AH92" s="164">
        <f t="shared" ca="1" si="224"/>
        <v>93.17</v>
      </c>
      <c r="AI92" s="164">
        <f t="shared" ca="1" si="225"/>
        <v>95.033000000000001</v>
      </c>
      <c r="AJ92" s="164">
        <f t="shared" ca="1" si="226"/>
        <v>96.933000000000007</v>
      </c>
      <c r="AK92" s="164">
        <f t="shared" ca="1" si="227"/>
        <v>98.872</v>
      </c>
      <c r="AL92" s="164">
        <f t="shared" ca="1" si="228"/>
        <v>100.849</v>
      </c>
    </row>
    <row r="93" spans="1:40" s="51" customFormat="1">
      <c r="A93" s="85" t="s">
        <v>215</v>
      </c>
      <c r="B93" s="86">
        <v>12</v>
      </c>
      <c r="C93" s="94" t="s">
        <v>718</v>
      </c>
      <c r="D93" s="86">
        <v>568</v>
      </c>
      <c r="E93" s="86" t="s">
        <v>448</v>
      </c>
      <c r="F93" s="116" t="s">
        <v>591</v>
      </c>
      <c r="G93" s="134">
        <f t="shared" ca="1" si="220"/>
        <v>133568</v>
      </c>
      <c r="H93" s="134">
        <f t="shared" ca="1" si="205"/>
        <v>140596</v>
      </c>
      <c r="I93" s="134">
        <f t="shared" ca="1" si="206"/>
        <v>143408</v>
      </c>
      <c r="J93" s="134">
        <f t="shared" ca="1" si="207"/>
        <v>146278</v>
      </c>
      <c r="K93" s="134">
        <f t="shared" ca="1" si="208"/>
        <v>149204</v>
      </c>
      <c r="L93" s="134">
        <f t="shared" ca="1" si="209"/>
        <v>152187</v>
      </c>
      <c r="M93" s="134">
        <f t="shared" ca="1" si="210"/>
        <v>155232</v>
      </c>
      <c r="N93" s="134">
        <f t="shared" ca="1" si="211"/>
        <v>158337</v>
      </c>
      <c r="O93" s="86"/>
      <c r="P93" s="100" t="str">
        <f t="shared" si="174"/>
        <v>C03343</v>
      </c>
      <c r="Q93" s="102" t="s">
        <v>509</v>
      </c>
      <c r="R93" s="103" t="str">
        <f t="shared" si="202"/>
        <v>Director HR Learning &amp; Development Solutions</v>
      </c>
      <c r="S93" s="102" t="str">
        <f t="shared" si="164"/>
        <v>174</v>
      </c>
      <c r="T93" s="104" cm="1">
        <f t="array" aca="1" ref="T93" ca="1">IF($Q93="Y",VLOOKUP($P93,INDIRECT($Q$2),T$5,0)*INDIRECT($P$1),VLOOKUP($P93,INDIRECT($Q$2),T$5,0))</f>
        <v>133567.612474725</v>
      </c>
      <c r="U93" s="104" cm="1">
        <f t="array" aca="1" ref="U93" ca="1">IF($Q93="Y",VLOOKUP($P93,INDIRECT($Q$2),U$5,0)*INDIRECT($P$1),VLOOKUP($P93,INDIRECT($Q$2),U$5,0))</f>
        <v>140595.52388309999</v>
      </c>
      <c r="V93" s="104" cm="1">
        <f t="array" aca="1" ref="V93" ca="1">IF($Q93="Y",VLOOKUP($P93,INDIRECT($Q$2),V$5,0)*INDIRECT($P$1),VLOOKUP($P93,INDIRECT($Q$2),V$5,0))</f>
        <v>143407.85393756247</v>
      </c>
      <c r="W93" s="104" cm="1">
        <f t="array" aca="1" ref="W93" ca="1">IF($Q93="Y",VLOOKUP($P93,INDIRECT($Q$2),W$5,0)*INDIRECT($P$1),VLOOKUP($P93,INDIRECT($Q$2),W$5,0))</f>
        <v>146278.45854764999</v>
      </c>
      <c r="X93" s="104" cm="1">
        <f t="array" aca="1" ref="X93" ca="1">IF($Q93="Y",VLOOKUP($P93,INDIRECT($Q$2),X$5,0)*INDIRECT($P$1),VLOOKUP($P93,INDIRECT($Q$2),X$5,0))</f>
        <v>149203.84124002498</v>
      </c>
      <c r="Y93" s="104" cm="1">
        <f t="array" aca="1" ref="Y93" ca="1">IF($Q93="Y",VLOOKUP($P93,INDIRECT($Q$2),Y$5,0)*INDIRECT($P$1),VLOOKUP($P93,INDIRECT($Q$2),Y$5,0))</f>
        <v>152187.49848802498</v>
      </c>
      <c r="Z93" s="104" cm="1">
        <f t="array" aca="1" ref="Z93" ca="1">IF($Q93="Y",VLOOKUP($P93,INDIRECT($Q$2),Z$5,0)*INDIRECT($P$1),VLOOKUP($P93,INDIRECT($Q$2),Z$5,0))</f>
        <v>155231.76127387502</v>
      </c>
      <c r="AA93" s="104" cm="1">
        <f t="array" aca="1" ref="AA93" ca="1">IF($Q93="Y",VLOOKUP($P93,INDIRECT($Q$2),AA$5,0)*INDIRECT($P$1),VLOOKUP($P93,INDIRECT($Q$2),AA$5,0))</f>
        <v>158336.629597575</v>
      </c>
      <c r="AB93" s="162" t="str">
        <f t="shared" si="175"/>
        <v>C03343</v>
      </c>
      <c r="AC93" s="163" t="str">
        <f t="shared" si="203"/>
        <v>Director HR Learning &amp; Development Solutions</v>
      </c>
      <c r="AD93" s="162" t="str">
        <f t="shared" si="176"/>
        <v>174</v>
      </c>
      <c r="AE93" s="164">
        <f t="shared" ca="1" si="221"/>
        <v>64.216000000000008</v>
      </c>
      <c r="AF93" s="164">
        <f t="shared" ca="1" si="222"/>
        <v>67.594999999999999</v>
      </c>
      <c r="AG93" s="164">
        <f t="shared" ca="1" si="223"/>
        <v>68.947000000000003</v>
      </c>
      <c r="AH93" s="164">
        <f t="shared" ca="1" si="224"/>
        <v>70.326999999999998</v>
      </c>
      <c r="AI93" s="164">
        <f t="shared" ca="1" si="225"/>
        <v>71.733000000000004</v>
      </c>
      <c r="AJ93" s="164">
        <f t="shared" ca="1" si="226"/>
        <v>73.168000000000006</v>
      </c>
      <c r="AK93" s="164">
        <f t="shared" ca="1" si="227"/>
        <v>74.631</v>
      </c>
      <c r="AL93" s="164">
        <f t="shared" ca="1" si="228"/>
        <v>76.124000000000009</v>
      </c>
    </row>
    <row r="94" spans="1:40" s="51" customFormat="1">
      <c r="A94" s="85" t="s">
        <v>281</v>
      </c>
      <c r="B94" s="86">
        <v>13</v>
      </c>
      <c r="C94" s="94" t="s">
        <v>715</v>
      </c>
      <c r="D94" s="86">
        <v>630</v>
      </c>
      <c r="E94" s="86" t="s">
        <v>448</v>
      </c>
      <c r="F94" s="116" t="s">
        <v>413</v>
      </c>
      <c r="G94" s="134">
        <f t="shared" ca="1" si="220"/>
        <v>148486</v>
      </c>
      <c r="H94" s="134">
        <f t="shared" ca="1" si="205"/>
        <v>156302</v>
      </c>
      <c r="I94" s="134">
        <f t="shared" ca="1" si="206"/>
        <v>159425</v>
      </c>
      <c r="J94" s="134">
        <f t="shared" ca="1" si="207"/>
        <v>162615</v>
      </c>
      <c r="K94" s="134">
        <f t="shared" ca="1" si="208"/>
        <v>165867</v>
      </c>
      <c r="L94" s="134">
        <f t="shared" ca="1" si="209"/>
        <v>169186</v>
      </c>
      <c r="M94" s="134">
        <f t="shared" ca="1" si="210"/>
        <v>172568</v>
      </c>
      <c r="N94" s="134">
        <f t="shared" ca="1" si="211"/>
        <v>176019</v>
      </c>
      <c r="O94" s="86"/>
      <c r="P94" s="100" t="str">
        <f t="shared" si="174"/>
        <v>C03532</v>
      </c>
      <c r="Q94" s="102" t="s">
        <v>509</v>
      </c>
      <c r="R94" s="103" t="str">
        <f t="shared" si="202"/>
        <v>Director HR Total Compensation</v>
      </c>
      <c r="S94" s="102" t="str">
        <f t="shared" si="164"/>
        <v>179</v>
      </c>
      <c r="T94" s="104" cm="1">
        <f t="array" aca="1" ref="T94" ca="1">IF($Q94="Y",VLOOKUP($P94,INDIRECT($Q$2),T$5,0)*INDIRECT($P$1),VLOOKUP($P94,INDIRECT($Q$2),T$5,0))</f>
        <v>148485.89871472499</v>
      </c>
      <c r="U94" s="104" cm="1">
        <f t="array" aca="1" ref="U94" ca="1">IF($Q94="Y",VLOOKUP($P94,INDIRECT($Q$2),U$5,0)*INDIRECT($P$1),VLOOKUP($P94,INDIRECT($Q$2),U$5,0))</f>
        <v>156301.68211515003</v>
      </c>
      <c r="V94" s="104" cm="1">
        <f t="array" aca="1" ref="V94" ca="1">IF($Q94="Y",VLOOKUP($P94,INDIRECT($Q$2),V$5,0)*INDIRECT($P$1),VLOOKUP($P94,INDIRECT($Q$2),V$5,0))</f>
        <v>159425.19829664996</v>
      </c>
      <c r="W94" s="104" cm="1">
        <f t="array" aca="1" ref="W94" ca="1">IF($Q94="Y",VLOOKUP($P94,INDIRECT($Q$2),W$5,0)*INDIRECT($P$1),VLOOKUP($P94,INDIRECT($Q$2),W$5,0))</f>
        <v>162615.14747156252</v>
      </c>
      <c r="X94" s="104" cm="1">
        <f t="array" aca="1" ref="X94" ca="1">IF($Q94="Y",VLOOKUP($P94,INDIRECT($Q$2),X$5,0)*INDIRECT($P$1),VLOOKUP($P94,INDIRECT($Q$2),X$5,0))</f>
        <v>165866.86767543753</v>
      </c>
      <c r="Y94" s="104" cm="1">
        <f t="array" aca="1" ref="Y94" ca="1">IF($Q94="Y",VLOOKUP($P94,INDIRECT($Q$2),Y$5,0)*INDIRECT($P$1),VLOOKUP($P94,INDIRECT($Q$2),Y$5,0))</f>
        <v>169186.18636383748</v>
      </c>
      <c r="Z94" s="104" cm="1">
        <f t="array" aca="1" ref="Z94" ca="1">IF($Q94="Y",VLOOKUP($P94,INDIRECT($Q$2),Z$5,0)*INDIRECT($P$1),VLOOKUP($P94,INDIRECT($Q$2),Z$5,0))</f>
        <v>172568.4415723125</v>
      </c>
      <c r="AA94" s="104" cm="1">
        <f t="array" aca="1" ref="AA94" ca="1">IF($Q94="Y",VLOOKUP($P94,INDIRECT($Q$2),AA$5,0)*INDIRECT($P$1),VLOOKUP($P94,INDIRECT($Q$2),AA$5,0))</f>
        <v>176019.46075642499</v>
      </c>
      <c r="AB94" s="162" t="str">
        <f t="shared" si="175"/>
        <v>C03532</v>
      </c>
      <c r="AC94" s="163" t="str">
        <f t="shared" si="203"/>
        <v>Director HR Total Compensation</v>
      </c>
      <c r="AD94" s="162" t="str">
        <f t="shared" si="176"/>
        <v>179</v>
      </c>
      <c r="AE94" s="164">
        <f t="shared" ca="1" si="221"/>
        <v>71.388000000000005</v>
      </c>
      <c r="AF94" s="164">
        <f t="shared" ca="1" si="222"/>
        <v>75.146000000000001</v>
      </c>
      <c r="AG94" s="164">
        <f t="shared" ca="1" si="223"/>
        <v>76.647000000000006</v>
      </c>
      <c r="AH94" s="164">
        <f t="shared" ca="1" si="224"/>
        <v>78.181000000000012</v>
      </c>
      <c r="AI94" s="164">
        <f t="shared" ca="1" si="225"/>
        <v>79.744</v>
      </c>
      <c r="AJ94" s="164">
        <f t="shared" ca="1" si="226"/>
        <v>81.34</v>
      </c>
      <c r="AK94" s="164">
        <f t="shared" ca="1" si="227"/>
        <v>82.966000000000008</v>
      </c>
      <c r="AL94" s="164">
        <f t="shared" ca="1" si="228"/>
        <v>84.625</v>
      </c>
    </row>
    <row r="95" spans="1:40" s="51" customFormat="1">
      <c r="A95" s="85" t="s">
        <v>204</v>
      </c>
      <c r="B95" s="86">
        <v>14</v>
      </c>
      <c r="C95" s="86" t="s">
        <v>205</v>
      </c>
      <c r="D95" s="86">
        <v>638</v>
      </c>
      <c r="E95" s="86" t="s">
        <v>448</v>
      </c>
      <c r="F95" s="85" t="s">
        <v>524</v>
      </c>
      <c r="G95" s="134">
        <f t="shared" ca="1" si="220"/>
        <v>162251</v>
      </c>
      <c r="H95" s="134">
        <f t="shared" ca="1" si="205"/>
        <v>170791</v>
      </c>
      <c r="I95" s="134">
        <f t="shared" ca="1" si="206"/>
        <v>174207</v>
      </c>
      <c r="J95" s="134">
        <f t="shared" ca="1" si="207"/>
        <v>177690</v>
      </c>
      <c r="K95" s="134">
        <f t="shared" ca="1" si="208"/>
        <v>181243</v>
      </c>
      <c r="L95" s="134">
        <f t="shared" ca="1" si="209"/>
        <v>184868</v>
      </c>
      <c r="M95" s="134">
        <f t="shared" ca="1" si="210"/>
        <v>188566</v>
      </c>
      <c r="N95" s="134">
        <f t="shared" ca="1" si="211"/>
        <v>192339</v>
      </c>
      <c r="O95" s="87"/>
      <c r="P95" s="100" t="str">
        <f t="shared" si="174"/>
        <v>C03345</v>
      </c>
      <c r="Q95" s="102" t="s">
        <v>509</v>
      </c>
      <c r="R95" s="103" t="str">
        <f t="shared" si="202"/>
        <v>Director Information Technology Services</v>
      </c>
      <c r="S95" s="102" t="str">
        <f t="shared" si="164"/>
        <v>79</v>
      </c>
      <c r="T95" s="104" cm="1">
        <f t="array" aca="1" ref="T95" ca="1">IF($Q95="Y",VLOOKUP($P95,INDIRECT($Q$2),T$5,0)*INDIRECT($P$1),VLOOKUP($P95,INDIRECT($Q$2),T$5,0))</f>
        <v>162251.47107812497</v>
      </c>
      <c r="U95" s="104" cm="1">
        <f t="array" aca="1" ref="U95" ca="1">IF($Q95="Y",VLOOKUP($P95,INDIRECT($Q$2),U$5,0)*INDIRECT($P$1),VLOOKUP($P95,INDIRECT($Q$2),U$5,0))</f>
        <v>170790.8517940625</v>
      </c>
      <c r="V95" s="104" cm="1">
        <f t="array" aca="1" ref="V95" ca="1">IF($Q95="Y",VLOOKUP($P95,INDIRECT($Q$2),V$5,0)*INDIRECT($P$1),VLOOKUP($P95,INDIRECT($Q$2),V$5,0))</f>
        <v>174207.46740718751</v>
      </c>
      <c r="W95" s="104" cm="1">
        <f t="array" aca="1" ref="W95" ca="1">IF($Q95="Y",VLOOKUP($P95,INDIRECT($Q$2),W$5,0)*INDIRECT($P$1),VLOOKUP($P95,INDIRECT($Q$2),W$5,0))</f>
        <v>177689.911685</v>
      </c>
      <c r="X95" s="104" cm="1">
        <f t="array" aca="1" ref="X95" ca="1">IF($Q95="Y",VLOOKUP($P95,INDIRECT($Q$2),X$5,0)*INDIRECT($P$1),VLOOKUP($P95,INDIRECT($Q$2),X$5,0))</f>
        <v>181242.50126125</v>
      </c>
      <c r="Y95" s="104" cm="1">
        <f t="array" aca="1" ref="Y95" ca="1">IF($Q95="Y",VLOOKUP($P95,INDIRECT($Q$2),Y$5,0)*INDIRECT($P$1),VLOOKUP($P95,INDIRECT($Q$2),Y$5,0))</f>
        <v>184868.47361124997</v>
      </c>
      <c r="Z95" s="104" cm="1">
        <f t="array" aca="1" ref="Z95" ca="1">IF($Q95="Y",VLOOKUP($P95,INDIRECT($Q$2),Z$5,0)*INDIRECT($P$1),VLOOKUP($P95,INDIRECT($Q$2),Z$5,0))</f>
        <v>188565.67041812497</v>
      </c>
      <c r="AA95" s="104" cm="1">
        <f t="array" aca="1" ref="AA95" ca="1">IF($Q95="Y",VLOOKUP($P95,INDIRECT($Q$2),AA$5,0)*INDIRECT($P$1),VLOOKUP($P95,INDIRECT($Q$2),AA$5,0))</f>
        <v>192339.48747406248</v>
      </c>
      <c r="AB95" s="162" t="str">
        <f t="shared" si="175"/>
        <v>C03345</v>
      </c>
      <c r="AC95" s="163" t="str">
        <f t="shared" si="203"/>
        <v>Director Information Technology Services</v>
      </c>
      <c r="AD95" s="162" t="str">
        <f t="shared" si="176"/>
        <v>79</v>
      </c>
      <c r="AE95" s="164">
        <f t="shared" ca="1" si="221"/>
        <v>78.006</v>
      </c>
      <c r="AF95" s="164">
        <f t="shared" ca="1" si="222"/>
        <v>82.111000000000004</v>
      </c>
      <c r="AG95" s="164">
        <f t="shared" ca="1" si="223"/>
        <v>83.754000000000005</v>
      </c>
      <c r="AH95" s="164">
        <f t="shared" ca="1" si="224"/>
        <v>85.428000000000011</v>
      </c>
      <c r="AI95" s="164">
        <f t="shared" ca="1" si="225"/>
        <v>87.13600000000001</v>
      </c>
      <c r="AJ95" s="164">
        <f t="shared" ca="1" si="226"/>
        <v>88.88000000000001</v>
      </c>
      <c r="AK95" s="164">
        <f t="shared" ca="1" si="227"/>
        <v>90.657000000000011</v>
      </c>
      <c r="AL95" s="164">
        <f t="shared" ca="1" si="228"/>
        <v>92.471000000000004</v>
      </c>
    </row>
    <row r="96" spans="1:40" s="51" customFormat="1">
      <c r="A96" s="85" t="s">
        <v>207</v>
      </c>
      <c r="B96" s="86">
        <v>13</v>
      </c>
      <c r="C96" s="86" t="s">
        <v>208</v>
      </c>
      <c r="D96" s="86">
        <v>630</v>
      </c>
      <c r="E96" s="86" t="s">
        <v>448</v>
      </c>
      <c r="F96" s="115" t="s">
        <v>209</v>
      </c>
      <c r="G96" s="134">
        <f t="shared" ca="1" si="220"/>
        <v>137487</v>
      </c>
      <c r="H96" s="134">
        <f t="shared" ca="1" si="205"/>
        <v>144724</v>
      </c>
      <c r="I96" s="134">
        <f t="shared" ca="1" si="206"/>
        <v>147616</v>
      </c>
      <c r="J96" s="134">
        <f t="shared" ca="1" si="207"/>
        <v>150570</v>
      </c>
      <c r="K96" s="134">
        <f t="shared" ca="1" si="208"/>
        <v>153580</v>
      </c>
      <c r="L96" s="134">
        <f t="shared" ca="1" si="209"/>
        <v>156654</v>
      </c>
      <c r="M96" s="134">
        <f t="shared" ca="1" si="210"/>
        <v>159786</v>
      </c>
      <c r="N96" s="134">
        <f t="shared" ca="1" si="211"/>
        <v>162981</v>
      </c>
      <c r="O96" s="87"/>
      <c r="P96" s="100" t="str">
        <f t="shared" si="174"/>
        <v>C03348</v>
      </c>
      <c r="Q96" s="102" t="s">
        <v>509</v>
      </c>
      <c r="R96" s="103" t="str">
        <f t="shared" si="202"/>
        <v>Director Innovation Delivery Team</v>
      </c>
      <c r="S96" s="102" t="str">
        <f t="shared" si="164"/>
        <v>51</v>
      </c>
      <c r="T96" s="104" cm="1">
        <f t="array" aca="1" ref="T96" ca="1">IF($Q96="Y",VLOOKUP($P96,INDIRECT($Q$2),T$5,0)*INDIRECT($P$1),VLOOKUP($P96,INDIRECT($Q$2),T$5,0))</f>
        <v>137486.94325437499</v>
      </c>
      <c r="U96" s="104" cm="1">
        <f t="array" aca="1" ref="U96" ca="1">IF($Q96="Y",VLOOKUP($P96,INDIRECT($Q$2),U$5,0)*INDIRECT($P$1),VLOOKUP($P96,INDIRECT($Q$2),U$5,0))</f>
        <v>144723.77973625</v>
      </c>
      <c r="V96" s="104" cm="1">
        <f t="array" aca="1" ref="V96" ca="1">IF($Q96="Y",VLOOKUP($P96,INDIRECT($Q$2),V$5,0)*INDIRECT($P$1),VLOOKUP($P96,INDIRECT($Q$2),V$5,0))</f>
        <v>147615.92434874998</v>
      </c>
      <c r="W96" s="104" cm="1">
        <f t="array" aca="1" ref="W96" ca="1">IF($Q96="Y",VLOOKUP($P96,INDIRECT($Q$2),W$5,0)*INDIRECT($P$1),VLOOKUP($P96,INDIRECT($Q$2),W$5,0))</f>
        <v>150569.58099218749</v>
      </c>
      <c r="X96" s="104" cm="1">
        <f t="array" aca="1" ref="X96" ca="1">IF($Q96="Y",VLOOKUP($P96,INDIRECT($Q$2),X$5,0)*INDIRECT($P$1),VLOOKUP($P96,INDIRECT($Q$2),X$5,0))</f>
        <v>153580.43303281249</v>
      </c>
      <c r="Y96" s="104" cm="1">
        <f t="array" aca="1" ref="Y96" ca="1">IF($Q96="Y",VLOOKUP($P96,INDIRECT($Q$2),Y$5,0)*INDIRECT($P$1),VLOOKUP($P96,INDIRECT($Q$2),Y$5,0))</f>
        <v>156653.87626281247</v>
      </c>
      <c r="Z96" s="104" cm="1">
        <f t="array" aca="1" ref="Z96" ca="1">IF($Q96="Y",VLOOKUP($P96,INDIRECT($Q$2),Z$5,0)*INDIRECT($P$1),VLOOKUP($P96,INDIRECT($Q$2),Z$5,0))</f>
        <v>159785.59404843749</v>
      </c>
      <c r="AA96" s="104" cm="1">
        <f t="array" aca="1" ref="AA96" ca="1">IF($Q96="Y",VLOOKUP($P96,INDIRECT($Q$2),AA$5,0)*INDIRECT($P$1),VLOOKUP($P96,INDIRECT($Q$2),AA$5,0))</f>
        <v>162980.98218187498</v>
      </c>
      <c r="AB96" s="162" t="str">
        <f t="shared" si="175"/>
        <v>C03348</v>
      </c>
      <c r="AC96" s="163" t="str">
        <f t="shared" si="203"/>
        <v>Director Innovation Delivery Team</v>
      </c>
      <c r="AD96" s="162" t="str">
        <f t="shared" si="176"/>
        <v>51</v>
      </c>
      <c r="AE96" s="164">
        <f t="shared" ca="1" si="221"/>
        <v>66.100000000000009</v>
      </c>
      <c r="AF96" s="164">
        <f t="shared" ca="1" si="222"/>
        <v>69.579000000000008</v>
      </c>
      <c r="AG96" s="164">
        <f t="shared" ca="1" si="223"/>
        <v>70.97</v>
      </c>
      <c r="AH96" s="164">
        <f t="shared" ca="1" si="224"/>
        <v>72.39</v>
      </c>
      <c r="AI96" s="164">
        <f t="shared" ca="1" si="225"/>
        <v>73.837000000000003</v>
      </c>
      <c r="AJ96" s="164">
        <f t="shared" ca="1" si="226"/>
        <v>75.314999999999998</v>
      </c>
      <c r="AK96" s="164">
        <f t="shared" ca="1" si="227"/>
        <v>76.820000000000007</v>
      </c>
      <c r="AL96" s="164">
        <f t="shared" ca="1" si="228"/>
        <v>78.356999999999999</v>
      </c>
    </row>
    <row r="97" spans="1:40" s="51" customFormat="1">
      <c r="A97" s="85" t="s">
        <v>39</v>
      </c>
      <c r="B97" s="86">
        <v>15</v>
      </c>
      <c r="C97" s="94" t="s">
        <v>21</v>
      </c>
      <c r="D97" s="86">
        <v>695</v>
      </c>
      <c r="E97" s="86" t="s">
        <v>448</v>
      </c>
      <c r="F97" s="113" t="s">
        <v>422</v>
      </c>
      <c r="G97" s="134">
        <f t="shared" ca="1" si="220"/>
        <v>151968</v>
      </c>
      <c r="H97" s="134">
        <f t="shared" ca="1" si="205"/>
        <v>159965</v>
      </c>
      <c r="I97" s="134">
        <f t="shared" ca="1" si="206"/>
        <v>163166</v>
      </c>
      <c r="J97" s="134">
        <f t="shared" ca="1" si="207"/>
        <v>166430</v>
      </c>
      <c r="K97" s="134">
        <f t="shared" ca="1" si="208"/>
        <v>169758</v>
      </c>
      <c r="L97" s="134">
        <f t="shared" ca="1" si="209"/>
        <v>173152</v>
      </c>
      <c r="M97" s="134">
        <f t="shared" ca="1" si="210"/>
        <v>176617</v>
      </c>
      <c r="N97" s="134">
        <f t="shared" ca="1" si="211"/>
        <v>180148</v>
      </c>
      <c r="O97" s="87"/>
      <c r="P97" s="100" t="str">
        <f t="shared" si="174"/>
        <v>C03320</v>
      </c>
      <c r="Q97" s="102" t="s">
        <v>509</v>
      </c>
      <c r="R97" s="103" t="str">
        <f t="shared" si="202"/>
        <v>Director Inter Governmental Relations</v>
      </c>
      <c r="S97" s="102" t="str">
        <f t="shared" si="164"/>
        <v>116</v>
      </c>
      <c r="T97" s="104" cm="1">
        <f t="array" aca="1" ref="T97" ca="1">IF($Q97="Y",VLOOKUP($P97,INDIRECT($Q$2),T$5,0)*INDIRECT($P$1),VLOOKUP($P97,INDIRECT($Q$2),T$5,0))</f>
        <v>151968.17032718749</v>
      </c>
      <c r="U97" s="104" cm="1">
        <f t="array" aca="1" ref="U97" ca="1">IF($Q97="Y",VLOOKUP($P97,INDIRECT($Q$2),U$5,0)*INDIRECT($P$1),VLOOKUP($P97,INDIRECT($Q$2),U$5,0))</f>
        <v>159964.73434906249</v>
      </c>
      <c r="V97" s="104" cm="1">
        <f t="array" aca="1" ref="V97" ca="1">IF($Q97="Y",VLOOKUP($P97,INDIRECT($Q$2),V$5,0)*INDIRECT($P$1),VLOOKUP($P97,INDIRECT($Q$2),V$5,0))</f>
        <v>163165.51827468749</v>
      </c>
      <c r="W97" s="104" cm="1">
        <f t="array" aca="1" ref="W97" ca="1">IF($Q97="Y",VLOOKUP($P97,INDIRECT($Q$2),W$5,0)*INDIRECT($P$1),VLOOKUP($P97,INDIRECT($Q$2),W$5,0))</f>
        <v>166429.97254812499</v>
      </c>
      <c r="X97" s="104" cm="1">
        <f t="array" aca="1" ref="X97" ca="1">IF($Q97="Y",VLOOKUP($P97,INDIRECT($Q$2),X$5,0)*INDIRECT($P$1),VLOOKUP($P97,INDIRECT($Q$2),X$5,0))</f>
        <v>169758.09716937499</v>
      </c>
      <c r="Y97" s="104" cm="1">
        <f t="array" aca="1" ref="Y97" ca="1">IF($Q97="Y",VLOOKUP($P97,INDIRECT($Q$2),Y$5,0)*INDIRECT($P$1),VLOOKUP($P97,INDIRECT($Q$2),Y$5,0))</f>
        <v>173152.05045531251</v>
      </c>
      <c r="Z97" s="104" cm="1">
        <f t="array" aca="1" ref="Z97" ca="1">IF($Q97="Y",VLOOKUP($P97,INDIRECT($Q$2),Z$5,0)*INDIRECT($P$1),VLOOKUP($P97,INDIRECT($Q$2),Z$5,0))</f>
        <v>176617.22819812497</v>
      </c>
      <c r="AA97" s="104" cm="1">
        <f t="array" aca="1" ref="AA97" ca="1">IF($Q97="Y",VLOOKUP($P97,INDIRECT($Q$2),AA$5,0)*INDIRECT($P$1),VLOOKUP($P97,INDIRECT($Q$2),AA$5,0))</f>
        <v>180148.23460562498</v>
      </c>
      <c r="AB97" s="162" t="str">
        <f t="shared" si="175"/>
        <v>C03320</v>
      </c>
      <c r="AC97" s="163" t="str">
        <f t="shared" si="203"/>
        <v>Director Inter Governmental Relations</v>
      </c>
      <c r="AD97" s="162" t="str">
        <f t="shared" si="176"/>
        <v>116</v>
      </c>
      <c r="AE97" s="164">
        <f t="shared" ca="1" si="221"/>
        <v>73.062000000000012</v>
      </c>
      <c r="AF97" s="164">
        <f t="shared" ca="1" si="222"/>
        <v>76.907000000000011</v>
      </c>
      <c r="AG97" s="164">
        <f t="shared" ca="1" si="223"/>
        <v>78.445000000000007</v>
      </c>
      <c r="AH97" s="164">
        <f t="shared" ca="1" si="224"/>
        <v>80.015000000000001</v>
      </c>
      <c r="AI97" s="164">
        <f t="shared" ca="1" si="225"/>
        <v>81.615000000000009</v>
      </c>
      <c r="AJ97" s="164">
        <f t="shared" ca="1" si="226"/>
        <v>83.247</v>
      </c>
      <c r="AK97" s="164">
        <f t="shared" ca="1" si="227"/>
        <v>84.913000000000011</v>
      </c>
      <c r="AL97" s="164">
        <f t="shared" ca="1" si="228"/>
        <v>86.61</v>
      </c>
    </row>
    <row r="98" spans="1:40" s="51" customFormat="1">
      <c r="A98" s="85" t="s">
        <v>210</v>
      </c>
      <c r="B98" s="86">
        <v>13</v>
      </c>
      <c r="C98" s="86" t="s">
        <v>211</v>
      </c>
      <c r="D98" s="86">
        <v>625</v>
      </c>
      <c r="E98" s="86" t="s">
        <v>448</v>
      </c>
      <c r="F98" s="85" t="s">
        <v>212</v>
      </c>
      <c r="G98" s="134">
        <f t="shared" ca="1" si="220"/>
        <v>153638</v>
      </c>
      <c r="H98" s="134">
        <f t="shared" ca="1" si="205"/>
        <v>161723</v>
      </c>
      <c r="I98" s="134">
        <f t="shared" ca="1" si="206"/>
        <v>164958</v>
      </c>
      <c r="J98" s="134">
        <f t="shared" ca="1" si="207"/>
        <v>168256</v>
      </c>
      <c r="K98" s="134">
        <f t="shared" ca="1" si="208"/>
        <v>171621</v>
      </c>
      <c r="L98" s="134">
        <f t="shared" ca="1" si="209"/>
        <v>175055</v>
      </c>
      <c r="M98" s="134">
        <f t="shared" ca="1" si="210"/>
        <v>178556</v>
      </c>
      <c r="N98" s="134">
        <f t="shared" ca="1" si="211"/>
        <v>182125</v>
      </c>
      <c r="O98" s="87"/>
      <c r="P98" s="100" t="str">
        <f t="shared" si="174"/>
        <v>C03355</v>
      </c>
      <c r="Q98" s="102" t="s">
        <v>509</v>
      </c>
      <c r="R98" s="103" t="str">
        <f t="shared" si="202"/>
        <v>Director Internal Audit</v>
      </c>
      <c r="S98" s="102" t="str">
        <f t="shared" si="164"/>
        <v>127</v>
      </c>
      <c r="T98" s="104" cm="1">
        <f t="array" aca="1" ref="T98" ca="1">IF($Q98="Y",VLOOKUP($P98,INDIRECT($Q$2),T$5,0)*INDIRECT($P$1),VLOOKUP($P98,INDIRECT($Q$2),T$5,0))</f>
        <v>153637.62843000001</v>
      </c>
      <c r="U98" s="104" cm="1">
        <f t="array" aca="1" ref="U98" ca="1">IF($Q98="Y",VLOOKUP($P98,INDIRECT($Q$2),U$5,0)*INDIRECT($P$1),VLOOKUP($P98,INDIRECT($Q$2),U$5,0))</f>
        <v>161722.68344374996</v>
      </c>
      <c r="V98" s="104" cm="1">
        <f t="array" aca="1" ref="V98" ca="1">IF($Q98="Y",VLOOKUP($P98,INDIRECT($Q$2),V$5,0)*INDIRECT($P$1),VLOOKUP($P98,INDIRECT($Q$2),V$5,0))</f>
        <v>164958.000439375</v>
      </c>
      <c r="W98" s="104" cm="1">
        <f t="array" aca="1" ref="W98" ca="1">IF($Q98="Y",VLOOKUP($P98,INDIRECT($Q$2),W$5,0)*INDIRECT($P$1),VLOOKUP($P98,INDIRECT($Q$2),W$5,0))</f>
        <v>168255.90862437498</v>
      </c>
      <c r="X98" s="104" cm="1">
        <f t="array" aca="1" ref="X98" ca="1">IF($Q98="Y",VLOOKUP($P98,INDIRECT($Q$2),X$5,0)*INDIRECT($P$1),VLOOKUP($P98,INDIRECT($Q$2),X$5,0))</f>
        <v>171620.7246325</v>
      </c>
      <c r="Y98" s="104" cm="1">
        <f t="array" aca="1" ref="Y98" ca="1">IF($Q98="Y",VLOOKUP($P98,INDIRECT($Q$2),Y$5,0)*INDIRECT($P$1),VLOOKUP($P98,INDIRECT($Q$2),Y$5,0))</f>
        <v>175054.60678062498</v>
      </c>
      <c r="Z98" s="104" cm="1">
        <f t="array" aca="1" ref="Z98" ca="1">IF($Q98="Y",VLOOKUP($P98,INDIRECT($Q$2),Z$5,0)*INDIRECT($P$1),VLOOKUP($P98,INDIRECT($Q$2),Z$5,0))</f>
        <v>178556.4759103125</v>
      </c>
      <c r="AA98" s="104" cm="1">
        <f t="array" aca="1" ref="AA98" ca="1">IF($Q98="Y",VLOOKUP($P98,INDIRECT($Q$2),AA$5,0)*INDIRECT($P$1),VLOOKUP($P98,INDIRECT($Q$2),AA$5,0))</f>
        <v>182125.25286312497</v>
      </c>
      <c r="AB98" s="162" t="str">
        <f t="shared" si="175"/>
        <v>C03355</v>
      </c>
      <c r="AC98" s="163" t="str">
        <f t="shared" si="203"/>
        <v>Director Internal Audit</v>
      </c>
      <c r="AD98" s="162" t="str">
        <f t="shared" si="176"/>
        <v>127</v>
      </c>
      <c r="AE98" s="164">
        <f t="shared" ca="1" si="221"/>
        <v>73.865000000000009</v>
      </c>
      <c r="AF98" s="164">
        <f t="shared" ca="1" si="222"/>
        <v>77.75200000000001</v>
      </c>
      <c r="AG98" s="164">
        <f t="shared" ca="1" si="223"/>
        <v>79.307000000000002</v>
      </c>
      <c r="AH98" s="164">
        <f t="shared" ca="1" si="224"/>
        <v>80.893000000000001</v>
      </c>
      <c r="AI98" s="164">
        <f t="shared" ca="1" si="225"/>
        <v>82.51</v>
      </c>
      <c r="AJ98" s="164">
        <f t="shared" ca="1" si="226"/>
        <v>84.161000000000001</v>
      </c>
      <c r="AK98" s="164">
        <f t="shared" ca="1" si="227"/>
        <v>85.844999999999999</v>
      </c>
      <c r="AL98" s="164">
        <f t="shared" ca="1" si="228"/>
        <v>87.561000000000007</v>
      </c>
    </row>
    <row r="99" spans="1:40" s="51" customFormat="1">
      <c r="A99" s="85" t="s">
        <v>381</v>
      </c>
      <c r="B99" s="86">
        <v>14</v>
      </c>
      <c r="C99" s="94" t="s">
        <v>468</v>
      </c>
      <c r="D99" s="86">
        <v>638</v>
      </c>
      <c r="E99" s="86" t="s">
        <v>448</v>
      </c>
      <c r="F99" s="115" t="s">
        <v>382</v>
      </c>
      <c r="G99" s="134">
        <f t="shared" ca="1" si="220"/>
        <v>139270</v>
      </c>
      <c r="H99" s="134">
        <f t="shared" ca="1" si="205"/>
        <v>146599</v>
      </c>
      <c r="I99" s="134">
        <f t="shared" ca="1" si="206"/>
        <v>149531</v>
      </c>
      <c r="J99" s="134">
        <f t="shared" ca="1" si="207"/>
        <v>152522</v>
      </c>
      <c r="K99" s="134">
        <f t="shared" ca="1" si="208"/>
        <v>155571</v>
      </c>
      <c r="L99" s="134">
        <f t="shared" ca="1" si="209"/>
        <v>158683</v>
      </c>
      <c r="M99" s="134">
        <f t="shared" ca="1" si="210"/>
        <v>161856</v>
      </c>
      <c r="N99" s="134">
        <f t="shared" ca="1" si="211"/>
        <v>165094</v>
      </c>
      <c r="O99" s="87"/>
      <c r="P99" s="100" t="str">
        <f t="shared" si="174"/>
        <v>C03332</v>
      </c>
      <c r="Q99" s="102" t="s">
        <v>509</v>
      </c>
      <c r="R99" s="103" t="str">
        <f t="shared" si="202"/>
        <v>Director Investments and Debt Management</v>
      </c>
      <c r="S99" s="102" t="str">
        <f t="shared" si="164"/>
        <v>144</v>
      </c>
      <c r="T99" s="104" cm="1">
        <f t="array" aca="1" ref="T99" ca="1">IF($Q99="Y",VLOOKUP($P99,INDIRECT($Q$2),T$5,0)*INDIRECT($P$1),VLOOKUP($P99,INDIRECT($Q$2),T$5,0))</f>
        <v>139269.71299312499</v>
      </c>
      <c r="U99" s="104" cm="1">
        <f t="array" aca="1" ref="U99" ca="1">IF($Q99="Y",VLOOKUP($P99,INDIRECT($Q$2),U$5,0)*INDIRECT($P$1),VLOOKUP($P99,INDIRECT($Q$2),U$5,0))</f>
        <v>146599.357100625</v>
      </c>
      <c r="V99" s="104" cm="1">
        <f t="array" aca="1" ref="V99" ca="1">IF($Q99="Y",VLOOKUP($P99,INDIRECT($Q$2),V$5,0)*INDIRECT($P$1),VLOOKUP($P99,INDIRECT($Q$2),V$5,0))</f>
        <v>149531.43057531249</v>
      </c>
      <c r="W99" s="104" cm="1">
        <f t="array" aca="1" ref="W99" ca="1">IF($Q99="Y",VLOOKUP($P99,INDIRECT($Q$2),W$5,0)*INDIRECT($P$1),VLOOKUP($P99,INDIRECT($Q$2),W$5,0))</f>
        <v>152521.778605625</v>
      </c>
      <c r="X99" s="104" cm="1">
        <f t="array" aca="1" ref="X99" ca="1">IF($Q99="Y",VLOOKUP($P99,INDIRECT($Q$2),X$5,0)*INDIRECT($P$1),VLOOKUP($P99,INDIRECT($Q$2),X$5,0))</f>
        <v>155571.48035</v>
      </c>
      <c r="Y99" s="104" cm="1">
        <f t="array" aca="1" ref="Y99" ca="1">IF($Q99="Y",VLOOKUP($P99,INDIRECT($Q$2),Y$5,0)*INDIRECT($P$1),VLOOKUP($P99,INDIRECT($Q$2),Y$5,0))</f>
        <v>158682.6941253125</v>
      </c>
      <c r="Z99" s="104" cm="1">
        <f t="array" aca="1" ref="Z99" ca="1">IF($Q99="Y",VLOOKUP($P99,INDIRECT($Q$2),Z$5,0)*INDIRECT($P$1),VLOOKUP($P99,INDIRECT($Q$2),Z$5,0))</f>
        <v>161856.49908999997</v>
      </c>
      <c r="AA99" s="104" cm="1">
        <f t="array" aca="1" ref="AA99" ca="1">IF($Q99="Y",VLOOKUP($P99,INDIRECT($Q$2),AA$5,0)*INDIRECT($P$1),VLOOKUP($P99,INDIRECT($Q$2),AA$5,0))</f>
        <v>165093.97440249997</v>
      </c>
      <c r="AB99" s="162" t="str">
        <f t="shared" si="175"/>
        <v>C03332</v>
      </c>
      <c r="AC99" s="163" t="str">
        <f t="shared" si="203"/>
        <v>Director Investments and Debt Management</v>
      </c>
      <c r="AD99" s="162" t="str">
        <f t="shared" si="176"/>
        <v>144</v>
      </c>
      <c r="AE99" s="164">
        <f t="shared" ca="1" si="221"/>
        <v>66.957000000000008</v>
      </c>
      <c r="AF99" s="164">
        <f t="shared" ca="1" si="222"/>
        <v>70.481000000000009</v>
      </c>
      <c r="AG99" s="164">
        <f t="shared" ca="1" si="223"/>
        <v>71.891000000000005</v>
      </c>
      <c r="AH99" s="164">
        <f t="shared" ca="1" si="224"/>
        <v>73.328000000000003</v>
      </c>
      <c r="AI99" s="164">
        <f t="shared" ca="1" si="225"/>
        <v>74.794000000000011</v>
      </c>
      <c r="AJ99" s="164">
        <f t="shared" ca="1" si="226"/>
        <v>76.290000000000006</v>
      </c>
      <c r="AK99" s="164">
        <f t="shared" ca="1" si="227"/>
        <v>77.816000000000003</v>
      </c>
      <c r="AL99" s="164">
        <f t="shared" ca="1" si="228"/>
        <v>79.373000000000005</v>
      </c>
    </row>
    <row r="100" spans="1:40">
      <c r="A100" s="85" t="s">
        <v>379</v>
      </c>
      <c r="B100" s="86">
        <v>11</v>
      </c>
      <c r="C100" s="86">
        <v>143</v>
      </c>
      <c r="D100" s="86">
        <v>540</v>
      </c>
      <c r="E100" s="86" t="s">
        <v>448</v>
      </c>
      <c r="F100" s="113" t="s">
        <v>378</v>
      </c>
      <c r="G100" s="134">
        <f t="shared" ref="G100" ca="1" si="229">ROUND(T100,0)</f>
        <v>112379</v>
      </c>
      <c r="H100" s="134">
        <f t="shared" ref="H100" ca="1" si="230">ROUND(U100,0)</f>
        <v>118294</v>
      </c>
      <c r="I100" s="134">
        <f t="shared" ref="I100" ca="1" si="231">ROUND(V100,0)</f>
        <v>120659</v>
      </c>
      <c r="J100" s="134">
        <f t="shared" ref="J100" ca="1" si="232">ROUND(W100,0)</f>
        <v>123073</v>
      </c>
      <c r="K100" s="134">
        <f t="shared" ref="K100" ca="1" si="233">ROUND(X100,0)</f>
        <v>125533</v>
      </c>
      <c r="L100" s="134">
        <f t="shared" ref="L100" ca="1" si="234">ROUND(Y100,0)</f>
        <v>128044</v>
      </c>
      <c r="M100" s="134">
        <f t="shared" ref="M100" ca="1" si="235">ROUND(Z100,0)</f>
        <v>130605</v>
      </c>
      <c r="N100" s="134">
        <f t="shared" ref="N100" ca="1" si="236">ROUND(AA100,0)</f>
        <v>133217</v>
      </c>
      <c r="O100" s="87"/>
      <c r="P100" s="100" t="str">
        <f>A100</f>
        <v>52941C</v>
      </c>
      <c r="Q100" s="102"/>
      <c r="R100" s="103" t="str">
        <f>F100</f>
        <v>Director Labor Standards</v>
      </c>
      <c r="S100" s="102">
        <f t="shared" ref="S100" si="237">C100</f>
        <v>143</v>
      </c>
      <c r="T100" s="104" cm="1">
        <f t="array" aca="1" ref="T100" ca="1">IF($Q100="Y",VLOOKUP($P100,INDIRECT($Q$2),T$5,0)*INDIRECT($P$1),VLOOKUP($P100,INDIRECT($Q$2),T$5,0))</f>
        <v>112379.119125</v>
      </c>
      <c r="U100" s="104" cm="1">
        <f t="array" aca="1" ref="U100" ca="1">IF($Q100="Y",VLOOKUP($P100,INDIRECT($Q$2),U$5,0)*INDIRECT($P$1),VLOOKUP($P100,INDIRECT($Q$2),U$5,0))</f>
        <v>118294.35312499999</v>
      </c>
      <c r="V100" s="104" cm="1">
        <f t="array" aca="1" ref="V100" ca="1">IF($Q100="Y",VLOOKUP($P100,INDIRECT($Q$2),V$5,0)*INDIRECT($P$1),VLOOKUP($P100,INDIRECT($Q$2),V$5,0))</f>
        <v>120659.2075</v>
      </c>
      <c r="W100" s="104" cm="1">
        <f t="array" aca="1" ref="W100" ca="1">IF($Q100="Y",VLOOKUP($P100,INDIRECT($Q$2),W$5,0)*INDIRECT($P$1),VLOOKUP($P100,INDIRECT($Q$2),W$5,0))</f>
        <v>123072.5981875</v>
      </c>
      <c r="X100" s="104" cm="1">
        <f t="array" aca="1" ref="X100" ca="1">IF($Q100="Y",VLOOKUP($P100,INDIRECT($Q$2),X$5,0)*INDIRECT($P$1),VLOOKUP($P100,INDIRECT($Q$2),X$5,0))</f>
        <v>125533.49249999999</v>
      </c>
      <c r="Y100" s="104" cm="1">
        <f t="array" aca="1" ref="Y100" ca="1">IF($Q100="Y",VLOOKUP($P100,INDIRECT($Q$2),Y$5,0)*INDIRECT($P$1),VLOOKUP($P100,INDIRECT($Q$2),Y$5,0))</f>
        <v>128043.9558125</v>
      </c>
      <c r="Z100" s="104" cm="1">
        <f t="array" aca="1" ref="Z100" ca="1">IF($Q100="Y",VLOOKUP($P100,INDIRECT($Q$2),Z$5,0)*INDIRECT($P$1),VLOOKUP($P100,INDIRECT($Q$2),Z$5,0))</f>
        <v>130605.02081249999</v>
      </c>
      <c r="AA100" s="104" cm="1">
        <f t="array" aca="1" ref="AA100" ca="1">IF($Q100="Y",VLOOKUP($P100,INDIRECT($Q$2),AA$5,0)*INDIRECT($P$1),VLOOKUP($P100,INDIRECT($Q$2),AA$5,0))</f>
        <v>133216.6875</v>
      </c>
      <c r="AB100" s="162" t="str">
        <f t="shared" ref="AB100" si="238">A100</f>
        <v>52941C</v>
      </c>
      <c r="AC100" s="163" t="str">
        <f t="shared" ref="AC100" si="239">F100</f>
        <v>Director Labor Standards</v>
      </c>
      <c r="AD100" s="162">
        <f t="shared" ref="AD100" si="240">C100</f>
        <v>143</v>
      </c>
      <c r="AE100" s="164">
        <f t="shared" ca="1" si="221"/>
        <v>54.028999999999996</v>
      </c>
      <c r="AF100" s="164">
        <f t="shared" ca="1" si="222"/>
        <v>56.872999999999998</v>
      </c>
      <c r="AG100" s="164">
        <f t="shared" ca="1" si="223"/>
        <v>58.01</v>
      </c>
      <c r="AH100" s="164">
        <f t="shared" ca="1" si="224"/>
        <v>59.169999999999995</v>
      </c>
      <c r="AI100" s="164">
        <f t="shared" ca="1" si="225"/>
        <v>60.352999999999994</v>
      </c>
      <c r="AJ100" s="164">
        <f t="shared" ca="1" si="226"/>
        <v>61.559999999999995</v>
      </c>
      <c r="AK100" s="164">
        <f t="shared" ca="1" si="227"/>
        <v>62.790999999999997</v>
      </c>
      <c r="AL100" s="164">
        <f t="shared" ca="1" si="228"/>
        <v>64.047000000000011</v>
      </c>
    </row>
    <row r="101" spans="1:40" s="51" customFormat="1">
      <c r="A101" s="85" t="s">
        <v>218</v>
      </c>
      <c r="B101" s="86">
        <v>15</v>
      </c>
      <c r="C101" s="86" t="s">
        <v>219</v>
      </c>
      <c r="D101" s="86">
        <v>683</v>
      </c>
      <c r="E101" s="86" t="s">
        <v>448</v>
      </c>
      <c r="F101" s="85" t="s">
        <v>220</v>
      </c>
      <c r="G101" s="134">
        <f t="shared" ref="G101:N107" ca="1" si="241">ROUND(T101,0)</f>
        <v>149295</v>
      </c>
      <c r="H101" s="134">
        <f t="shared" ca="1" si="241"/>
        <v>157154</v>
      </c>
      <c r="I101" s="134">
        <f t="shared" ca="1" si="241"/>
        <v>160296</v>
      </c>
      <c r="J101" s="134">
        <f t="shared" ca="1" si="241"/>
        <v>163501</v>
      </c>
      <c r="K101" s="134">
        <f t="shared" ca="1" si="241"/>
        <v>166771</v>
      </c>
      <c r="L101" s="134">
        <f t="shared" ca="1" si="241"/>
        <v>170108</v>
      </c>
      <c r="M101" s="134">
        <f t="shared" ca="1" si="241"/>
        <v>173510</v>
      </c>
      <c r="N101" s="134">
        <f t="shared" ca="1" si="241"/>
        <v>176979</v>
      </c>
      <c r="O101" s="87"/>
      <c r="P101" s="100" t="str">
        <f t="shared" si="174"/>
        <v>C03377</v>
      </c>
      <c r="Q101" s="102" t="s">
        <v>509</v>
      </c>
      <c r="R101" s="103" t="str">
        <f t="shared" si="202"/>
        <v>Director Long Range Planning</v>
      </c>
      <c r="S101" s="102" t="str">
        <f t="shared" ref="S101:S120" si="242">C101</f>
        <v>151</v>
      </c>
      <c r="T101" s="104" cm="1">
        <f t="array" aca="1" ref="T101" ca="1">IF($Q101="Y",VLOOKUP($P101,INDIRECT($Q$2),T$5,0)*INDIRECT($P$1),VLOOKUP($P101,INDIRECT($Q$2),T$5,0))</f>
        <v>149295.0948775</v>
      </c>
      <c r="U101" s="104" cm="1">
        <f t="array" aca="1" ref="U101" ca="1">IF($Q101="Y",VLOOKUP($P101,INDIRECT($Q$2),U$5,0)*INDIRECT($P$1),VLOOKUP($P101,INDIRECT($Q$2),U$5,0))</f>
        <v>157153.52661937498</v>
      </c>
      <c r="V101" s="104" cm="1">
        <f t="array" aca="1" ref="V101" ca="1">IF($Q101="Y",VLOOKUP($P101,INDIRECT($Q$2),V$5,0)*INDIRECT($P$1),VLOOKUP($P101,INDIRECT($Q$2),V$5,0))</f>
        <v>160296.03598937497</v>
      </c>
      <c r="W101" s="104" cm="1">
        <f t="array" aca="1" ref="W101" ca="1">IF($Q101="Y",VLOOKUP($P101,INDIRECT($Q$2),W$5,0)*INDIRECT($P$1),VLOOKUP($P101,INDIRECT($Q$2),W$5,0))</f>
        <v>163501.13654874999</v>
      </c>
      <c r="X101" s="104" cm="1">
        <f t="array" aca="1" ref="X101" ca="1">IF($Q101="Y",VLOOKUP($P101,INDIRECT($Q$2),X$5,0)*INDIRECT($P$1),VLOOKUP($P101,INDIRECT($Q$2),X$5,0))</f>
        <v>166770.98661437497</v>
      </c>
      <c r="Y101" s="104" cm="1">
        <f t="array" aca="1" ref="Y101" ca="1">IF($Q101="Y",VLOOKUP($P101,INDIRECT($Q$2),Y$5,0)*INDIRECT($P$1),VLOOKUP($P101,INDIRECT($Q$2),Y$5,0))</f>
        <v>170107.74450312497</v>
      </c>
      <c r="Z101" s="104" cm="1">
        <f t="array" aca="1" ref="Z101" ca="1">IF($Q101="Y",VLOOKUP($P101,INDIRECT($Q$2),Z$5,0)*INDIRECT($P$1),VLOOKUP($P101,INDIRECT($Q$2),Z$5,0))</f>
        <v>173510.33105656249</v>
      </c>
      <c r="AA101" s="104" cm="1">
        <f t="array" aca="1" ref="AA101" ca="1">IF($Q101="Y",VLOOKUP($P101,INDIRECT($Q$2),AA$5,0)*INDIRECT($P$1),VLOOKUP($P101,INDIRECT($Q$2),AA$5,0))</f>
        <v>176978.74627468747</v>
      </c>
      <c r="AB101" s="162" t="str">
        <f t="shared" si="175"/>
        <v>C03377</v>
      </c>
      <c r="AC101" s="163" t="str">
        <f t="shared" si="203"/>
        <v>Director Long Range Planning</v>
      </c>
      <c r="AD101" s="162" t="str">
        <f t="shared" si="176"/>
        <v>151</v>
      </c>
      <c r="AE101" s="164">
        <f t="shared" ca="1" si="221"/>
        <v>71.777000000000001</v>
      </c>
      <c r="AF101" s="164">
        <f t="shared" ca="1" si="222"/>
        <v>75.555000000000007</v>
      </c>
      <c r="AG101" s="164">
        <f t="shared" ca="1" si="223"/>
        <v>77.066000000000003</v>
      </c>
      <c r="AH101" s="164">
        <f t="shared" ca="1" si="224"/>
        <v>78.606999999999999</v>
      </c>
      <c r="AI101" s="164">
        <f t="shared" ca="1" si="225"/>
        <v>80.179000000000002</v>
      </c>
      <c r="AJ101" s="164">
        <f t="shared" ca="1" si="226"/>
        <v>81.783000000000001</v>
      </c>
      <c r="AK101" s="164">
        <f t="shared" ca="1" si="227"/>
        <v>83.419000000000011</v>
      </c>
      <c r="AL101" s="164">
        <f t="shared" ca="1" si="228"/>
        <v>85.085999999999999</v>
      </c>
    </row>
    <row r="102" spans="1:40" s="51" customFormat="1">
      <c r="A102" s="85" t="s">
        <v>221</v>
      </c>
      <c r="B102" s="86">
        <v>14</v>
      </c>
      <c r="C102" s="86" t="s">
        <v>222</v>
      </c>
      <c r="D102" s="86">
        <v>643</v>
      </c>
      <c r="E102" s="86" t="s">
        <v>448</v>
      </c>
      <c r="F102" s="85" t="s">
        <v>223</v>
      </c>
      <c r="G102" s="134">
        <f t="shared" ca="1" si="241"/>
        <v>140383</v>
      </c>
      <c r="H102" s="134">
        <f t="shared" ca="1" si="241"/>
        <v>147771</v>
      </c>
      <c r="I102" s="134">
        <f t="shared" ca="1" si="241"/>
        <v>150728</v>
      </c>
      <c r="J102" s="134">
        <f t="shared" ca="1" si="241"/>
        <v>153741</v>
      </c>
      <c r="K102" s="134">
        <f t="shared" ca="1" si="241"/>
        <v>156816</v>
      </c>
      <c r="L102" s="134">
        <f t="shared" ca="1" si="241"/>
        <v>159951</v>
      </c>
      <c r="M102" s="134">
        <f t="shared" ca="1" si="241"/>
        <v>163150</v>
      </c>
      <c r="N102" s="134">
        <f t="shared" ca="1" si="241"/>
        <v>166414</v>
      </c>
      <c r="O102" s="87"/>
      <c r="P102" s="100" t="str">
        <f t="shared" ref="P102:P133" si="243">A102</f>
        <v>C03379</v>
      </c>
      <c r="Q102" s="102" t="s">
        <v>509</v>
      </c>
      <c r="R102" s="103" t="str">
        <f t="shared" si="202"/>
        <v>Director Major Real Estate Projects</v>
      </c>
      <c r="S102" s="102" t="str">
        <f t="shared" si="242"/>
        <v>200</v>
      </c>
      <c r="T102" s="104" cm="1">
        <f t="array" aca="1" ref="T102" ca="1">IF($Q102="Y",VLOOKUP($P102,INDIRECT($Q$2),T$5,0)*INDIRECT($P$1),VLOOKUP($P102,INDIRECT($Q$2),T$5,0))</f>
        <v>140383.40450062501</v>
      </c>
      <c r="U102" s="104" cm="1">
        <f t="array" aca="1" ref="U102" ca="1">IF($Q102="Y",VLOOKUP($P102,INDIRECT($Q$2),U$5,0)*INDIRECT($P$1),VLOOKUP($P102,INDIRECT($Q$2),U$5,0))</f>
        <v>147771.32316374997</v>
      </c>
      <c r="V102" s="104" cm="1">
        <f t="array" aca="1" ref="V102" ca="1">IF($Q102="Y",VLOOKUP($P102,INDIRECT($Q$2),V$5,0)*INDIRECT($P$1),VLOOKUP($P102,INDIRECT($Q$2),V$5,0))</f>
        <v>150728.21728249997</v>
      </c>
      <c r="W102" s="104" cm="1">
        <f t="array" aca="1" ref="W102" ca="1">IF($Q102="Y",VLOOKUP($P102,INDIRECT($Q$2),W$5,0)*INDIRECT($P$1),VLOOKUP($P102,INDIRECT($Q$2),W$5,0))</f>
        <v>153741.22763999997</v>
      </c>
      <c r="X102" s="104" cm="1">
        <f t="array" aca="1" ref="X102" ca="1">IF($Q102="Y",VLOOKUP($P102,INDIRECT($Q$2),X$5,0)*INDIRECT($P$1),VLOOKUP($P102,INDIRECT($Q$2),X$5,0))</f>
        <v>156815.7500284375</v>
      </c>
      <c r="Y102" s="104" cm="1">
        <f t="array" aca="1" ref="Y102" ca="1">IF($Q102="Y",VLOOKUP($P102,INDIRECT($Q$2),Y$5,0)*INDIRECT($P$1),VLOOKUP($P102,INDIRECT($Q$2),Y$5,0))</f>
        <v>159950.70528937498</v>
      </c>
      <c r="Z102" s="104" cm="1">
        <f t="array" aca="1" ref="Z102" ca="1">IF($Q102="Y",VLOOKUP($P102,INDIRECT($Q$2),Z$5,0)*INDIRECT($P$1),VLOOKUP($P102,INDIRECT($Q$2),Z$5,0))</f>
        <v>163150.41005656248</v>
      </c>
      <c r="AA102" s="104" cm="1">
        <f t="array" aca="1" ref="AA102" ca="1">IF($Q102="Y",VLOOKUP($P102,INDIRECT($Q$2),AA$5,0)*INDIRECT($P$1),VLOOKUP($P102,INDIRECT($Q$2),AA$5,0))</f>
        <v>166413.78517156249</v>
      </c>
      <c r="AB102" s="162" t="str">
        <f t="shared" ref="AB102:AB133" si="244">A102</f>
        <v>C03379</v>
      </c>
      <c r="AC102" s="163" t="str">
        <f t="shared" si="203"/>
        <v>Director Major Real Estate Projects</v>
      </c>
      <c r="AD102" s="162" t="str">
        <f t="shared" ref="AD102:AD120" si="245">C102</f>
        <v>200</v>
      </c>
      <c r="AE102" s="164">
        <f t="shared" ca="1" si="221"/>
        <v>67.493000000000009</v>
      </c>
      <c r="AF102" s="164">
        <f t="shared" ca="1" si="222"/>
        <v>71.044000000000011</v>
      </c>
      <c r="AG102" s="164">
        <f t="shared" ca="1" si="223"/>
        <v>72.466000000000008</v>
      </c>
      <c r="AH102" s="164">
        <f t="shared" ca="1" si="224"/>
        <v>73.915000000000006</v>
      </c>
      <c r="AI102" s="164">
        <f t="shared" ca="1" si="225"/>
        <v>75.393000000000001</v>
      </c>
      <c r="AJ102" s="164">
        <f t="shared" ca="1" si="226"/>
        <v>76.900000000000006</v>
      </c>
      <c r="AK102" s="164">
        <f t="shared" ca="1" si="227"/>
        <v>78.438000000000002</v>
      </c>
      <c r="AL102" s="164">
        <f t="shared" ca="1" si="228"/>
        <v>80.007000000000005</v>
      </c>
    </row>
    <row r="103" spans="1:40" s="51" customFormat="1">
      <c r="A103" s="85" t="s">
        <v>227</v>
      </c>
      <c r="B103" s="86">
        <v>13</v>
      </c>
      <c r="C103" s="86" t="s">
        <v>149</v>
      </c>
      <c r="D103" s="86">
        <v>588</v>
      </c>
      <c r="E103" s="86" t="s">
        <v>448</v>
      </c>
      <c r="F103" s="85" t="s">
        <v>228</v>
      </c>
      <c r="G103" s="134">
        <f t="shared" ca="1" si="241"/>
        <v>128130</v>
      </c>
      <c r="H103" s="134">
        <f t="shared" ca="1" si="241"/>
        <v>134873</v>
      </c>
      <c r="I103" s="134">
        <f t="shared" ca="1" si="241"/>
        <v>137570</v>
      </c>
      <c r="J103" s="134">
        <f t="shared" ca="1" si="241"/>
        <v>140321</v>
      </c>
      <c r="K103" s="134">
        <f t="shared" ca="1" si="241"/>
        <v>143128</v>
      </c>
      <c r="L103" s="134">
        <f t="shared" ca="1" si="241"/>
        <v>145991</v>
      </c>
      <c r="M103" s="134">
        <f t="shared" ca="1" si="241"/>
        <v>148910</v>
      </c>
      <c r="N103" s="134">
        <f t="shared" ca="1" si="241"/>
        <v>151889</v>
      </c>
      <c r="O103" s="87"/>
      <c r="P103" s="100" t="str">
        <f t="shared" si="243"/>
        <v>C03396</v>
      </c>
      <c r="Q103" s="102" t="s">
        <v>509</v>
      </c>
      <c r="R103" s="103" t="str">
        <f t="shared" si="202"/>
        <v>Director MFD Finance &amp; Logistics</v>
      </c>
      <c r="S103" s="102" t="str">
        <f t="shared" si="242"/>
        <v>108</v>
      </c>
      <c r="T103" s="104" cm="1">
        <f t="array" aca="1" ref="T103" ca="1">IF($Q103="Y",VLOOKUP($P103,INDIRECT($Q$2),T$5,0)*INDIRECT($P$1),VLOOKUP($P103,INDIRECT($Q$2),T$5,0))</f>
        <v>128129.56044281248</v>
      </c>
      <c r="U103" s="104" cm="1">
        <f t="array" aca="1" ref="U103" ca="1">IF($Q103="Y",VLOOKUP($P103,INDIRECT($Q$2),U$5,0)*INDIRECT($P$1),VLOOKUP($P103,INDIRECT($Q$2),U$5,0))</f>
        <v>134873.22151874998</v>
      </c>
      <c r="V103" s="104" cm="1">
        <f t="array" aca="1" ref="V103" ca="1">IF($Q103="Y",VLOOKUP($P103,INDIRECT($Q$2),V$5,0)*INDIRECT($P$1),VLOOKUP($P103,INDIRECT($Q$2),V$5,0))</f>
        <v>137570.03845406248</v>
      </c>
      <c r="W103" s="104" cm="1">
        <f t="array" aca="1" ref="W103" ca="1">IF($Q103="Y",VLOOKUP($P103,INDIRECT($Q$2),W$5,0)*INDIRECT($P$1),VLOOKUP($P103,INDIRECT($Q$2),W$5,0))</f>
        <v>140320.81331124998</v>
      </c>
      <c r="X103" s="104" cm="1">
        <f t="array" aca="1" ref="X103" ca="1">IF($Q103="Y",VLOOKUP($P103,INDIRECT($Q$2),X$5,0)*INDIRECT($P$1),VLOOKUP($P103,INDIRECT($Q$2),X$5,0))</f>
        <v>143127.7044071875</v>
      </c>
      <c r="Y103" s="104" cm="1">
        <f t="array" aca="1" ref="Y103" ca="1">IF($Q103="Y",VLOOKUP($P103,INDIRECT($Q$2),Y$5,0)*INDIRECT($P$1),VLOOKUP($P103,INDIRECT($Q$2),Y$5,0))</f>
        <v>145990.71174187498</v>
      </c>
      <c r="Z103" s="104" cm="1">
        <f t="array" aca="1" ref="Z103" ca="1">IF($Q103="Y",VLOOKUP($P103,INDIRECT($Q$2),Z$5,0)*INDIRECT($P$1),VLOOKUP($P103,INDIRECT($Q$2),Z$5,0))</f>
        <v>148909.83531531249</v>
      </c>
      <c r="AA103" s="104" cm="1">
        <f t="array" aca="1" ref="AA103" ca="1">IF($Q103="Y",VLOOKUP($P103,INDIRECT($Q$2),AA$5,0)*INDIRECT($P$1),VLOOKUP($P103,INDIRECT($Q$2),AA$5,0))</f>
        <v>151889.39176124998</v>
      </c>
      <c r="AB103" s="162" t="str">
        <f t="shared" si="244"/>
        <v>C03396</v>
      </c>
      <c r="AC103" s="163" t="str">
        <f t="shared" si="203"/>
        <v>Director MFD Finance &amp; Logistics</v>
      </c>
      <c r="AD103" s="162" t="str">
        <f t="shared" si="245"/>
        <v>108</v>
      </c>
      <c r="AE103" s="164">
        <f t="shared" ca="1" si="221"/>
        <v>61.600999999999999</v>
      </c>
      <c r="AF103" s="164">
        <f t="shared" ca="1" si="222"/>
        <v>64.843000000000004</v>
      </c>
      <c r="AG103" s="164">
        <f t="shared" ca="1" si="223"/>
        <v>66.14</v>
      </c>
      <c r="AH103" s="164">
        <f t="shared" ca="1" si="224"/>
        <v>67.462000000000003</v>
      </c>
      <c r="AI103" s="164">
        <f t="shared" ca="1" si="225"/>
        <v>68.812000000000012</v>
      </c>
      <c r="AJ103" s="164">
        <f t="shared" ca="1" si="226"/>
        <v>70.188000000000002</v>
      </c>
      <c r="AK103" s="164">
        <f t="shared" ca="1" si="227"/>
        <v>71.591999999999999</v>
      </c>
      <c r="AL103" s="164">
        <f t="shared" ca="1" si="228"/>
        <v>73.024000000000001</v>
      </c>
    </row>
    <row r="104" spans="1:40" s="51" customFormat="1">
      <c r="A104" s="85" t="s">
        <v>229</v>
      </c>
      <c r="B104" s="86">
        <v>12</v>
      </c>
      <c r="C104" s="86" t="s">
        <v>216</v>
      </c>
      <c r="D104" s="86">
        <v>568</v>
      </c>
      <c r="E104" s="86" t="s">
        <v>448</v>
      </c>
      <c r="F104" s="113" t="s">
        <v>230</v>
      </c>
      <c r="G104" s="134">
        <f t="shared" ca="1" si="241"/>
        <v>123674</v>
      </c>
      <c r="H104" s="134">
        <f t="shared" ca="1" si="241"/>
        <v>130181</v>
      </c>
      <c r="I104" s="134">
        <f t="shared" ca="1" si="241"/>
        <v>132785</v>
      </c>
      <c r="J104" s="134">
        <f t="shared" ca="1" si="241"/>
        <v>135443</v>
      </c>
      <c r="K104" s="134">
        <f t="shared" ca="1" si="241"/>
        <v>138152</v>
      </c>
      <c r="L104" s="134">
        <f t="shared" ca="1" si="241"/>
        <v>140914</v>
      </c>
      <c r="M104" s="134">
        <f t="shared" ca="1" si="241"/>
        <v>143733</v>
      </c>
      <c r="N104" s="134">
        <f t="shared" ca="1" si="241"/>
        <v>146608</v>
      </c>
      <c r="O104" s="87"/>
      <c r="P104" s="100" t="str">
        <f t="shared" si="243"/>
        <v>C00710</v>
      </c>
      <c r="Q104" s="102" t="s">
        <v>509</v>
      </c>
      <c r="R104" s="103" t="str">
        <f t="shared" si="202"/>
        <v>Director Minneapolis 311</v>
      </c>
      <c r="S104" s="102" t="str">
        <f t="shared" si="242"/>
        <v>77</v>
      </c>
      <c r="T104" s="104" cm="1">
        <f t="array" aca="1" ref="T104" ca="1">IF($Q104="Y",VLOOKUP($P104,INDIRECT($Q$2),T$5,0)*INDIRECT($P$1),VLOOKUP($P104,INDIRECT($Q$2),T$5,0))</f>
        <v>123673.71525437498</v>
      </c>
      <c r="U104" s="104" cm="1">
        <f t="array" aca="1" ref="U104" ca="1">IF($Q104="Y",VLOOKUP($P104,INDIRECT($Q$2),U$5,0)*INDIRECT($P$1),VLOOKUP($P104,INDIRECT($Q$2),U$5,0))</f>
        <v>130181.04063249998</v>
      </c>
      <c r="V104" s="104" cm="1">
        <f t="array" aca="1" ref="V104" ca="1">IF($Q104="Y",VLOOKUP($P104,INDIRECT($Q$2),V$5,0)*INDIRECT($P$1),VLOOKUP($P104,INDIRECT($Q$2),V$5,0))</f>
        <v>132785.0499421875</v>
      </c>
      <c r="W104" s="104" cm="1">
        <f t="array" aca="1" ref="W104" ca="1">IF($Q104="Y",VLOOKUP($P104,INDIRECT($Q$2),W$5,0)*INDIRECT($P$1),VLOOKUP($P104,INDIRECT($Q$2),W$5,0))</f>
        <v>135443.01717374998</v>
      </c>
      <c r="X104" s="104" cm="1">
        <f t="array" aca="1" ref="X104" ca="1">IF($Q104="Y",VLOOKUP($P104,INDIRECT($Q$2),X$5,0)*INDIRECT($P$1),VLOOKUP($P104,INDIRECT($Q$2),X$5,0))</f>
        <v>138151.70485187499</v>
      </c>
      <c r="Y104" s="104" cm="1">
        <f t="array" aca="1" ref="Y104" ca="1">IF($Q104="Y",VLOOKUP($P104,INDIRECT($Q$2),Y$5,0)*INDIRECT($P$1),VLOOKUP($P104,INDIRECT($Q$2),Y$5,0))</f>
        <v>140914.35045187498</v>
      </c>
      <c r="Z104" s="104" cm="1">
        <f t="array" aca="1" ref="Z104" ca="1">IF($Q104="Y",VLOOKUP($P104,INDIRECT($Q$2),Z$5,0)*INDIRECT($P$1),VLOOKUP($P104,INDIRECT($Q$2),Z$5,0))</f>
        <v>143733.11229062499</v>
      </c>
      <c r="AA104" s="104" cm="1">
        <f t="array" aca="1" ref="AA104" ca="1">IF($Q104="Y",VLOOKUP($P104,INDIRECT($Q$2),AA$5,0)*INDIRECT($P$1),VLOOKUP($P104,INDIRECT($Q$2),AA$5,0))</f>
        <v>146607.990368125</v>
      </c>
      <c r="AB104" s="162" t="str">
        <f t="shared" si="244"/>
        <v>C00710</v>
      </c>
      <c r="AC104" s="163" t="str">
        <f t="shared" si="203"/>
        <v>Director Minneapolis 311</v>
      </c>
      <c r="AD104" s="162" t="str">
        <f t="shared" si="245"/>
        <v>77</v>
      </c>
      <c r="AE104" s="164">
        <f t="shared" ca="1" si="221"/>
        <v>59.458999999999996</v>
      </c>
      <c r="AF104" s="164">
        <f t="shared" ca="1" si="222"/>
        <v>62.588000000000001</v>
      </c>
      <c r="AG104" s="164">
        <f t="shared" ca="1" si="223"/>
        <v>63.838999999999999</v>
      </c>
      <c r="AH104" s="164">
        <f t="shared" ca="1" si="224"/>
        <v>65.117000000000004</v>
      </c>
      <c r="AI104" s="164">
        <f t="shared" ca="1" si="225"/>
        <v>66.42</v>
      </c>
      <c r="AJ104" s="164">
        <f t="shared" ca="1" si="226"/>
        <v>67.748000000000005</v>
      </c>
      <c r="AK104" s="164">
        <f t="shared" ca="1" si="227"/>
        <v>69.103000000000009</v>
      </c>
      <c r="AL104" s="164">
        <f t="shared" ca="1" si="228"/>
        <v>70.484999999999999</v>
      </c>
    </row>
    <row r="105" spans="1:40" s="51" customFormat="1">
      <c r="A105" s="85" t="s">
        <v>224</v>
      </c>
      <c r="B105" s="86">
        <v>15</v>
      </c>
      <c r="C105" s="94" t="s">
        <v>167</v>
      </c>
      <c r="D105" s="86">
        <v>688</v>
      </c>
      <c r="E105" s="86" t="s">
        <v>448</v>
      </c>
      <c r="F105" s="85" t="s">
        <v>226</v>
      </c>
      <c r="G105" s="134">
        <f t="shared" ca="1" si="241"/>
        <v>150410</v>
      </c>
      <c r="H105" s="134">
        <f t="shared" ca="1" si="241"/>
        <v>158327</v>
      </c>
      <c r="I105" s="134">
        <f t="shared" ca="1" si="241"/>
        <v>161492</v>
      </c>
      <c r="J105" s="134">
        <f t="shared" ca="1" si="241"/>
        <v>164724</v>
      </c>
      <c r="K105" s="134">
        <f t="shared" ca="1" si="241"/>
        <v>168018</v>
      </c>
      <c r="L105" s="134">
        <f t="shared" ca="1" si="241"/>
        <v>171377</v>
      </c>
      <c r="M105" s="134">
        <f t="shared" ca="1" si="241"/>
        <v>174805</v>
      </c>
      <c r="N105" s="134">
        <f t="shared" ca="1" si="241"/>
        <v>178301</v>
      </c>
      <c r="O105" s="87"/>
      <c r="P105" s="100" t="str">
        <f t="shared" si="243"/>
        <v>C03380</v>
      </c>
      <c r="Q105" s="102" t="s">
        <v>509</v>
      </c>
      <c r="R105" s="103" t="str">
        <f t="shared" si="202"/>
        <v>Director Minneapolis Emergency Communications Center</v>
      </c>
      <c r="S105" s="102" t="str">
        <f t="shared" si="242"/>
        <v>147</v>
      </c>
      <c r="T105" s="104" cm="1">
        <f t="array" aca="1" ref="T105" ca="1">IF($Q105="Y",VLOOKUP($P105,INDIRECT($Q$2),T$5,0)*INDIRECT($P$1),VLOOKUP($P105,INDIRECT($Q$2),T$5,0))</f>
        <v>150409.86554343748</v>
      </c>
      <c r="U105" s="104" cm="1">
        <f t="array" aca="1" ref="U105" ca="1">IF($Q105="Y",VLOOKUP($P105,INDIRECT($Q$2),U$5,0)*INDIRECT($P$1),VLOOKUP($P105,INDIRECT($Q$2),U$5,0))</f>
        <v>158326.57184093748</v>
      </c>
      <c r="V105" s="104" cm="1">
        <f t="array" aca="1" ref="V105" ca="1">IF($Q105="Y",VLOOKUP($P105,INDIRECT($Q$2),V$5,0)*INDIRECT($P$1),VLOOKUP($P105,INDIRECT($Q$2),V$5,0))</f>
        <v>161491.74353812498</v>
      </c>
      <c r="W105" s="104" cm="1">
        <f t="array" aca="1" ref="W105" ca="1">IF($Q105="Y",VLOOKUP($P105,INDIRECT($Q$2),W$5,0)*INDIRECT($P$1),VLOOKUP($P105,INDIRECT($Q$2),W$5,0))</f>
        <v>164723.82305843747</v>
      </c>
      <c r="X105" s="104" cm="1">
        <f t="array" aca="1" ref="X105" ca="1">IF($Q105="Y",VLOOKUP($P105,INDIRECT($Q$2),X$5,0)*INDIRECT($P$1),VLOOKUP($P105,INDIRECT($Q$2),X$5,0))</f>
        <v>168018.49376812499</v>
      </c>
      <c r="Y105" s="104" cm="1">
        <f t="array" aca="1" ref="Y105" ca="1">IF($Q105="Y",VLOOKUP($P105,INDIRECT($Q$2),Y$5,0)*INDIRECT($P$1),VLOOKUP($P105,INDIRECT($Q$2),Y$5,0))</f>
        <v>171376.834825625</v>
      </c>
      <c r="Z105" s="104" cm="1">
        <f t="array" aca="1" ref="Z105" ca="1">IF($Q105="Y",VLOOKUP($P105,INDIRECT($Q$2),Z$5,0)*INDIRECT($P$1),VLOOKUP($P105,INDIRECT($Q$2),Z$5,0))</f>
        <v>174805.3211815625</v>
      </c>
      <c r="AA105" s="104" cm="1">
        <f t="array" aca="1" ref="AA105" ca="1">IF($Q105="Y",VLOOKUP($P105,INDIRECT($Q$2),AA$5,0)*INDIRECT($P$1),VLOOKUP($P105,INDIRECT($Q$2),AA$5,0))</f>
        <v>178300.71536062501</v>
      </c>
      <c r="AB105" s="162" t="str">
        <f t="shared" si="244"/>
        <v>C03380</v>
      </c>
      <c r="AC105" s="163" t="str">
        <f t="shared" si="203"/>
        <v>Director Minneapolis Emergency Communications Center</v>
      </c>
      <c r="AD105" s="162" t="str">
        <f t="shared" si="245"/>
        <v>147</v>
      </c>
      <c r="AE105" s="164">
        <f t="shared" ca="1" si="221"/>
        <v>72.313000000000002</v>
      </c>
      <c r="AF105" s="164">
        <f t="shared" ca="1" si="222"/>
        <v>76.119</v>
      </c>
      <c r="AG105" s="164">
        <f t="shared" ca="1" si="223"/>
        <v>77.641000000000005</v>
      </c>
      <c r="AH105" s="164">
        <f t="shared" ca="1" si="224"/>
        <v>79.195000000000007</v>
      </c>
      <c r="AI105" s="164">
        <f t="shared" ca="1" si="225"/>
        <v>80.779000000000011</v>
      </c>
      <c r="AJ105" s="164">
        <f t="shared" ca="1" si="226"/>
        <v>82.393000000000001</v>
      </c>
      <c r="AK105" s="164">
        <f t="shared" ca="1" si="227"/>
        <v>84.042000000000002</v>
      </c>
      <c r="AL105" s="164">
        <f t="shared" ca="1" si="228"/>
        <v>85.722000000000008</v>
      </c>
    </row>
    <row r="106" spans="1:40" s="51" customFormat="1">
      <c r="A106" s="85" t="s">
        <v>231</v>
      </c>
      <c r="B106" s="86">
        <v>13</v>
      </c>
      <c r="C106" s="86" t="s">
        <v>197</v>
      </c>
      <c r="D106" s="86">
        <v>593</v>
      </c>
      <c r="E106" s="86" t="s">
        <v>448</v>
      </c>
      <c r="F106" s="113" t="s">
        <v>232</v>
      </c>
      <c r="G106" s="134">
        <f t="shared" ca="1" si="241"/>
        <v>129244</v>
      </c>
      <c r="H106" s="134">
        <f t="shared" ca="1" si="241"/>
        <v>136045</v>
      </c>
      <c r="I106" s="134">
        <f t="shared" ca="1" si="241"/>
        <v>138766</v>
      </c>
      <c r="J106" s="134">
        <f t="shared" ca="1" si="241"/>
        <v>141542</v>
      </c>
      <c r="K106" s="134">
        <f t="shared" ca="1" si="241"/>
        <v>144374</v>
      </c>
      <c r="L106" s="134">
        <f t="shared" ca="1" si="241"/>
        <v>147260</v>
      </c>
      <c r="M106" s="134">
        <f t="shared" ca="1" si="241"/>
        <v>150207</v>
      </c>
      <c r="N106" s="134">
        <f t="shared" ca="1" si="241"/>
        <v>153210</v>
      </c>
      <c r="O106" s="87"/>
      <c r="P106" s="100" t="str">
        <f t="shared" si="243"/>
        <v>C03574</v>
      </c>
      <c r="Q106" s="102" t="s">
        <v>509</v>
      </c>
      <c r="R106" s="103" t="str">
        <f t="shared" si="202"/>
        <v xml:space="preserve">Director MPD Crime Lab </v>
      </c>
      <c r="S106" s="102" t="str">
        <f t="shared" si="242"/>
        <v>105</v>
      </c>
      <c r="T106" s="104" cm="1">
        <f t="array" aca="1" ref="T106" ca="1">IF($Q106="Y",VLOOKUP($P106,INDIRECT($Q$2),T$5,0)*INDIRECT($P$1),VLOOKUP($P106,INDIRECT($Q$2),T$5,0))</f>
        <v>129244.33110874999</v>
      </c>
      <c r="U106" s="104" cm="1">
        <f t="array" aca="1" ref="U106" ca="1">IF($Q106="Y",VLOOKUP($P106,INDIRECT($Q$2),U$5,0)*INDIRECT($P$1),VLOOKUP($P106,INDIRECT($Q$2),U$5,0))</f>
        <v>136045.18758187498</v>
      </c>
      <c r="V106" s="104" cm="1">
        <f t="array" aca="1" ref="V106" ca="1">IF($Q106="Y",VLOOKUP($P106,INDIRECT($Q$2),V$5,0)*INDIRECT($P$1),VLOOKUP($P106,INDIRECT($Q$2),V$5,0))</f>
        <v>138765.74600281249</v>
      </c>
      <c r="W106" s="104" cm="1">
        <f t="array" aca="1" ref="W106" ca="1">IF($Q106="Y",VLOOKUP($P106,INDIRECT($Q$2),W$5,0)*INDIRECT($P$1),VLOOKUP($P106,INDIRECT($Q$2),W$5,0))</f>
        <v>141542.42066249999</v>
      </c>
      <c r="X106" s="104" cm="1">
        <f t="array" aca="1" ref="X106" ca="1">IF($Q106="Y",VLOOKUP($P106,INDIRECT($Q$2),X$5,0)*INDIRECT($P$1),VLOOKUP($P106,INDIRECT($Q$2),X$5,0))</f>
        <v>144374.13240249999</v>
      </c>
      <c r="Y106" s="104" cm="1">
        <f t="array" aca="1" ref="Y106" ca="1">IF($Q106="Y",VLOOKUP($P106,INDIRECT($Q$2),Y$5,0)*INDIRECT($P$1),VLOOKUP($P106,INDIRECT($Q$2),Y$5,0))</f>
        <v>147259.80206437499</v>
      </c>
      <c r="Z106" s="104" cm="1">
        <f t="array" aca="1" ref="Z106" ca="1">IF($Q106="Y",VLOOKUP($P106,INDIRECT($Q$2),Z$5,0)*INDIRECT($P$1),VLOOKUP($P106,INDIRECT($Q$2),Z$5,0))</f>
        <v>150206.9837571875</v>
      </c>
      <c r="AA106" s="104" cm="1">
        <f t="array" aca="1" ref="AA106" ca="1">IF($Q106="Y",VLOOKUP($P106,INDIRECT($Q$2),AA$5,0)*INDIRECT($P$1),VLOOKUP($P106,INDIRECT($Q$2),AA$5,0))</f>
        <v>153210.28168874999</v>
      </c>
      <c r="AB106" s="162" t="str">
        <f t="shared" si="244"/>
        <v>C03574</v>
      </c>
      <c r="AC106" s="163" t="str">
        <f t="shared" si="203"/>
        <v xml:space="preserve">Director MPD Crime Lab </v>
      </c>
      <c r="AD106" s="162" t="str">
        <f t="shared" si="245"/>
        <v>105</v>
      </c>
      <c r="AE106" s="164">
        <f t="shared" ca="1" si="221"/>
        <v>62.137</v>
      </c>
      <c r="AF106" s="164">
        <f t="shared" ca="1" si="222"/>
        <v>65.407000000000011</v>
      </c>
      <c r="AG106" s="164">
        <f t="shared" ca="1" si="223"/>
        <v>66.715000000000003</v>
      </c>
      <c r="AH106" s="164">
        <f t="shared" ca="1" si="224"/>
        <v>68.050000000000011</v>
      </c>
      <c r="AI106" s="164">
        <f t="shared" ca="1" si="225"/>
        <v>69.411000000000001</v>
      </c>
      <c r="AJ106" s="164">
        <f t="shared" ca="1" si="226"/>
        <v>70.798000000000002</v>
      </c>
      <c r="AK106" s="164">
        <f t="shared" ca="1" si="227"/>
        <v>72.215000000000003</v>
      </c>
      <c r="AL106" s="164">
        <f t="shared" ca="1" si="228"/>
        <v>73.659000000000006</v>
      </c>
    </row>
    <row r="107" spans="1:40" s="51" customFormat="1">
      <c r="A107" s="85" t="s">
        <v>233</v>
      </c>
      <c r="B107" s="86">
        <v>13</v>
      </c>
      <c r="C107" s="86" t="s">
        <v>135</v>
      </c>
      <c r="D107" s="86">
        <v>595</v>
      </c>
      <c r="E107" s="86" t="s">
        <v>448</v>
      </c>
      <c r="F107" s="113" t="s">
        <v>234</v>
      </c>
      <c r="G107" s="134">
        <f t="shared" ca="1" si="241"/>
        <v>129689</v>
      </c>
      <c r="H107" s="134">
        <f t="shared" ca="1" si="241"/>
        <v>136516</v>
      </c>
      <c r="I107" s="134">
        <f t="shared" ca="1" si="241"/>
        <v>139244</v>
      </c>
      <c r="J107" s="134">
        <f t="shared" ca="1" si="241"/>
        <v>142030</v>
      </c>
      <c r="K107" s="134">
        <f t="shared" ca="1" si="241"/>
        <v>144872</v>
      </c>
      <c r="L107" s="134">
        <f t="shared" ca="1" si="241"/>
        <v>147767</v>
      </c>
      <c r="M107" s="134">
        <f t="shared" ca="1" si="241"/>
        <v>150724</v>
      </c>
      <c r="N107" s="134">
        <f t="shared" ca="1" si="241"/>
        <v>153739</v>
      </c>
      <c r="O107" s="87"/>
      <c r="P107" s="100" t="str">
        <f t="shared" si="243"/>
        <v>C03397</v>
      </c>
      <c r="Q107" s="102" t="s">
        <v>509</v>
      </c>
      <c r="R107" s="103" t="str">
        <f t="shared" si="202"/>
        <v>Director MPD Financial Operations</v>
      </c>
      <c r="S107" s="102" t="str">
        <f t="shared" si="242"/>
        <v>130</v>
      </c>
      <c r="T107" s="104" cm="1">
        <f t="array" aca="1" ref="T107" ca="1">IF($Q107="Y",VLOOKUP($P107,INDIRECT($Q$2),T$5,0)*INDIRECT($P$1),VLOOKUP($P107,INDIRECT($Q$2),T$5,0))</f>
        <v>129688.944385</v>
      </c>
      <c r="U107" s="104" cm="1">
        <f t="array" aca="1" ref="U107" ca="1">IF($Q107="Y",VLOOKUP($P107,INDIRECT($Q$2),U$5,0)*INDIRECT($P$1),VLOOKUP($P107,INDIRECT($Q$2),U$5,0))</f>
        <v>136515.70066062498</v>
      </c>
      <c r="V107" s="104" cm="1">
        <f t="array" aca="1" ref="V107" ca="1">IF($Q107="Y",VLOOKUP($P107,INDIRECT($Q$2),V$5,0)*INDIRECT($P$1),VLOOKUP($P107,INDIRECT($Q$2),V$5,0))</f>
        <v>139243.81319062499</v>
      </c>
      <c r="W107" s="104" cm="1">
        <f t="array" aca="1" ref="W107" ca="1">IF($Q107="Y",VLOOKUP($P107,INDIRECT($Q$2),W$5,0)*INDIRECT($P$1),VLOOKUP($P107,INDIRECT($Q$2),W$5,0))</f>
        <v>142030.20027624999</v>
      </c>
      <c r="X107" s="104" cm="1">
        <f t="array" aca="1" ref="X107" ca="1">IF($Q107="Y",VLOOKUP($P107,INDIRECT($Q$2),X$5,0)*INDIRECT($P$1),VLOOKUP($P107,INDIRECT($Q$2),X$5,0))</f>
        <v>144871.62444218749</v>
      </c>
      <c r="Y107" s="104" cm="1">
        <f t="array" aca="1" ref="Y107" ca="1">IF($Q107="Y",VLOOKUP($P107,INDIRECT($Q$2),Y$5,0)*INDIRECT($P$1),VLOOKUP($P107,INDIRECT($Q$2),Y$5,0))</f>
        <v>147767.00652999998</v>
      </c>
      <c r="Z107" s="104" cm="1">
        <f t="array" aca="1" ref="Z107" ca="1">IF($Q107="Y",VLOOKUP($P107,INDIRECT($Q$2),Z$5,0)*INDIRECT($P$1),VLOOKUP($P107,INDIRECT($Q$2),Z$5,0))</f>
        <v>150723.90064874999</v>
      </c>
      <c r="AA107" s="104" cm="1">
        <f t="array" aca="1" ref="AA107" ca="1">IF($Q107="Y",VLOOKUP($P107,INDIRECT($Q$2),AA$5,0)*INDIRECT($P$1),VLOOKUP($P107,INDIRECT($Q$2),AA$5,0))</f>
        <v>153739.069323125</v>
      </c>
      <c r="AB107" s="162" t="str">
        <f t="shared" si="244"/>
        <v>C03397</v>
      </c>
      <c r="AC107" s="163" t="str">
        <f t="shared" si="203"/>
        <v>Director MPD Financial Operations</v>
      </c>
      <c r="AD107" s="162" t="str">
        <f t="shared" si="245"/>
        <v>130</v>
      </c>
      <c r="AE107" s="164">
        <f t="shared" ca="1" si="221"/>
        <v>62.350999999999999</v>
      </c>
      <c r="AF107" s="164">
        <f t="shared" ca="1" si="222"/>
        <v>65.63300000000001</v>
      </c>
      <c r="AG107" s="164">
        <f t="shared" ca="1" si="223"/>
        <v>66.945000000000007</v>
      </c>
      <c r="AH107" s="164">
        <f t="shared" ca="1" si="224"/>
        <v>68.284000000000006</v>
      </c>
      <c r="AI107" s="164">
        <f t="shared" ca="1" si="225"/>
        <v>69.650000000000006</v>
      </c>
      <c r="AJ107" s="164">
        <f t="shared" ca="1" si="226"/>
        <v>71.042000000000002</v>
      </c>
      <c r="AK107" s="164">
        <f t="shared" ca="1" si="227"/>
        <v>72.463999999999999</v>
      </c>
      <c r="AL107" s="164">
        <f t="shared" ca="1" si="228"/>
        <v>73.914000000000001</v>
      </c>
    </row>
    <row r="108" spans="1:40" s="51" customFormat="1">
      <c r="A108" s="85" t="s">
        <v>651</v>
      </c>
      <c r="B108" s="86">
        <v>12</v>
      </c>
      <c r="C108" s="94" t="s">
        <v>719</v>
      </c>
      <c r="D108" s="86">
        <v>573</v>
      </c>
      <c r="E108" s="86" t="s">
        <v>448</v>
      </c>
      <c r="F108" s="113" t="s">
        <v>650</v>
      </c>
      <c r="G108" s="134">
        <f t="shared" si="204"/>
        <v>124787</v>
      </c>
      <c r="H108" s="134">
        <f t="shared" si="205"/>
        <v>131355</v>
      </c>
      <c r="I108" s="134">
        <f t="shared" si="206"/>
        <v>133982</v>
      </c>
      <c r="J108" s="134">
        <f t="shared" si="207"/>
        <v>136662</v>
      </c>
      <c r="K108" s="134">
        <f t="shared" si="208"/>
        <v>139395</v>
      </c>
      <c r="L108" s="134">
        <f t="shared" si="209"/>
        <v>142183</v>
      </c>
      <c r="M108" s="134">
        <f t="shared" si="210"/>
        <v>145027</v>
      </c>
      <c r="N108" s="134">
        <f t="shared" si="211"/>
        <v>147927</v>
      </c>
      <c r="O108" s="87"/>
      <c r="P108" s="100" t="str">
        <f t="shared" si="243"/>
        <v>53076C</v>
      </c>
      <c r="Q108" s="102" t="s">
        <v>509</v>
      </c>
      <c r="R108" s="103" t="str">
        <f t="shared" si="202"/>
        <v>Director MPD Training</v>
      </c>
      <c r="S108" s="102" t="str">
        <f t="shared" si="242"/>
        <v>198</v>
      </c>
      <c r="T108" s="104">
        <v>124787</v>
      </c>
      <c r="U108" s="104">
        <v>131355</v>
      </c>
      <c r="V108" s="104">
        <v>133982</v>
      </c>
      <c r="W108" s="104">
        <v>136662</v>
      </c>
      <c r="X108" s="104">
        <v>139395</v>
      </c>
      <c r="Y108" s="104">
        <v>142183</v>
      </c>
      <c r="Z108" s="104">
        <v>145027</v>
      </c>
      <c r="AA108" s="104">
        <v>147927</v>
      </c>
      <c r="AB108" s="162" t="str">
        <f t="shared" si="244"/>
        <v>53076C</v>
      </c>
      <c r="AC108" s="163" t="str">
        <f t="shared" si="203"/>
        <v>Director MPD Training</v>
      </c>
      <c r="AD108" s="162" t="str">
        <f t="shared" si="245"/>
        <v>198</v>
      </c>
      <c r="AE108" s="164">
        <f t="shared" ref="AE108:AE132" si="246">ROUNDUP(T108/2080,3)</f>
        <v>59.994</v>
      </c>
      <c r="AF108" s="164">
        <f t="shared" ref="AF108:AF132" si="247">ROUNDUP(U108/2080,3)</f>
        <v>63.152000000000001</v>
      </c>
      <c r="AG108" s="164">
        <f t="shared" ref="AG108:AG132" si="248">ROUNDUP(V108/2080,3)</f>
        <v>64.415000000000006</v>
      </c>
      <c r="AH108" s="164">
        <f t="shared" ref="AH108:AH132" si="249">ROUNDUP(W108/2080,3)</f>
        <v>65.703000000000003</v>
      </c>
      <c r="AI108" s="164">
        <f t="shared" ref="AI108:AI132" si="250">ROUNDUP(X108/2080,3)</f>
        <v>67.01700000000001</v>
      </c>
      <c r="AJ108" s="164">
        <f t="shared" ref="AJ108:AJ132" si="251">ROUNDUP(Y108/2080,3)</f>
        <v>68.358000000000004</v>
      </c>
      <c r="AK108" s="164">
        <f t="shared" ref="AK108:AK132" si="252">ROUNDUP(Z108/2080,3)</f>
        <v>69.725000000000009</v>
      </c>
      <c r="AL108" s="164">
        <f t="shared" ref="AL108:AL132" si="253">ROUNDUP(AA108/2080,3)</f>
        <v>71.119</v>
      </c>
    </row>
    <row r="109" spans="1:40" s="51" customFormat="1">
      <c r="A109" s="85" t="s">
        <v>42</v>
      </c>
      <c r="B109" s="86">
        <v>16</v>
      </c>
      <c r="C109" s="94" t="s">
        <v>43</v>
      </c>
      <c r="D109" s="86">
        <v>735</v>
      </c>
      <c r="E109" s="86" t="s">
        <v>448</v>
      </c>
      <c r="F109" s="113" t="s">
        <v>694</v>
      </c>
      <c r="G109" s="134">
        <f t="shared" ref="G109" si="254">ROUND(T109,0)</f>
        <v>160879</v>
      </c>
      <c r="H109" s="134">
        <f t="shared" ref="H109" si="255">ROUND(U109,0)</f>
        <v>169347</v>
      </c>
      <c r="I109" s="134">
        <f t="shared" ref="I109" si="256">ROUND(V109,0)</f>
        <v>172735</v>
      </c>
      <c r="J109" s="134">
        <f t="shared" ref="J109" si="257">ROUND(W109,0)</f>
        <v>176190</v>
      </c>
      <c r="K109" s="134">
        <f t="shared" ref="K109" si="258">ROUND(X109,0)</f>
        <v>179716</v>
      </c>
      <c r="L109" s="134">
        <f t="shared" ref="L109" si="259">ROUND(Y109,0)</f>
        <v>183310</v>
      </c>
      <c r="M109" s="134">
        <f t="shared" ref="M109" si="260">ROUND(Z109,0)</f>
        <v>186973</v>
      </c>
      <c r="N109" s="134">
        <f t="shared" ref="N109" si="261">ROUND(AA109,0)</f>
        <v>190713</v>
      </c>
      <c r="O109" s="87"/>
      <c r="P109" s="100" t="str">
        <f t="shared" si="243"/>
        <v>C00701</v>
      </c>
      <c r="Q109" s="102"/>
      <c r="R109" s="103" t="str">
        <f t="shared" si="202"/>
        <v>Director NCR</v>
      </c>
      <c r="S109" s="102" t="str">
        <f t="shared" si="242"/>
        <v>132</v>
      </c>
      <c r="T109" s="191">
        <v>160879</v>
      </c>
      <c r="U109" s="191">
        <v>169347</v>
      </c>
      <c r="V109" s="191">
        <v>172735</v>
      </c>
      <c r="W109" s="191">
        <v>176190</v>
      </c>
      <c r="X109" s="191">
        <v>179716</v>
      </c>
      <c r="Y109" s="191">
        <v>183310</v>
      </c>
      <c r="Z109" s="191">
        <v>186973</v>
      </c>
      <c r="AA109" s="191">
        <v>190713</v>
      </c>
      <c r="AB109" s="162" t="str">
        <f t="shared" si="244"/>
        <v>C00701</v>
      </c>
      <c r="AC109" s="163" t="str">
        <f t="shared" si="203"/>
        <v>Director NCR</v>
      </c>
      <c r="AD109" s="162" t="str">
        <f t="shared" si="245"/>
        <v>132</v>
      </c>
      <c r="AE109" s="164">
        <f t="shared" ref="AE109" si="262">ROUNDUP(T109/2080,3)</f>
        <v>77.346000000000004</v>
      </c>
      <c r="AF109" s="164">
        <f t="shared" ref="AF109" si="263">ROUNDUP(U109/2080,3)</f>
        <v>81.417000000000002</v>
      </c>
      <c r="AG109" s="164">
        <f t="shared" ref="AG109" si="264">ROUNDUP(V109/2080,3)</f>
        <v>83.046000000000006</v>
      </c>
      <c r="AH109" s="164">
        <f t="shared" ref="AH109" si="265">ROUNDUP(W109/2080,3)</f>
        <v>84.707000000000008</v>
      </c>
      <c r="AI109" s="164">
        <f t="shared" ref="AI109" si="266">ROUNDUP(X109/2080,3)</f>
        <v>86.402000000000001</v>
      </c>
      <c r="AJ109" s="164">
        <f t="shared" ref="AJ109" si="267">ROUNDUP(Y109/2080,3)</f>
        <v>88.13000000000001</v>
      </c>
      <c r="AK109" s="164">
        <f t="shared" ref="AK109" si="268">ROUNDUP(Z109/2080,3)</f>
        <v>89.891000000000005</v>
      </c>
      <c r="AL109" s="164">
        <f t="shared" ref="AL109" si="269">ROUNDUP(AA109/2080,3)</f>
        <v>91.689000000000007</v>
      </c>
    </row>
    <row r="110" spans="1:40" s="51" customFormat="1">
      <c r="A110" s="85" t="s">
        <v>491</v>
      </c>
      <c r="B110" s="86">
        <v>16</v>
      </c>
      <c r="C110" s="94" t="s">
        <v>99</v>
      </c>
      <c r="D110" s="86">
        <v>740</v>
      </c>
      <c r="E110" s="86" t="s">
        <v>448</v>
      </c>
      <c r="F110" s="113" t="s">
        <v>592</v>
      </c>
      <c r="G110" s="134">
        <f t="shared" si="204"/>
        <v>161772</v>
      </c>
      <c r="H110" s="134">
        <f t="shared" si="205"/>
        <v>170288</v>
      </c>
      <c r="I110" s="134">
        <f t="shared" si="206"/>
        <v>173695</v>
      </c>
      <c r="J110" s="134">
        <f t="shared" si="207"/>
        <v>177166</v>
      </c>
      <c r="K110" s="134">
        <f t="shared" si="208"/>
        <v>180708</v>
      </c>
      <c r="L110" s="134">
        <f t="shared" si="209"/>
        <v>184323</v>
      </c>
      <c r="M110" s="134">
        <f t="shared" si="210"/>
        <v>188009</v>
      </c>
      <c r="N110" s="134">
        <f t="shared" si="211"/>
        <v>191768</v>
      </c>
      <c r="O110" s="87"/>
      <c r="P110" s="100" t="str">
        <f t="shared" si="243"/>
        <v>59429C</v>
      </c>
      <c r="Q110" s="102" t="s">
        <v>509</v>
      </c>
      <c r="R110" s="103" t="str">
        <f t="shared" si="202"/>
        <v>Director Neighborhood &amp; Community Relations</v>
      </c>
      <c r="S110" s="102" t="str">
        <f t="shared" si="242"/>
        <v>63</v>
      </c>
      <c r="T110" s="193">
        <v>161772</v>
      </c>
      <c r="U110" s="193">
        <v>170287.52</v>
      </c>
      <c r="V110" s="193">
        <v>173694.56</v>
      </c>
      <c r="W110" s="193">
        <v>177166.08000000002</v>
      </c>
      <c r="X110" s="193">
        <v>180708.32</v>
      </c>
      <c r="Y110" s="193">
        <v>184323.36000000002</v>
      </c>
      <c r="Z110" s="193">
        <v>188009.12</v>
      </c>
      <c r="AA110" s="193">
        <v>191767.67999999999</v>
      </c>
      <c r="AB110" s="162" t="str">
        <f t="shared" si="244"/>
        <v>59429C</v>
      </c>
      <c r="AC110" s="163" t="str">
        <f t="shared" si="203"/>
        <v>Director Neighborhood &amp; Community Relations</v>
      </c>
      <c r="AD110" s="162" t="str">
        <f t="shared" si="245"/>
        <v>63</v>
      </c>
      <c r="AE110" s="164">
        <f t="shared" si="246"/>
        <v>77.775000000000006</v>
      </c>
      <c r="AF110" s="164">
        <f t="shared" si="247"/>
        <v>81.869</v>
      </c>
      <c r="AG110" s="164">
        <f t="shared" si="248"/>
        <v>83.507000000000005</v>
      </c>
      <c r="AH110" s="164">
        <f t="shared" si="249"/>
        <v>85.176000000000002</v>
      </c>
      <c r="AI110" s="164">
        <f t="shared" si="250"/>
        <v>86.879000000000005</v>
      </c>
      <c r="AJ110" s="164">
        <f t="shared" si="251"/>
        <v>88.617000000000004</v>
      </c>
      <c r="AK110" s="164">
        <f t="shared" si="252"/>
        <v>90.388999999999996</v>
      </c>
      <c r="AL110" s="164">
        <f t="shared" si="253"/>
        <v>92.195999999999998</v>
      </c>
      <c r="AM110" s="44"/>
      <c r="AN110" s="44"/>
    </row>
    <row r="111" spans="1:40" s="51" customFormat="1">
      <c r="A111" s="85" t="s">
        <v>511</v>
      </c>
      <c r="B111" s="86">
        <v>15</v>
      </c>
      <c r="C111" s="94" t="s">
        <v>720</v>
      </c>
      <c r="D111" s="86">
        <v>693</v>
      </c>
      <c r="E111" s="86" t="s">
        <v>448</v>
      </c>
      <c r="F111" s="118" t="s">
        <v>593</v>
      </c>
      <c r="G111" s="134">
        <f t="shared" ref="G111:N112" ca="1" si="270">ROUND(T111,0)</f>
        <v>149575</v>
      </c>
      <c r="H111" s="134">
        <f t="shared" ca="1" si="270"/>
        <v>157447</v>
      </c>
      <c r="I111" s="134">
        <f t="shared" ca="1" si="270"/>
        <v>160596</v>
      </c>
      <c r="J111" s="134">
        <f t="shared" ca="1" si="270"/>
        <v>163808</v>
      </c>
      <c r="K111" s="134">
        <f t="shared" ca="1" si="270"/>
        <v>167084</v>
      </c>
      <c r="L111" s="134">
        <f t="shared" ca="1" si="270"/>
        <v>170425</v>
      </c>
      <c r="M111" s="134">
        <f t="shared" ca="1" si="270"/>
        <v>173834</v>
      </c>
      <c r="N111" s="134">
        <f t="shared" ca="1" si="270"/>
        <v>177310</v>
      </c>
      <c r="O111" s="83"/>
      <c r="P111" s="100" t="str">
        <f t="shared" si="243"/>
        <v>53034C</v>
      </c>
      <c r="Q111" s="102" t="s">
        <v>509</v>
      </c>
      <c r="R111" s="103" t="str">
        <f t="shared" si="202"/>
        <v>Director Neighborhood Safety</v>
      </c>
      <c r="S111" s="102" t="str">
        <f t="shared" si="242"/>
        <v>163</v>
      </c>
      <c r="T111" s="104" cm="1">
        <f t="array" aca="1" ref="T111" ca="1">IF($Q111="Y",VLOOKUP($P111,INDIRECT($Q$2),T$5,0)*INDIRECT($P$1),VLOOKUP($P111,INDIRECT($Q$2),T$5,0))</f>
        <v>149574.5969128125</v>
      </c>
      <c r="U111" s="104" cm="1">
        <f t="array" aca="1" ref="U111" ca="1">IF($Q111="Y",VLOOKUP($P111,INDIRECT($Q$2),U$5,0)*INDIRECT($P$1),VLOOKUP($P111,INDIRECT($Q$2),U$5,0))</f>
        <v>157447.057714375</v>
      </c>
      <c r="V111" s="104" cm="1">
        <f t="array" aca="1" ref="V111" ca="1">IF($Q111="Y",VLOOKUP($P111,INDIRECT($Q$2),V$5,0)*INDIRECT($P$1),VLOOKUP($P111,INDIRECT($Q$2),V$5,0))</f>
        <v>160596.04203499999</v>
      </c>
      <c r="W111" s="104" cm="1">
        <f t="array" aca="1" ref="W111" ca="1">IF($Q111="Y",VLOOKUP($P111,INDIRECT($Q$2),W$5,0)*INDIRECT($P$1),VLOOKUP($P111,INDIRECT($Q$2),W$5,0))</f>
        <v>163807.61754499999</v>
      </c>
      <c r="X111" s="104" cm="1">
        <f t="array" aca="1" ref="X111" ca="1">IF($Q111="Y",VLOOKUP($P111,INDIRECT($Q$2),X$5,0)*INDIRECT($P$1),VLOOKUP($P111,INDIRECT($Q$2),X$5,0))</f>
        <v>167083.94256124998</v>
      </c>
      <c r="Y111" s="104" cm="1">
        <f t="array" aca="1" ref="Y111" ca="1">IF($Q111="Y",VLOOKUP($P111,INDIRECT($Q$2),Y$5,0)*INDIRECT($P$1),VLOOKUP($P111,INDIRECT($Q$2),Y$5,0))</f>
        <v>170425.01708374999</v>
      </c>
      <c r="Z111" s="104" cm="1">
        <f t="array" aca="1" ref="Z111" ca="1">IF($Q111="Y",VLOOKUP($P111,INDIRECT($Q$2),Z$5,0)*INDIRECT($P$1),VLOOKUP($P111,INDIRECT($Q$2),Z$5,0))</f>
        <v>173834.07858781249</v>
      </c>
      <c r="AA111" s="104" cm="1">
        <f t="array" aca="1" ref="AA111" ca="1">IF($Q111="Y",VLOOKUP($P111,INDIRECT($Q$2),AA$5,0)*INDIRECT($P$1),VLOOKUP($P111,INDIRECT($Q$2),AA$5,0))</f>
        <v>177310.047915</v>
      </c>
      <c r="AB111" s="162" t="str">
        <f t="shared" si="244"/>
        <v>53034C</v>
      </c>
      <c r="AC111" s="163" t="str">
        <f t="shared" si="203"/>
        <v>Director Neighborhood Safety</v>
      </c>
      <c r="AD111" s="162" t="str">
        <f t="shared" si="245"/>
        <v>163</v>
      </c>
      <c r="AE111" s="164">
        <f t="shared" ref="AE111:AL112" ca="1" si="271">ROUNDUP(T111/2080,3)</f>
        <v>71.911000000000001</v>
      </c>
      <c r="AF111" s="164">
        <f t="shared" ca="1" si="271"/>
        <v>75.695999999999998</v>
      </c>
      <c r="AG111" s="164">
        <f t="shared" ca="1" si="271"/>
        <v>77.210000000000008</v>
      </c>
      <c r="AH111" s="164">
        <f t="shared" ca="1" si="271"/>
        <v>78.754000000000005</v>
      </c>
      <c r="AI111" s="164">
        <f t="shared" ca="1" si="271"/>
        <v>80.329000000000008</v>
      </c>
      <c r="AJ111" s="164">
        <f t="shared" ca="1" si="271"/>
        <v>81.936000000000007</v>
      </c>
      <c r="AK111" s="164">
        <f t="shared" ca="1" si="271"/>
        <v>83.575000000000003</v>
      </c>
      <c r="AL111" s="164">
        <f t="shared" ca="1" si="271"/>
        <v>85.246000000000009</v>
      </c>
    </row>
    <row r="112" spans="1:40" s="51" customFormat="1">
      <c r="A112" s="85" t="s">
        <v>300</v>
      </c>
      <c r="B112" s="86">
        <v>18</v>
      </c>
      <c r="C112" s="94" t="s">
        <v>82</v>
      </c>
      <c r="D112" s="86">
        <v>845</v>
      </c>
      <c r="E112" s="86" t="s">
        <v>448</v>
      </c>
      <c r="F112" s="117" t="s">
        <v>594</v>
      </c>
      <c r="G112" s="134">
        <f t="shared" ca="1" si="270"/>
        <v>185387</v>
      </c>
      <c r="H112" s="134">
        <f t="shared" ca="1" si="270"/>
        <v>195143</v>
      </c>
      <c r="I112" s="134">
        <f t="shared" ca="1" si="270"/>
        <v>199046</v>
      </c>
      <c r="J112" s="134">
        <f t="shared" ca="1" si="270"/>
        <v>203029</v>
      </c>
      <c r="K112" s="134">
        <f t="shared" ca="1" si="270"/>
        <v>207089</v>
      </c>
      <c r="L112" s="134">
        <f t="shared" ca="1" si="270"/>
        <v>211230</v>
      </c>
      <c r="M112" s="134">
        <f t="shared" ca="1" si="270"/>
        <v>215457</v>
      </c>
      <c r="N112" s="134">
        <f t="shared" ca="1" si="270"/>
        <v>219764</v>
      </c>
      <c r="O112" s="87"/>
      <c r="P112" s="100" t="str">
        <f t="shared" si="243"/>
        <v>C03219</v>
      </c>
      <c r="Q112" s="102" t="s">
        <v>509</v>
      </c>
      <c r="R112" s="103" t="str">
        <f t="shared" ref="R112:R146" si="272">F112</f>
        <v>Director of CPED</v>
      </c>
      <c r="S112" s="102" t="str">
        <f t="shared" si="242"/>
        <v>70</v>
      </c>
      <c r="T112" s="104" cm="1">
        <f t="array" aca="1" ref="T112" ca="1">IF($Q112="Y",VLOOKUP($P112,INDIRECT($Q$2),T$5,0)*INDIRECT($P$1),VLOOKUP($P112,INDIRECT($Q$2),T$5,0))</f>
        <v>185387.18</v>
      </c>
      <c r="U112" s="104" cm="1">
        <f t="array" aca="1" ref="U112" ca="1">IF($Q112="Y",VLOOKUP($P112,INDIRECT($Q$2),U$5,0)*INDIRECT($P$1),VLOOKUP($P112,INDIRECT($Q$2),U$5,0))</f>
        <v>195143.3</v>
      </c>
      <c r="V112" s="104" cm="1">
        <f t="array" aca="1" ref="V112" ca="1">IF($Q112="Y",VLOOKUP($P112,INDIRECT($Q$2),V$5,0)*INDIRECT($P$1),VLOOKUP($P112,INDIRECT($Q$2),V$5,0))</f>
        <v>199046.375</v>
      </c>
      <c r="W112" s="104" cm="1">
        <f t="array" aca="1" ref="W112" ca="1">IF($Q112="Y",VLOOKUP($P112,INDIRECT($Q$2),W$5,0)*INDIRECT($P$1),VLOOKUP($P112,INDIRECT($Q$2),W$5,0))</f>
        <v>203028.87</v>
      </c>
      <c r="X112" s="104" cm="1">
        <f t="array" aca="1" ref="X112" ca="1">IF($Q112="Y",VLOOKUP($P112,INDIRECT($Q$2),X$5,0)*INDIRECT($P$1),VLOOKUP($P112,INDIRECT($Q$2),X$5,0))</f>
        <v>207088.69499999998</v>
      </c>
      <c r="Y112" s="104" cm="1">
        <f t="array" aca="1" ref="Y112" ca="1">IF($Q112="Y",VLOOKUP($P112,INDIRECT($Q$2),Y$5,0)*INDIRECT($P$1),VLOOKUP($P112,INDIRECT($Q$2),Y$5,0))</f>
        <v>211230.03</v>
      </c>
      <c r="Z112" s="104" cm="1">
        <f t="array" aca="1" ref="Z112" ca="1">IF($Q112="Y",VLOOKUP($P112,INDIRECT($Q$2),Z$5,0)*INDIRECT($P$1),VLOOKUP($P112,INDIRECT($Q$2),Z$5,0))</f>
        <v>215457.05499999999</v>
      </c>
      <c r="AA112" s="104" cm="1">
        <f t="array" aca="1" ref="AA112" ca="1">IF($Q112="Y",VLOOKUP($P112,INDIRECT($Q$2),AA$5,0)*INDIRECT($P$1),VLOOKUP($P112,INDIRECT($Q$2),AA$5,0))</f>
        <v>219763.49999999997</v>
      </c>
      <c r="AB112" s="162" t="str">
        <f t="shared" si="244"/>
        <v>C03219</v>
      </c>
      <c r="AC112" s="163" t="str">
        <f t="shared" ref="AC112:AC146" si="273">F112</f>
        <v>Director of CPED</v>
      </c>
      <c r="AD112" s="162" t="str">
        <f t="shared" si="245"/>
        <v>70</v>
      </c>
      <c r="AE112" s="164">
        <f t="shared" ca="1" si="271"/>
        <v>89.129000000000005</v>
      </c>
      <c r="AF112" s="164">
        <f t="shared" ca="1" si="271"/>
        <v>93.819000000000003</v>
      </c>
      <c r="AG112" s="164">
        <f t="shared" ca="1" si="271"/>
        <v>95.695999999999998</v>
      </c>
      <c r="AH112" s="164">
        <f t="shared" ca="1" si="271"/>
        <v>97.611000000000004</v>
      </c>
      <c r="AI112" s="164">
        <f t="shared" ca="1" si="271"/>
        <v>99.562000000000012</v>
      </c>
      <c r="AJ112" s="164">
        <f t="shared" ca="1" si="271"/>
        <v>101.55300000000001</v>
      </c>
      <c r="AK112" s="164">
        <f t="shared" ca="1" si="271"/>
        <v>103.586</v>
      </c>
      <c r="AL112" s="164">
        <f t="shared" ca="1" si="271"/>
        <v>105.65600000000001</v>
      </c>
      <c r="AM112" s="44"/>
      <c r="AN112" s="44"/>
    </row>
    <row r="113" spans="1:40" s="51" customFormat="1">
      <c r="A113" s="85" t="s">
        <v>632</v>
      </c>
      <c r="B113" s="86">
        <v>12</v>
      </c>
      <c r="C113" s="94" t="s">
        <v>721</v>
      </c>
      <c r="D113" s="86">
        <v>553</v>
      </c>
      <c r="E113" s="86" t="s">
        <v>448</v>
      </c>
      <c r="F113" s="117" t="s">
        <v>633</v>
      </c>
      <c r="G113" s="134">
        <f t="shared" ref="G113" si="274">ROUND(T113,0)</f>
        <v>120332</v>
      </c>
      <c r="H113" s="134">
        <f t="shared" ref="H113" si="275">ROUND(U113,0)</f>
        <v>126665</v>
      </c>
      <c r="I113" s="134">
        <f t="shared" ref="I113" si="276">ROUND(V113,0)</f>
        <v>129198</v>
      </c>
      <c r="J113" s="134">
        <f t="shared" ref="J113" si="277">ROUND(W113,0)</f>
        <v>131782</v>
      </c>
      <c r="K113" s="134">
        <f t="shared" ref="K113" si="278">ROUND(X113,0)</f>
        <v>134418</v>
      </c>
      <c r="L113" s="134">
        <f t="shared" ref="L113" si="279">ROUND(Y113,0)</f>
        <v>137106</v>
      </c>
      <c r="M113" s="134">
        <f t="shared" ref="M113" si="280">ROUND(Z113,0)</f>
        <v>139848</v>
      </c>
      <c r="N113" s="134">
        <f t="shared" ref="N113" si="281">ROUND(AA113,0)</f>
        <v>142645</v>
      </c>
      <c r="O113" s="87"/>
      <c r="P113" s="100" t="str">
        <f t="shared" si="243"/>
        <v>53069C</v>
      </c>
      <c r="Q113" s="102" t="s">
        <v>509</v>
      </c>
      <c r="R113" s="103" t="str">
        <f t="shared" si="272"/>
        <v>Director Office of Community Safety Administration</v>
      </c>
      <c r="S113" s="102" t="str">
        <f t="shared" si="242"/>
        <v>189</v>
      </c>
      <c r="T113" s="187">
        <v>120332</v>
      </c>
      <c r="U113" s="187">
        <v>126665</v>
      </c>
      <c r="V113" s="187">
        <v>129198</v>
      </c>
      <c r="W113" s="187">
        <v>131782</v>
      </c>
      <c r="X113" s="187">
        <v>134418</v>
      </c>
      <c r="Y113" s="187">
        <v>137106</v>
      </c>
      <c r="Z113" s="187">
        <v>139848</v>
      </c>
      <c r="AA113" s="187">
        <v>142645</v>
      </c>
      <c r="AB113" s="162" t="str">
        <f t="shared" si="244"/>
        <v>53069C</v>
      </c>
      <c r="AC113" s="163" t="str">
        <f t="shared" si="273"/>
        <v>Director Office of Community Safety Administration</v>
      </c>
      <c r="AD113" s="162" t="str">
        <f t="shared" si="245"/>
        <v>189</v>
      </c>
      <c r="AE113" s="164">
        <f t="shared" ref="AE113" si="282">ROUNDUP(T113/2080,3)</f>
        <v>57.851999999999997</v>
      </c>
      <c r="AF113" s="164">
        <f t="shared" ref="AF113" si="283">ROUNDUP(U113/2080,3)</f>
        <v>60.896999999999998</v>
      </c>
      <c r="AG113" s="164">
        <f t="shared" ref="AG113" si="284">ROUNDUP(V113/2080,3)</f>
        <v>62.114999999999995</v>
      </c>
      <c r="AH113" s="164">
        <f t="shared" ref="AH113" si="285">ROUNDUP(W113/2080,3)</f>
        <v>63.356999999999999</v>
      </c>
      <c r="AI113" s="164">
        <f t="shared" ref="AI113" si="286">ROUNDUP(X113/2080,3)</f>
        <v>64.625</v>
      </c>
      <c r="AJ113" s="164">
        <f t="shared" ref="AJ113" si="287">ROUNDUP(Y113/2080,3)</f>
        <v>65.917000000000002</v>
      </c>
      <c r="AK113" s="164">
        <f t="shared" ref="AK113" si="288">ROUNDUP(Z113/2080,3)</f>
        <v>67.234999999999999</v>
      </c>
      <c r="AL113" s="164">
        <f t="shared" ref="AL113" si="289">ROUNDUP(AA113/2080,3)</f>
        <v>68.58</v>
      </c>
      <c r="AM113" s="44"/>
      <c r="AN113" s="44"/>
    </row>
    <row r="114" spans="1:40" s="51" customFormat="1">
      <c r="A114" s="85" t="s">
        <v>235</v>
      </c>
      <c r="B114" s="86">
        <v>11</v>
      </c>
      <c r="C114" s="86" t="s">
        <v>236</v>
      </c>
      <c r="D114" s="86">
        <v>513</v>
      </c>
      <c r="E114" s="86" t="s">
        <v>448</v>
      </c>
      <c r="F114" s="113" t="s">
        <v>237</v>
      </c>
      <c r="G114" s="134">
        <f t="shared" ref="G114:N117" ca="1" si="290">ROUND(T114,0)</f>
        <v>111419</v>
      </c>
      <c r="H114" s="134">
        <f t="shared" ca="1" si="290"/>
        <v>117285</v>
      </c>
      <c r="I114" s="134">
        <f t="shared" ca="1" si="290"/>
        <v>119628</v>
      </c>
      <c r="J114" s="134">
        <f t="shared" ca="1" si="290"/>
        <v>122022</v>
      </c>
      <c r="K114" s="134">
        <f t="shared" ca="1" si="290"/>
        <v>124464</v>
      </c>
      <c r="L114" s="134">
        <f t="shared" ca="1" si="290"/>
        <v>126950</v>
      </c>
      <c r="M114" s="134">
        <f t="shared" ca="1" si="290"/>
        <v>129490</v>
      </c>
      <c r="N114" s="134">
        <f t="shared" ca="1" si="290"/>
        <v>132083</v>
      </c>
      <c r="O114" s="87"/>
      <c r="P114" s="100" t="str">
        <f t="shared" si="243"/>
        <v>C03406</v>
      </c>
      <c r="Q114" s="102" t="s">
        <v>509</v>
      </c>
      <c r="R114" s="103" t="str">
        <f t="shared" si="272"/>
        <v>Director Office of Immigrant and Refugee Affairs</v>
      </c>
      <c r="S114" s="102" t="str">
        <f t="shared" si="242"/>
        <v>26</v>
      </c>
      <c r="T114" s="104" cm="1">
        <f t="array" aca="1" ref="T114" ca="1">IF($Q114="Y",VLOOKUP($P114,INDIRECT($Q$2),T$5,0)*INDIRECT($P$1),VLOOKUP($P114,INDIRECT($Q$2),T$5,0))</f>
        <v>111418.792038125</v>
      </c>
      <c r="U114" s="104" cm="1">
        <f t="array" aca="1" ref="U114" ca="1">IF($Q114="Y",VLOOKUP($P114,INDIRECT($Q$2),U$5,0)*INDIRECT($P$1),VLOOKUP($P114,INDIRECT($Q$2),U$5,0))</f>
        <v>117285.097304375</v>
      </c>
      <c r="V114" s="104" cm="1">
        <f t="array" aca="1" ref="V114" ca="1">IF($Q114="Y",VLOOKUP($P114,INDIRECT($Q$2),V$5,0)*INDIRECT($P$1),VLOOKUP($P114,INDIRECT($Q$2),V$5,0))</f>
        <v>119627.95027218749</v>
      </c>
      <c r="W114" s="104" cm="1">
        <f t="array" aca="1" ref="W114" ca="1">IF($Q114="Y",VLOOKUP($P114,INDIRECT($Q$2),W$5,0)*INDIRECT($P$1),VLOOKUP($P114,INDIRECT($Q$2),W$5,0))</f>
        <v>122021.52368656249</v>
      </c>
      <c r="X114" s="104" cm="1">
        <f t="array" aca="1" ref="X114" ca="1">IF($Q114="Y",VLOOKUP($P114,INDIRECT($Q$2),X$5,0)*INDIRECT($P$1),VLOOKUP($P114,INDIRECT($Q$2),X$5,0))</f>
        <v>124463.65923062499</v>
      </c>
      <c r="Y114" s="104" cm="1">
        <f t="array" aca="1" ref="Y114" ca="1">IF($Q114="Y",VLOOKUP($P114,INDIRECT($Q$2),Y$5,0)*INDIRECT($P$1),VLOOKUP($P114,INDIRECT($Q$2),Y$5,0))</f>
        <v>126950.04027062499</v>
      </c>
      <c r="Z114" s="104" cm="1">
        <f t="array" aca="1" ref="Z114" ca="1">IF($Q114="Y",VLOOKUP($P114,INDIRECT($Q$2),Z$5,0)*INDIRECT($P$1),VLOOKUP($P114,INDIRECT($Q$2),Z$5,0))</f>
        <v>129490.37923249998</v>
      </c>
      <c r="AA114" s="104" cm="1">
        <f t="array" aca="1" ref="AA114" ca="1">IF($Q114="Y",VLOOKUP($P114,INDIRECT($Q$2),AA$5,0)*INDIRECT($P$1),VLOOKUP($P114,INDIRECT($Q$2),AA$5,0))</f>
        <v>132082.517799375</v>
      </c>
      <c r="AB114" s="162" t="str">
        <f t="shared" si="244"/>
        <v>C03406</v>
      </c>
      <c r="AC114" s="163" t="str">
        <f t="shared" si="273"/>
        <v>Director Office of Immigrant and Refugee Affairs</v>
      </c>
      <c r="AD114" s="162" t="str">
        <f t="shared" si="245"/>
        <v>26</v>
      </c>
      <c r="AE114" s="164">
        <f t="shared" ref="AE114:AL117" ca="1" si="291">ROUNDUP(T114/2080,3)</f>
        <v>53.567</v>
      </c>
      <c r="AF114" s="164">
        <f t="shared" ca="1" si="291"/>
        <v>56.387999999999998</v>
      </c>
      <c r="AG114" s="164">
        <f t="shared" ca="1" si="291"/>
        <v>57.513999999999996</v>
      </c>
      <c r="AH114" s="164">
        <f t="shared" ca="1" si="291"/>
        <v>58.664999999999999</v>
      </c>
      <c r="AI114" s="164">
        <f t="shared" ca="1" si="291"/>
        <v>59.838999999999999</v>
      </c>
      <c r="AJ114" s="164">
        <f t="shared" ca="1" si="291"/>
        <v>61.033999999999999</v>
      </c>
      <c r="AK114" s="164">
        <f t="shared" ca="1" si="291"/>
        <v>62.254999999999995</v>
      </c>
      <c r="AL114" s="164">
        <f t="shared" ca="1" si="291"/>
        <v>63.501999999999995</v>
      </c>
    </row>
    <row r="115" spans="1:40">
      <c r="A115" s="85" t="s">
        <v>238</v>
      </c>
      <c r="B115" s="86">
        <v>11</v>
      </c>
      <c r="C115" s="86" t="s">
        <v>236</v>
      </c>
      <c r="D115" s="86">
        <v>513</v>
      </c>
      <c r="E115" s="86" t="s">
        <v>448</v>
      </c>
      <c r="F115" s="113" t="s">
        <v>239</v>
      </c>
      <c r="G115" s="134">
        <f t="shared" ca="1" si="290"/>
        <v>111419</v>
      </c>
      <c r="H115" s="134">
        <f t="shared" ca="1" si="290"/>
        <v>117285</v>
      </c>
      <c r="I115" s="134">
        <f t="shared" ca="1" si="290"/>
        <v>119628</v>
      </c>
      <c r="J115" s="134">
        <f t="shared" ca="1" si="290"/>
        <v>122022</v>
      </c>
      <c r="K115" s="134">
        <f t="shared" ca="1" si="290"/>
        <v>124464</v>
      </c>
      <c r="L115" s="134">
        <f t="shared" ca="1" si="290"/>
        <v>126950</v>
      </c>
      <c r="M115" s="134">
        <f t="shared" ca="1" si="290"/>
        <v>129490</v>
      </c>
      <c r="N115" s="134">
        <f t="shared" ca="1" si="290"/>
        <v>132083</v>
      </c>
      <c r="O115" s="87"/>
      <c r="P115" s="100" t="str">
        <f t="shared" si="243"/>
        <v>52914C</v>
      </c>
      <c r="Q115" s="102" t="s">
        <v>509</v>
      </c>
      <c r="R115" s="103" t="str">
        <f t="shared" si="272"/>
        <v>Director Office of Violence Prevention</v>
      </c>
      <c r="S115" s="102" t="str">
        <f t="shared" si="242"/>
        <v>26</v>
      </c>
      <c r="T115" s="104" cm="1">
        <f t="array" aca="1" ref="T115" ca="1">IF($Q115="Y",VLOOKUP($P115,INDIRECT($Q$2),T$5,0)*INDIRECT($P$1),VLOOKUP($P115,INDIRECT($Q$2),T$5,0))</f>
        <v>111418.792038125</v>
      </c>
      <c r="U115" s="104" cm="1">
        <f t="array" aca="1" ref="U115" ca="1">IF($Q115="Y",VLOOKUP($P115,INDIRECT($Q$2),U$5,0)*INDIRECT($P$1),VLOOKUP($P115,INDIRECT($Q$2),U$5,0))</f>
        <v>117285.097304375</v>
      </c>
      <c r="V115" s="104" cm="1">
        <f t="array" aca="1" ref="V115" ca="1">IF($Q115="Y",VLOOKUP($P115,INDIRECT($Q$2),V$5,0)*INDIRECT($P$1),VLOOKUP($P115,INDIRECT($Q$2),V$5,0))</f>
        <v>119627.95027218749</v>
      </c>
      <c r="W115" s="104" cm="1">
        <f t="array" aca="1" ref="W115" ca="1">IF($Q115="Y",VLOOKUP($P115,INDIRECT($Q$2),W$5,0)*INDIRECT($P$1),VLOOKUP($P115,INDIRECT($Q$2),W$5,0))</f>
        <v>122021.52368656249</v>
      </c>
      <c r="X115" s="104" cm="1">
        <f t="array" aca="1" ref="X115" ca="1">IF($Q115="Y",VLOOKUP($P115,INDIRECT($Q$2),X$5,0)*INDIRECT($P$1),VLOOKUP($P115,INDIRECT($Q$2),X$5,0))</f>
        <v>124463.65923062499</v>
      </c>
      <c r="Y115" s="104" cm="1">
        <f t="array" aca="1" ref="Y115" ca="1">IF($Q115="Y",VLOOKUP($P115,INDIRECT($Q$2),Y$5,0)*INDIRECT($P$1),VLOOKUP($P115,INDIRECT($Q$2),Y$5,0))</f>
        <v>126950.04027062499</v>
      </c>
      <c r="Z115" s="104" cm="1">
        <f t="array" aca="1" ref="Z115" ca="1">IF($Q115="Y",VLOOKUP($P115,INDIRECT($Q$2),Z$5,0)*INDIRECT($P$1),VLOOKUP($P115,INDIRECT($Q$2),Z$5,0))</f>
        <v>129490.37923249998</v>
      </c>
      <c r="AA115" s="104" cm="1">
        <f t="array" aca="1" ref="AA115" ca="1">IF($Q115="Y",VLOOKUP($P115,INDIRECT($Q$2),AA$5,0)*INDIRECT($P$1),VLOOKUP($P115,INDIRECT($Q$2),AA$5,0))</f>
        <v>132082.517799375</v>
      </c>
      <c r="AB115" s="162" t="str">
        <f t="shared" si="244"/>
        <v>52914C</v>
      </c>
      <c r="AC115" s="163" t="str">
        <f t="shared" si="273"/>
        <v>Director Office of Violence Prevention</v>
      </c>
      <c r="AD115" s="162" t="str">
        <f t="shared" si="245"/>
        <v>26</v>
      </c>
      <c r="AE115" s="164">
        <f t="shared" ca="1" si="291"/>
        <v>53.567</v>
      </c>
      <c r="AF115" s="164">
        <f t="shared" ca="1" si="291"/>
        <v>56.387999999999998</v>
      </c>
      <c r="AG115" s="164">
        <f t="shared" ca="1" si="291"/>
        <v>57.513999999999996</v>
      </c>
      <c r="AH115" s="164">
        <f t="shared" ca="1" si="291"/>
        <v>58.664999999999999</v>
      </c>
      <c r="AI115" s="164">
        <f t="shared" ca="1" si="291"/>
        <v>59.838999999999999</v>
      </c>
      <c r="AJ115" s="164">
        <f t="shared" ca="1" si="291"/>
        <v>61.033999999999999</v>
      </c>
      <c r="AK115" s="164">
        <f t="shared" ca="1" si="291"/>
        <v>62.254999999999995</v>
      </c>
      <c r="AL115" s="164">
        <f t="shared" ca="1" si="291"/>
        <v>63.501999999999995</v>
      </c>
    </row>
    <row r="116" spans="1:40">
      <c r="A116" s="85" t="s">
        <v>240</v>
      </c>
      <c r="B116" s="86">
        <v>11</v>
      </c>
      <c r="C116" s="86" t="s">
        <v>138</v>
      </c>
      <c r="D116" s="86">
        <v>518</v>
      </c>
      <c r="E116" s="86" t="s">
        <v>448</v>
      </c>
      <c r="F116" s="113" t="s">
        <v>241</v>
      </c>
      <c r="G116" s="134">
        <f t="shared" ca="1" si="290"/>
        <v>112532</v>
      </c>
      <c r="H116" s="134">
        <f t="shared" ca="1" si="290"/>
        <v>118457</v>
      </c>
      <c r="I116" s="134">
        <f t="shared" ca="1" si="290"/>
        <v>120826</v>
      </c>
      <c r="J116" s="134">
        <f t="shared" ca="1" si="290"/>
        <v>123244</v>
      </c>
      <c r="K116" s="134">
        <f t="shared" ca="1" si="290"/>
        <v>125707</v>
      </c>
      <c r="L116" s="134">
        <f t="shared" ca="1" si="290"/>
        <v>128220</v>
      </c>
      <c r="M116" s="134">
        <f t="shared" ca="1" si="290"/>
        <v>130786</v>
      </c>
      <c r="N116" s="134">
        <f t="shared" ca="1" si="290"/>
        <v>133402</v>
      </c>
      <c r="O116" s="87"/>
      <c r="P116" s="100" t="str">
        <f t="shared" si="243"/>
        <v>C03029</v>
      </c>
      <c r="Q116" s="102" t="s">
        <v>509</v>
      </c>
      <c r="R116" s="103" t="str">
        <f t="shared" si="272"/>
        <v>Director Operations and Business Improvement</v>
      </c>
      <c r="S116" s="102" t="str">
        <f t="shared" si="242"/>
        <v>115</v>
      </c>
      <c r="T116" s="104" cm="1">
        <f t="array" aca="1" ref="T116" ca="1">IF($Q116="Y",VLOOKUP($P116,INDIRECT($Q$2),T$5,0)*INDIRECT($P$1),VLOOKUP($P116,INDIRECT($Q$2),T$5,0))</f>
        <v>112532.48354562499</v>
      </c>
      <c r="U116" s="104" cm="1">
        <f t="array" aca="1" ref="U116" ca="1">IF($Q116="Y",VLOOKUP($P116,INDIRECT($Q$2),U$5,0)*INDIRECT($P$1),VLOOKUP($P116,INDIRECT($Q$2),U$5,0))</f>
        <v>118457.06336749998</v>
      </c>
      <c r="V116" s="104" cm="1">
        <f t="array" aca="1" ref="V116" ca="1">IF($Q116="Y",VLOOKUP($P116,INDIRECT($Q$2),V$5,0)*INDIRECT($P$1),VLOOKUP($P116,INDIRECT($Q$2),V$5,0))</f>
        <v>120825.81613781249</v>
      </c>
      <c r="W116" s="104" cm="1">
        <f t="array" aca="1" ref="W116" ca="1">IF($Q116="Y",VLOOKUP($P116,INDIRECT($Q$2),W$5,0)*INDIRECT($P$1),VLOOKUP($P116,INDIRECT($Q$2),W$5,0))</f>
        <v>123244.21019624999</v>
      </c>
      <c r="X116" s="104" cm="1">
        <f t="array" aca="1" ref="X116" ca="1">IF($Q116="Y",VLOOKUP($P116,INDIRECT($Q$2),X$5,0)*INDIRECT($P$1),VLOOKUP($P116,INDIRECT($Q$2),X$5,0))</f>
        <v>125706.849750625</v>
      </c>
      <c r="Y116" s="104" cm="1">
        <f t="array" aca="1" ref="Y116" ca="1">IF($Q116="Y",VLOOKUP($P116,INDIRECT($Q$2),Y$5,0)*INDIRECT($P$1),VLOOKUP($P116,INDIRECT($Q$2),Y$5,0))</f>
        <v>128220.20975156248</v>
      </c>
      <c r="Z116" s="104" cm="1">
        <f t="array" aca="1" ref="Z116" ca="1">IF($Q116="Y",VLOOKUP($P116,INDIRECT($Q$2),Z$5,0)*INDIRECT($P$1),VLOOKUP($P116,INDIRECT($Q$2),Z$5,0))</f>
        <v>130786.44851593749</v>
      </c>
      <c r="AA116" s="104" cm="1">
        <f t="array" aca="1" ref="AA116" ca="1">IF($Q116="Y",VLOOKUP($P116,INDIRECT($Q$2),AA$5,0)*INDIRECT($P$1),VLOOKUP($P116,INDIRECT($Q$2),AA$5,0))</f>
        <v>133402.32856843749</v>
      </c>
      <c r="AB116" s="162" t="str">
        <f t="shared" si="244"/>
        <v>C03029</v>
      </c>
      <c r="AC116" s="163" t="str">
        <f t="shared" si="273"/>
        <v>Director Operations and Business Improvement</v>
      </c>
      <c r="AD116" s="162" t="str">
        <f t="shared" si="245"/>
        <v>115</v>
      </c>
      <c r="AE116" s="164">
        <f t="shared" ca="1" si="291"/>
        <v>54.102999999999994</v>
      </c>
      <c r="AF116" s="164">
        <f t="shared" ca="1" si="291"/>
        <v>56.951000000000001</v>
      </c>
      <c r="AG116" s="164">
        <f t="shared" ca="1" si="291"/>
        <v>58.089999999999996</v>
      </c>
      <c r="AH116" s="164">
        <f t="shared" ca="1" si="291"/>
        <v>59.253</v>
      </c>
      <c r="AI116" s="164">
        <f t="shared" ca="1" si="291"/>
        <v>60.436</v>
      </c>
      <c r="AJ116" s="164">
        <f t="shared" ca="1" si="291"/>
        <v>61.644999999999996</v>
      </c>
      <c r="AK116" s="164">
        <f t="shared" ca="1" si="291"/>
        <v>62.878999999999998</v>
      </c>
      <c r="AL116" s="164">
        <f t="shared" ca="1" si="291"/>
        <v>64.13600000000001</v>
      </c>
    </row>
    <row r="117" spans="1:40">
      <c r="A117" s="96" t="s">
        <v>360</v>
      </c>
      <c r="B117" s="97">
        <v>14</v>
      </c>
      <c r="C117" s="141" t="s">
        <v>470</v>
      </c>
      <c r="D117" s="97">
        <v>635</v>
      </c>
      <c r="E117" s="98" t="s">
        <v>448</v>
      </c>
      <c r="F117" s="96" t="s">
        <v>366</v>
      </c>
      <c r="G117" s="134">
        <f t="shared" ca="1" si="290"/>
        <v>138602</v>
      </c>
      <c r="H117" s="134">
        <f t="shared" ca="1" si="290"/>
        <v>145894</v>
      </c>
      <c r="I117" s="134">
        <f t="shared" ca="1" si="290"/>
        <v>148812</v>
      </c>
      <c r="J117" s="134">
        <f t="shared" ca="1" si="290"/>
        <v>151790</v>
      </c>
      <c r="K117" s="134">
        <f t="shared" ca="1" si="290"/>
        <v>154827</v>
      </c>
      <c r="L117" s="134">
        <f t="shared" ca="1" si="290"/>
        <v>157923</v>
      </c>
      <c r="M117" s="134">
        <f t="shared" ca="1" si="290"/>
        <v>161080</v>
      </c>
      <c r="N117" s="134">
        <f t="shared" ca="1" si="290"/>
        <v>164303</v>
      </c>
      <c r="O117" s="87"/>
      <c r="P117" s="100" t="str">
        <f t="shared" si="243"/>
        <v>52907C</v>
      </c>
      <c r="Q117" s="102" t="s">
        <v>509</v>
      </c>
      <c r="R117" s="103" t="str">
        <f t="shared" si="272"/>
        <v>Director Operations and Engagement</v>
      </c>
      <c r="S117" s="102" t="str">
        <f t="shared" si="242"/>
        <v>156</v>
      </c>
      <c r="T117" s="104" cm="1">
        <f t="array" aca="1" ref="T117" ca="1">IF($Q117="Y",VLOOKUP($P117,INDIRECT($Q$2),T$5,0)*INDIRECT($P$1),VLOOKUP($P117,INDIRECT($Q$2),T$5,0))</f>
        <v>138601.7139203125</v>
      </c>
      <c r="U117" s="104" cm="1">
        <f t="array" aca="1" ref="U117" ca="1">IF($Q117="Y",VLOOKUP($P117,INDIRECT($Q$2),U$5,0)*INDIRECT($P$1),VLOOKUP($P117,INDIRECT($Q$2),U$5,0))</f>
        <v>145893.58748249998</v>
      </c>
      <c r="V117" s="104" cm="1">
        <f t="array" aca="1" ref="V117" ca="1">IF($Q117="Y",VLOOKUP($P117,INDIRECT($Q$2),V$5,0)*INDIRECT($P$1),VLOOKUP($P117,INDIRECT($Q$2),V$5,0))</f>
        <v>148811.63189749999</v>
      </c>
      <c r="W117" s="104" cm="1">
        <f t="array" aca="1" ref="W117" ca="1">IF($Q117="Y",VLOOKUP($P117,INDIRECT($Q$2),W$5,0)*INDIRECT($P$1),VLOOKUP($P117,INDIRECT($Q$2),W$5,0))</f>
        <v>151790.10918499998</v>
      </c>
      <c r="X117" s="104" cm="1">
        <f t="array" aca="1" ref="X117" ca="1">IF($Q117="Y",VLOOKUP($P117,INDIRECT($Q$2),X$5,0)*INDIRECT($P$1),VLOOKUP($P117,INDIRECT($Q$2),X$5,0))</f>
        <v>154826.86102812499</v>
      </c>
      <c r="Y117" s="104" cm="1">
        <f t="array" aca="1" ref="Y117" ca="1">IF($Q117="Y",VLOOKUP($P117,INDIRECT($Q$2),Y$5,0)*INDIRECT($P$1),VLOOKUP($P117,INDIRECT($Q$2),Y$5,0))</f>
        <v>157922.96658531248</v>
      </c>
      <c r="Z117" s="104" cm="1">
        <f t="array" aca="1" ref="Z117" ca="1">IF($Q117="Y",VLOOKUP($P117,INDIRECT($Q$2),Z$5,0)*INDIRECT($P$1),VLOOKUP($P117,INDIRECT($Q$2),Z$5,0))</f>
        <v>161079.505015</v>
      </c>
      <c r="AA117" s="104" cm="1">
        <f t="array" aca="1" ref="AA117" ca="1">IF($Q117="Y",VLOOKUP($P117,INDIRECT($Q$2),AA$5,0)*INDIRECT($P$1),VLOOKUP($P117,INDIRECT($Q$2),AA$5,0))</f>
        <v>164302.95126781249</v>
      </c>
      <c r="AB117" s="162" t="str">
        <f t="shared" si="244"/>
        <v>52907C</v>
      </c>
      <c r="AC117" s="163" t="str">
        <f t="shared" si="273"/>
        <v>Director Operations and Engagement</v>
      </c>
      <c r="AD117" s="162" t="str">
        <f t="shared" si="245"/>
        <v>156</v>
      </c>
      <c r="AE117" s="164">
        <f t="shared" ca="1" si="291"/>
        <v>66.63600000000001</v>
      </c>
      <c r="AF117" s="164">
        <f t="shared" ca="1" si="291"/>
        <v>70.14200000000001</v>
      </c>
      <c r="AG117" s="164">
        <f t="shared" ca="1" si="291"/>
        <v>71.545000000000002</v>
      </c>
      <c r="AH117" s="164">
        <f t="shared" ca="1" si="291"/>
        <v>72.977000000000004</v>
      </c>
      <c r="AI117" s="164">
        <f t="shared" ca="1" si="291"/>
        <v>74.436000000000007</v>
      </c>
      <c r="AJ117" s="164">
        <f t="shared" ca="1" si="291"/>
        <v>75.925000000000011</v>
      </c>
      <c r="AK117" s="164">
        <f t="shared" ca="1" si="291"/>
        <v>77.442999999999998</v>
      </c>
      <c r="AL117" s="164">
        <f t="shared" ca="1" si="291"/>
        <v>78.992000000000004</v>
      </c>
    </row>
    <row r="118" spans="1:40">
      <c r="A118" s="96" t="s">
        <v>636</v>
      </c>
      <c r="B118" s="97">
        <v>13</v>
      </c>
      <c r="C118" s="141" t="s">
        <v>722</v>
      </c>
      <c r="D118" s="97">
        <v>610</v>
      </c>
      <c r="E118" s="98" t="s">
        <v>448</v>
      </c>
      <c r="F118" s="96" t="s">
        <v>637</v>
      </c>
      <c r="G118" s="134">
        <f t="shared" ref="G118" si="292">ROUND(T118,0)</f>
        <v>133031</v>
      </c>
      <c r="H118" s="134">
        <f t="shared" ref="H118" si="293">ROUND(U118,0)</f>
        <v>140032</v>
      </c>
      <c r="I118" s="134">
        <f t="shared" ref="I118" si="294">ROUND(V118,0)</f>
        <v>142833</v>
      </c>
      <c r="J118" s="134">
        <f t="shared" ref="J118" si="295">ROUND(W118,0)</f>
        <v>145690</v>
      </c>
      <c r="K118" s="134">
        <f t="shared" ref="K118" si="296">ROUND(X118,0)</f>
        <v>148603</v>
      </c>
      <c r="L118" s="134">
        <f t="shared" ref="L118" si="297">ROUND(Y118,0)</f>
        <v>151576</v>
      </c>
      <c r="M118" s="134">
        <f t="shared" ref="M118" si="298">ROUND(Z118,0)</f>
        <v>154607</v>
      </c>
      <c r="N118" s="134">
        <f t="shared" ref="N118" si="299">ROUND(AA118,0)</f>
        <v>157699</v>
      </c>
      <c r="O118" s="87"/>
      <c r="P118" s="100" t="str">
        <f t="shared" si="243"/>
        <v>53070C</v>
      </c>
      <c r="Q118" s="102" t="s">
        <v>509</v>
      </c>
      <c r="R118" s="103" t="str">
        <f t="shared" si="272"/>
        <v>Director Oversight &amp; Evaluation</v>
      </c>
      <c r="S118" s="102" t="str">
        <f t="shared" si="242"/>
        <v>195</v>
      </c>
      <c r="T118" s="187">
        <v>133031</v>
      </c>
      <c r="U118" s="187">
        <v>140032</v>
      </c>
      <c r="V118" s="187">
        <v>142833</v>
      </c>
      <c r="W118" s="187">
        <v>145690</v>
      </c>
      <c r="X118" s="187">
        <v>148603</v>
      </c>
      <c r="Y118" s="187">
        <v>151576</v>
      </c>
      <c r="Z118" s="187">
        <v>154607</v>
      </c>
      <c r="AA118" s="187">
        <v>157699</v>
      </c>
      <c r="AB118" s="162" t="str">
        <f t="shared" si="244"/>
        <v>53070C</v>
      </c>
      <c r="AC118" s="163" t="str">
        <f t="shared" si="273"/>
        <v>Director Oversight &amp; Evaluation</v>
      </c>
      <c r="AD118" s="162" t="str">
        <f t="shared" si="245"/>
        <v>195</v>
      </c>
      <c r="AE118" s="164">
        <f t="shared" ref="AE118" si="300">ROUNDUP(T118/2080,3)</f>
        <v>63.957999999999998</v>
      </c>
      <c r="AF118" s="164">
        <f t="shared" ref="AF118" si="301">ROUNDUP(U118/2080,3)</f>
        <v>67.323999999999998</v>
      </c>
      <c r="AG118" s="164">
        <f t="shared" ref="AG118" si="302">ROUNDUP(V118/2080,3)</f>
        <v>68.67</v>
      </c>
      <c r="AH118" s="164">
        <f t="shared" ref="AH118" si="303">ROUNDUP(W118/2080,3)</f>
        <v>70.044000000000011</v>
      </c>
      <c r="AI118" s="164">
        <f t="shared" ref="AI118" si="304">ROUNDUP(X118/2080,3)</f>
        <v>71.444000000000003</v>
      </c>
      <c r="AJ118" s="164">
        <f t="shared" ref="AJ118" si="305">ROUNDUP(Y118/2080,3)</f>
        <v>72.874000000000009</v>
      </c>
      <c r="AK118" s="164">
        <f t="shared" ref="AK118" si="306">ROUNDUP(Z118/2080,3)</f>
        <v>74.331000000000003</v>
      </c>
      <c r="AL118" s="164">
        <f t="shared" ref="AL118" si="307">ROUNDUP(AA118/2080,3)</f>
        <v>75.817000000000007</v>
      </c>
    </row>
    <row r="119" spans="1:40">
      <c r="A119" s="85" t="s">
        <v>242</v>
      </c>
      <c r="B119" s="86">
        <v>12</v>
      </c>
      <c r="C119" s="86" t="s">
        <v>123</v>
      </c>
      <c r="D119" s="86">
        <v>543</v>
      </c>
      <c r="E119" s="86" t="s">
        <v>448</v>
      </c>
      <c r="F119" s="113" t="s">
        <v>243</v>
      </c>
      <c r="G119" s="134">
        <f t="shared" ref="G119:N119" ca="1" si="308">ROUND(T119,0)</f>
        <v>118102</v>
      </c>
      <c r="H119" s="134">
        <f t="shared" ca="1" si="308"/>
        <v>124320</v>
      </c>
      <c r="I119" s="134">
        <f t="shared" ca="1" si="308"/>
        <v>126804</v>
      </c>
      <c r="J119" s="134">
        <f t="shared" ca="1" si="308"/>
        <v>129341</v>
      </c>
      <c r="K119" s="134">
        <f t="shared" ca="1" si="308"/>
        <v>131930</v>
      </c>
      <c r="L119" s="134">
        <f t="shared" ca="1" si="308"/>
        <v>134567</v>
      </c>
      <c r="M119" s="134">
        <f t="shared" ca="1" si="308"/>
        <v>137259</v>
      </c>
      <c r="N119" s="134">
        <f t="shared" ca="1" si="308"/>
        <v>140005</v>
      </c>
      <c r="O119" s="87"/>
      <c r="P119" s="100" t="str">
        <f t="shared" si="243"/>
        <v>C03034</v>
      </c>
      <c r="Q119" s="102" t="s">
        <v>509</v>
      </c>
      <c r="R119" s="103" t="str">
        <f t="shared" si="272"/>
        <v>Director Parking Management &amp; Traffic Control</v>
      </c>
      <c r="S119" s="102" t="str">
        <f t="shared" si="242"/>
        <v>80</v>
      </c>
      <c r="T119" s="104" cm="1">
        <f t="array" aca="1" ref="T119" ca="1">IF($Q119="Y",VLOOKUP($P119,INDIRECT($Q$2),T$5,0)*INDIRECT($P$1),VLOOKUP($P119,INDIRECT($Q$2),T$5,0))</f>
        <v>118102.0202415625</v>
      </c>
      <c r="U119" s="104" cm="1">
        <f t="array" aca="1" ref="U119" ca="1">IF($Q119="Y",VLOOKUP($P119,INDIRECT($Q$2),U$5,0)*INDIRECT($P$1),VLOOKUP($P119,INDIRECT($Q$2),U$5,0))</f>
        <v>124320.13115843749</v>
      </c>
      <c r="V119" s="104" cm="1">
        <f t="array" aca="1" ref="V119" ca="1">IF($Q119="Y",VLOOKUP($P119,INDIRECT($Q$2),V$5,0)*INDIRECT($P$1),VLOOKUP($P119,INDIRECT($Q$2),V$5,0))</f>
        <v>126804.35388156248</v>
      </c>
      <c r="W119" s="104" cm="1">
        <f t="array" aca="1" ref="W119" ca="1">IF($Q119="Y",VLOOKUP($P119,INDIRECT($Q$2),W$5,0)*INDIRECT($P$1),VLOOKUP($P119,INDIRECT($Q$2),W$5,0))</f>
        <v>129341.455368125</v>
      </c>
      <c r="X119" s="104" cm="1">
        <f t="array" aca="1" ref="X119" ca="1">IF($Q119="Y",VLOOKUP($P119,INDIRECT($Q$2),X$5,0)*INDIRECT($P$1),VLOOKUP($P119,INDIRECT($Q$2),X$5,0))</f>
        <v>131930.35645968749</v>
      </c>
      <c r="Y119" s="104" cm="1">
        <f t="array" aca="1" ref="Y119" ca="1">IF($Q119="Y",VLOOKUP($P119,INDIRECT($Q$2),Y$5,0)*INDIRECT($P$1),VLOOKUP($P119,INDIRECT($Q$2),Y$5,0))</f>
        <v>134566.74052249998</v>
      </c>
      <c r="Z119" s="104" cm="1">
        <f t="array" aca="1" ref="Z119" ca="1">IF($Q119="Y",VLOOKUP($P119,INDIRECT($Q$2),Z$5,0)*INDIRECT($P$1),VLOOKUP($P119,INDIRECT($Q$2),Z$5,0))</f>
        <v>137259.24082406249</v>
      </c>
      <c r="AA119" s="104" cm="1">
        <f t="array" aca="1" ref="AA119" ca="1">IF($Q119="Y",VLOOKUP($P119,INDIRECT($Q$2),AA$5,0)*INDIRECT($P$1),VLOOKUP($P119,INDIRECT($Q$2),AA$5,0))</f>
        <v>140004.61988906248</v>
      </c>
      <c r="AB119" s="162" t="str">
        <f t="shared" si="244"/>
        <v>C03034</v>
      </c>
      <c r="AC119" s="163" t="str">
        <f t="shared" si="273"/>
        <v>Director Parking Management &amp; Traffic Control</v>
      </c>
      <c r="AD119" s="162" t="str">
        <f t="shared" si="245"/>
        <v>80</v>
      </c>
      <c r="AE119" s="164">
        <f t="shared" ref="AE119:AL119" ca="1" si="309">ROUNDUP(T119/2080,3)</f>
        <v>56.78</v>
      </c>
      <c r="AF119" s="164">
        <f t="shared" ca="1" si="309"/>
        <v>59.769999999999996</v>
      </c>
      <c r="AG119" s="164">
        <f t="shared" ca="1" si="309"/>
        <v>60.963999999999999</v>
      </c>
      <c r="AH119" s="164">
        <f t="shared" ca="1" si="309"/>
        <v>62.183999999999997</v>
      </c>
      <c r="AI119" s="164">
        <f t="shared" ca="1" si="309"/>
        <v>63.428999999999995</v>
      </c>
      <c r="AJ119" s="164">
        <f t="shared" ca="1" si="309"/>
        <v>64.695999999999998</v>
      </c>
      <c r="AK119" s="164">
        <f t="shared" ca="1" si="309"/>
        <v>65.991</v>
      </c>
      <c r="AL119" s="164">
        <f t="shared" ca="1" si="309"/>
        <v>67.31</v>
      </c>
    </row>
    <row r="120" spans="1:40">
      <c r="A120" s="85" t="s">
        <v>570</v>
      </c>
      <c r="B120" s="86">
        <v>10</v>
      </c>
      <c r="C120" s="94" t="s">
        <v>723</v>
      </c>
      <c r="D120" s="86">
        <v>470</v>
      </c>
      <c r="E120" s="86" t="s">
        <v>448</v>
      </c>
      <c r="F120" s="113" t="s">
        <v>537</v>
      </c>
      <c r="G120" s="134">
        <f t="shared" ref="G120" si="310">ROUND(T120,0)</f>
        <v>101841</v>
      </c>
      <c r="H120" s="134">
        <f t="shared" ref="H120" si="311">ROUND(U120,0)</f>
        <v>107201</v>
      </c>
      <c r="I120" s="134">
        <f t="shared" ref="I120" si="312">ROUND(V120,0)</f>
        <v>109346</v>
      </c>
      <c r="J120" s="134">
        <f t="shared" ref="J120" si="313">ROUND(W120,0)</f>
        <v>111532</v>
      </c>
      <c r="K120" s="134">
        <f t="shared" ref="K120" si="314">ROUND(X120,0)</f>
        <v>113764</v>
      </c>
      <c r="L120" s="134">
        <f t="shared" ref="L120" si="315">ROUND(Y120,0)</f>
        <v>116037</v>
      </c>
      <c r="M120" s="134">
        <f t="shared" ref="M120" si="316">ROUND(Z120,0)</f>
        <v>118358</v>
      </c>
      <c r="N120" s="134">
        <f t="shared" ref="N120" si="317">ROUND(AA120,0)</f>
        <v>120725</v>
      </c>
      <c r="O120" s="87"/>
      <c r="P120" s="100" t="str">
        <f t="shared" si="243"/>
        <v>59457C</v>
      </c>
      <c r="Q120" s="102"/>
      <c r="R120" s="103" t="str">
        <f t="shared" si="272"/>
        <v>Director Partnership &amp; Outreach</v>
      </c>
      <c r="S120" s="102" t="str">
        <f t="shared" si="242"/>
        <v>188</v>
      </c>
      <c r="T120" s="192">
        <v>101840.96000000001</v>
      </c>
      <c r="U120" s="192">
        <v>107201.12000000001</v>
      </c>
      <c r="V120" s="192">
        <v>109345.60000000001</v>
      </c>
      <c r="W120" s="192">
        <v>111531.68000000001</v>
      </c>
      <c r="X120" s="192">
        <v>113763.52</v>
      </c>
      <c r="Y120" s="192">
        <v>116036.95999999999</v>
      </c>
      <c r="Z120" s="192">
        <v>118358.23999999999</v>
      </c>
      <c r="AA120" s="192">
        <v>120725.28</v>
      </c>
      <c r="AB120" s="162" t="str">
        <f t="shared" si="244"/>
        <v>59457C</v>
      </c>
      <c r="AC120" s="163" t="str">
        <f t="shared" si="273"/>
        <v>Director Partnership &amp; Outreach</v>
      </c>
      <c r="AD120" s="162" t="str">
        <f t="shared" si="245"/>
        <v>188</v>
      </c>
      <c r="AE120" s="164">
        <f t="shared" ref="AE120" si="318">ROUNDUP(T120/2080,3)</f>
        <v>48.962000000000003</v>
      </c>
      <c r="AF120" s="164">
        <f t="shared" ref="AF120" si="319">ROUNDUP(U120/2080,3)</f>
        <v>51.539000000000001</v>
      </c>
      <c r="AG120" s="164">
        <f t="shared" ref="AG120" si="320">ROUNDUP(V120/2080,3)</f>
        <v>52.57</v>
      </c>
      <c r="AH120" s="164">
        <f t="shared" ref="AH120" si="321">ROUNDUP(W120/2080,3)</f>
        <v>53.621000000000002</v>
      </c>
      <c r="AI120" s="164">
        <f t="shared" ref="AI120" si="322">ROUNDUP(X120/2080,3)</f>
        <v>54.694000000000003</v>
      </c>
      <c r="AJ120" s="164">
        <f t="shared" ref="AJ120" si="323">ROUNDUP(Y120/2080,3)</f>
        <v>55.786999999999999</v>
      </c>
      <c r="AK120" s="164">
        <f t="shared" ref="AK120" si="324">ROUNDUP(Z120/2080,3)</f>
        <v>56.902999999999999</v>
      </c>
      <c r="AL120" s="164">
        <f t="shared" ref="AL120" si="325">ROUNDUP(AA120/2080,3)</f>
        <v>58.040999999999997</v>
      </c>
    </row>
    <row r="121" spans="1:40" s="51" customFormat="1">
      <c r="A121" s="85" t="s">
        <v>551</v>
      </c>
      <c r="B121" s="86">
        <v>14</v>
      </c>
      <c r="C121" s="94" t="s">
        <v>179</v>
      </c>
      <c r="D121" s="86">
        <v>675</v>
      </c>
      <c r="E121" s="86" t="s">
        <v>448</v>
      </c>
      <c r="F121" s="118" t="s">
        <v>552</v>
      </c>
      <c r="G121" s="134">
        <f t="shared" ref="G121:N123" ca="1" si="326">ROUND(T121,0)</f>
        <v>147513</v>
      </c>
      <c r="H121" s="134">
        <f t="shared" ca="1" si="326"/>
        <v>155276</v>
      </c>
      <c r="I121" s="134">
        <f t="shared" ca="1" si="326"/>
        <v>158383</v>
      </c>
      <c r="J121" s="134">
        <f t="shared" ca="1" si="326"/>
        <v>161548</v>
      </c>
      <c r="K121" s="134">
        <f t="shared" ca="1" si="326"/>
        <v>164778</v>
      </c>
      <c r="L121" s="134">
        <f t="shared" ca="1" si="326"/>
        <v>168078</v>
      </c>
      <c r="M121" s="134">
        <f t="shared" ca="1" si="326"/>
        <v>171436</v>
      </c>
      <c r="N121" s="134">
        <f t="shared" ca="1" si="326"/>
        <v>174865</v>
      </c>
      <c r="O121" s="83"/>
      <c r="P121" s="100" t="str">
        <f t="shared" si="243"/>
        <v>59453C</v>
      </c>
      <c r="Q121" s="102" t="s">
        <v>509</v>
      </c>
      <c r="R121" s="103" t="str">
        <f t="shared" si="272"/>
        <v>Director Performance Management &amp; Innovation</v>
      </c>
      <c r="S121" s="102">
        <v>41</v>
      </c>
      <c r="T121" s="104" cm="1">
        <f t="array" aca="1" ref="T121" ca="1">IF($Q121="Y",VLOOKUP($P121,INDIRECT($Q$2),T$5,0)*INDIRECT($P$1),VLOOKUP($P121,INDIRECT($Q$2),T$5,0))</f>
        <v>147513.40429718749</v>
      </c>
      <c r="U121" s="104" cm="1">
        <f t="array" aca="1" ref="U121" ca="1">IF($Q121="Y",VLOOKUP($P121,INDIRECT($Q$2),U$5,0)*INDIRECT($P$1),VLOOKUP($P121,INDIRECT($Q$2),U$5,0))</f>
        <v>155275.79093812499</v>
      </c>
      <c r="V121" s="104" cm="1">
        <f t="array" aca="1" ref="V121" ca="1">IF($Q121="Y",VLOOKUP($P121,INDIRECT($Q$2),V$5,0)*INDIRECT($P$1),VLOOKUP($P121,INDIRECT($Q$2),V$5,0))</f>
        <v>158382.68807968748</v>
      </c>
      <c r="W121" s="104" cm="1">
        <f t="array" aca="1" ref="W121" ca="1">IF($Q121="Y",VLOOKUP($P121,INDIRECT($Q$2),W$5,0)*INDIRECT($P$1),VLOOKUP($P121,INDIRECT($Q$2),W$5,0))</f>
        <v>161547.85977687498</v>
      </c>
      <c r="X121" s="104" cm="1">
        <f t="array" aca="1" ref="X121" ca="1">IF($Q121="Y",VLOOKUP($P121,INDIRECT($Q$2),X$5,0)*INDIRECT($P$1),VLOOKUP($P121,INDIRECT($Q$2),X$5,0))</f>
        <v>164777.7809803125</v>
      </c>
      <c r="Y121" s="104" cm="1">
        <f t="array" aca="1" ref="Y121" ca="1">IF($Q121="Y",VLOOKUP($P121,INDIRECT($Q$2),Y$5,0)*INDIRECT($P$1),VLOOKUP($P121,INDIRECT($Q$2),Y$5,0))</f>
        <v>168077.8474821875</v>
      </c>
      <c r="Z121" s="104" cm="1">
        <f t="array" aca="1" ref="Z121" ca="1">IF($Q121="Y",VLOOKUP($P121,INDIRECT($Q$2),Z$5,0)*INDIRECT($P$1),VLOOKUP($P121,INDIRECT($Q$2),Z$5,0))</f>
        <v>171436.18853968749</v>
      </c>
      <c r="AA121" s="104" cm="1">
        <f t="array" aca="1" ref="AA121" ca="1">IF($Q121="Y",VLOOKUP($P121,INDIRECT($Q$2),AA$5,0)*INDIRECT($P$1),VLOOKUP($P121,INDIRECT($Q$2),AA$5,0))</f>
        <v>174864.67489562498</v>
      </c>
      <c r="AB121" s="162" t="str">
        <f t="shared" si="244"/>
        <v>59453C</v>
      </c>
      <c r="AC121" s="163" t="str">
        <f t="shared" si="273"/>
        <v>Director Performance Management &amp; Innovation</v>
      </c>
      <c r="AD121" s="162">
        <v>41</v>
      </c>
      <c r="AE121" s="164">
        <f t="shared" ref="AE121:AL123" ca="1" si="327">ROUNDUP(T121/2080,3)</f>
        <v>70.92</v>
      </c>
      <c r="AF121" s="164">
        <f t="shared" ca="1" si="327"/>
        <v>74.652000000000001</v>
      </c>
      <c r="AG121" s="164">
        <f t="shared" ca="1" si="327"/>
        <v>76.146000000000001</v>
      </c>
      <c r="AH121" s="164">
        <f t="shared" ca="1" si="327"/>
        <v>77.668000000000006</v>
      </c>
      <c r="AI121" s="164">
        <f t="shared" ca="1" si="327"/>
        <v>79.221000000000004</v>
      </c>
      <c r="AJ121" s="164">
        <f t="shared" ca="1" si="327"/>
        <v>80.807000000000002</v>
      </c>
      <c r="AK121" s="164">
        <f t="shared" ca="1" si="327"/>
        <v>82.422000000000011</v>
      </c>
      <c r="AL121" s="164">
        <f t="shared" ca="1" si="327"/>
        <v>84.070000000000007</v>
      </c>
    </row>
    <row r="122" spans="1:40" s="51" customFormat="1">
      <c r="A122" s="85" t="s">
        <v>477</v>
      </c>
      <c r="B122" s="86">
        <v>16</v>
      </c>
      <c r="C122" s="94" t="s">
        <v>724</v>
      </c>
      <c r="D122" s="86">
        <v>748</v>
      </c>
      <c r="E122" s="86" t="s">
        <v>448</v>
      </c>
      <c r="F122" s="113" t="s">
        <v>478</v>
      </c>
      <c r="G122" s="134">
        <f t="shared" ca="1" si="326"/>
        <v>161670</v>
      </c>
      <c r="H122" s="134">
        <f t="shared" ca="1" si="326"/>
        <v>170179</v>
      </c>
      <c r="I122" s="134">
        <f t="shared" ca="1" si="326"/>
        <v>173583</v>
      </c>
      <c r="J122" s="134">
        <f t="shared" ca="1" si="326"/>
        <v>177054</v>
      </c>
      <c r="K122" s="134">
        <f t="shared" ca="1" si="326"/>
        <v>180596</v>
      </c>
      <c r="L122" s="134">
        <f t="shared" ca="1" si="326"/>
        <v>184208</v>
      </c>
      <c r="M122" s="134">
        <f t="shared" ca="1" si="326"/>
        <v>187891</v>
      </c>
      <c r="N122" s="134">
        <f t="shared" ca="1" si="326"/>
        <v>191650</v>
      </c>
      <c r="O122" s="87"/>
      <c r="P122" s="100" t="str">
        <f t="shared" si="243"/>
        <v>C03460</v>
      </c>
      <c r="Q122" s="102" t="s">
        <v>509</v>
      </c>
      <c r="R122" s="103" t="str">
        <f t="shared" si="272"/>
        <v>Director Planning</v>
      </c>
      <c r="S122" s="102" t="str">
        <f t="shared" ref="S122:S166" si="328">C122</f>
        <v>101</v>
      </c>
      <c r="T122" s="104" cm="1">
        <f t="array" aca="1" ref="T122" ca="1">IF($Q122="Y",VLOOKUP($P122,INDIRECT($Q$2),T$5,0)*INDIRECT($P$1),VLOOKUP($P122,INDIRECT($Q$2),T$5,0))</f>
        <v>161669.80468031249</v>
      </c>
      <c r="U122" s="104" cm="1">
        <f t="array" aca="1" ref="U122" ca="1">IF($Q122="Y",VLOOKUP($P122,INDIRECT($Q$2),U$5,0)*INDIRECT($P$1),VLOOKUP($P122,INDIRECT($Q$2),U$5,0))</f>
        <v>170178.96895999997</v>
      </c>
      <c r="V122" s="104" cm="1">
        <f t="array" aca="1" ref="V122" ca="1">IF($Q122="Y",VLOOKUP($P122,INDIRECT($Q$2),V$5,0)*INDIRECT($P$1),VLOOKUP($P122,INDIRECT($Q$2),V$5,0))</f>
        <v>173582.63467187498</v>
      </c>
      <c r="W122" s="104" cm="1">
        <f t="array" aca="1" ref="W122" ca="1">IF($Q122="Y",VLOOKUP($P122,INDIRECT($Q$2),W$5,0)*INDIRECT($P$1),VLOOKUP($P122,INDIRECT($Q$2),W$5,0))</f>
        <v>177054.28736531248</v>
      </c>
      <c r="X122" s="104" cm="1">
        <f t="array" aca="1" ref="X122" ca="1">IF($Q122="Y",VLOOKUP($P122,INDIRECT($Q$2),X$5,0)*INDIRECT($P$1),VLOOKUP($P122,INDIRECT($Q$2),X$5,0))</f>
        <v>180596.08535718746</v>
      </c>
      <c r="Y122" s="104" cm="1">
        <f t="array" aca="1" ref="Y122" ca="1">IF($Q122="Y",VLOOKUP($P122,INDIRECT($Q$2),Y$5,0)*INDIRECT($P$1),VLOOKUP($P122,INDIRECT($Q$2),Y$5,0))</f>
        <v>184208.02864749997</v>
      </c>
      <c r="Z122" s="104" cm="1">
        <f t="array" aca="1" ref="Z122" ca="1">IF($Q122="Y",VLOOKUP($P122,INDIRECT($Q$2),Z$5,0)*INDIRECT($P$1),VLOOKUP($P122,INDIRECT($Q$2),Z$5,0))</f>
        <v>187891.19639468746</v>
      </c>
      <c r="AA122" s="104" cm="1">
        <f t="array" aca="1" ref="AA122" ca="1">IF($Q122="Y",VLOOKUP($P122,INDIRECT($Q$2),AA$5,0)*INDIRECT($P$1),VLOOKUP($P122,INDIRECT($Q$2),AA$5,0))</f>
        <v>191649.90523249999</v>
      </c>
      <c r="AB122" s="162" t="str">
        <f t="shared" si="244"/>
        <v>C03460</v>
      </c>
      <c r="AC122" s="163" t="str">
        <f t="shared" si="273"/>
        <v>Director Planning</v>
      </c>
      <c r="AD122" s="162" t="str">
        <f t="shared" ref="AD122:AD153" si="329">C122</f>
        <v>101</v>
      </c>
      <c r="AE122" s="164">
        <f t="shared" ca="1" si="327"/>
        <v>77.725999999999999</v>
      </c>
      <c r="AF122" s="164">
        <f t="shared" ca="1" si="327"/>
        <v>81.817000000000007</v>
      </c>
      <c r="AG122" s="164">
        <f t="shared" ca="1" si="327"/>
        <v>83.454000000000008</v>
      </c>
      <c r="AH122" s="164">
        <f t="shared" ca="1" si="327"/>
        <v>85.123000000000005</v>
      </c>
      <c r="AI122" s="164">
        <f t="shared" ca="1" si="327"/>
        <v>86.826000000000008</v>
      </c>
      <c r="AJ122" s="164">
        <f t="shared" ca="1" si="327"/>
        <v>88.562000000000012</v>
      </c>
      <c r="AK122" s="164">
        <f t="shared" ca="1" si="327"/>
        <v>90.332999999999998</v>
      </c>
      <c r="AL122" s="164">
        <f t="shared" ca="1" si="327"/>
        <v>92.14</v>
      </c>
      <c r="AM122" s="44"/>
      <c r="AN122" s="44"/>
    </row>
    <row r="123" spans="1:40">
      <c r="A123" s="85" t="s">
        <v>244</v>
      </c>
      <c r="B123" s="86">
        <v>12</v>
      </c>
      <c r="C123" s="86" t="s">
        <v>245</v>
      </c>
      <c r="D123" s="86">
        <v>563</v>
      </c>
      <c r="E123" s="86" t="s">
        <v>448</v>
      </c>
      <c r="F123" s="113" t="s">
        <v>246</v>
      </c>
      <c r="G123" s="134">
        <f t="shared" ca="1" si="326"/>
        <v>122560</v>
      </c>
      <c r="H123" s="134">
        <f t="shared" ca="1" si="326"/>
        <v>129010</v>
      </c>
      <c r="I123" s="134">
        <f t="shared" ca="1" si="326"/>
        <v>131589</v>
      </c>
      <c r="J123" s="134">
        <f t="shared" ca="1" si="326"/>
        <v>134222</v>
      </c>
      <c r="K123" s="134">
        <f t="shared" ca="1" si="326"/>
        <v>136905</v>
      </c>
      <c r="L123" s="134">
        <f t="shared" ca="1" si="326"/>
        <v>139644</v>
      </c>
      <c r="M123" s="134">
        <f t="shared" ca="1" si="326"/>
        <v>142437</v>
      </c>
      <c r="N123" s="134">
        <f t="shared" ca="1" si="326"/>
        <v>145287</v>
      </c>
      <c r="O123" s="87"/>
      <c r="P123" s="100" t="str">
        <f t="shared" si="243"/>
        <v>C03462</v>
      </c>
      <c r="Q123" s="102" t="s">
        <v>509</v>
      </c>
      <c r="R123" s="103" t="str">
        <f t="shared" si="272"/>
        <v>Director Planning &amp; Administration</v>
      </c>
      <c r="S123" s="102" t="str">
        <f t="shared" si="328"/>
        <v>84</v>
      </c>
      <c r="T123" s="104" cm="1">
        <f t="array" aca="1" ref="T123" ca="1">IF($Q123="Y",VLOOKUP($P123,INDIRECT($Q$2),T$5,0)*INDIRECT($P$1),VLOOKUP($P123,INDIRECT($Q$2),T$5,0))</f>
        <v>122560.02374687498</v>
      </c>
      <c r="U123" s="104" cm="1">
        <f t="array" aca="1" ref="U123" ca="1">IF($Q123="Y",VLOOKUP($P123,INDIRECT($Q$2),U$5,0)*INDIRECT($P$1),VLOOKUP($P123,INDIRECT($Q$2),U$5,0))</f>
        <v>129010.15372781249</v>
      </c>
      <c r="V123" s="104" cm="1">
        <f t="array" aca="1" ref="V123" ca="1">IF($Q123="Y",VLOOKUP($P123,INDIRECT($Q$2),V$5,0)*INDIRECT($P$1),VLOOKUP($P123,INDIRECT($Q$2),V$5,0))</f>
        <v>131589.34239343749</v>
      </c>
      <c r="W123" s="104" cm="1">
        <f t="array" aca="1" ref="W123" ca="1">IF($Q123="Y",VLOOKUP($P123,INDIRECT($Q$2),W$5,0)*INDIRECT($P$1),VLOOKUP($P123,INDIRECT($Q$2),W$5,0))</f>
        <v>134222.48898093749</v>
      </c>
      <c r="X123" s="104" cm="1">
        <f t="array" aca="1" ref="X123" ca="1">IF($Q123="Y",VLOOKUP($P123,INDIRECT($Q$2),X$5,0)*INDIRECT($P$1),VLOOKUP($P123,INDIRECT($Q$2),X$5,0))</f>
        <v>136905.27685656247</v>
      </c>
      <c r="Y123" s="104" cm="1">
        <f t="array" aca="1" ref="Y123" ca="1">IF($Q123="Y",VLOOKUP($P123,INDIRECT($Q$2),Y$5,0)*INDIRECT($P$1),VLOOKUP($P123,INDIRECT($Q$2),Y$5,0))</f>
        <v>139644.18097093748</v>
      </c>
      <c r="Z123" s="104" cm="1">
        <f t="array" aca="1" ref="Z123" ca="1">IF($Q123="Y",VLOOKUP($P123,INDIRECT($Q$2),Z$5,0)*INDIRECT($P$1),VLOOKUP($P123,INDIRECT($Q$2),Z$5,0))</f>
        <v>142437.04300718749</v>
      </c>
      <c r="AA123" s="104" cm="1">
        <f t="array" aca="1" ref="AA123" ca="1">IF($Q123="Y",VLOOKUP($P123,INDIRECT($Q$2),AA$5,0)*INDIRECT($P$1),VLOOKUP($P123,INDIRECT($Q$2),AA$5,0))</f>
        <v>145287.10044062498</v>
      </c>
      <c r="AB123" s="162" t="str">
        <f t="shared" si="244"/>
        <v>C03462</v>
      </c>
      <c r="AC123" s="163" t="str">
        <f t="shared" si="273"/>
        <v>Director Planning &amp; Administration</v>
      </c>
      <c r="AD123" s="162" t="str">
        <f t="shared" si="329"/>
        <v>84</v>
      </c>
      <c r="AE123" s="164">
        <f t="shared" ca="1" si="327"/>
        <v>58.923999999999999</v>
      </c>
      <c r="AF123" s="164">
        <f t="shared" ca="1" si="327"/>
        <v>62.024999999999999</v>
      </c>
      <c r="AG123" s="164">
        <f t="shared" ca="1" si="327"/>
        <v>63.265000000000001</v>
      </c>
      <c r="AH123" s="164">
        <f t="shared" ca="1" si="327"/>
        <v>64.531000000000006</v>
      </c>
      <c r="AI123" s="164">
        <f t="shared" ca="1" si="327"/>
        <v>65.820000000000007</v>
      </c>
      <c r="AJ123" s="164">
        <f t="shared" ca="1" si="327"/>
        <v>67.137</v>
      </c>
      <c r="AK123" s="164">
        <f t="shared" ca="1" si="327"/>
        <v>68.48</v>
      </c>
      <c r="AL123" s="164">
        <f t="shared" ca="1" si="327"/>
        <v>69.850000000000009</v>
      </c>
    </row>
    <row r="124" spans="1:40">
      <c r="A124" s="85" t="s">
        <v>674</v>
      </c>
      <c r="B124" s="86">
        <v>14</v>
      </c>
      <c r="C124" s="94" t="s">
        <v>222</v>
      </c>
      <c r="D124" s="86">
        <v>643</v>
      </c>
      <c r="E124" s="86" t="s">
        <v>448</v>
      </c>
      <c r="F124" s="113" t="s">
        <v>671</v>
      </c>
      <c r="G124" s="134">
        <f t="shared" ref="G124:G145" si="330">ROUND(T124,0)</f>
        <v>140383</v>
      </c>
      <c r="H124" s="134">
        <f t="shared" ref="H124:H145" si="331">ROUND(U124,0)</f>
        <v>147771</v>
      </c>
      <c r="I124" s="134">
        <f t="shared" ref="I124:I145" si="332">ROUND(V124,0)</f>
        <v>150728</v>
      </c>
      <c r="J124" s="134">
        <f t="shared" ref="J124:J145" si="333">ROUND(W124,0)</f>
        <v>153741</v>
      </c>
      <c r="K124" s="134">
        <f t="shared" ref="K124:K145" si="334">ROUND(X124,0)</f>
        <v>156816</v>
      </c>
      <c r="L124" s="134">
        <f t="shared" ref="L124:L145" si="335">ROUND(Y124,0)</f>
        <v>159951</v>
      </c>
      <c r="M124" s="134">
        <f t="shared" ref="M124:M145" si="336">ROUND(Z124,0)</f>
        <v>163150</v>
      </c>
      <c r="N124" s="134">
        <f t="shared" ref="N124:N145" si="337">ROUND(AA124,0)</f>
        <v>166414</v>
      </c>
      <c r="O124" s="87"/>
      <c r="P124" s="100" t="str">
        <f t="shared" si="243"/>
        <v>59491C</v>
      </c>
      <c r="Q124" s="102" t="s">
        <v>509</v>
      </c>
      <c r="R124" s="103" t="str">
        <f t="shared" si="272"/>
        <v>Director Police Conduct Review</v>
      </c>
      <c r="S124" s="102" t="str">
        <f t="shared" si="328"/>
        <v>200</v>
      </c>
      <c r="T124" s="190">
        <v>140383.40450062501</v>
      </c>
      <c r="U124" s="190">
        <v>147771.32316374997</v>
      </c>
      <c r="V124" s="190">
        <v>150728.21728249997</v>
      </c>
      <c r="W124" s="190">
        <v>153741.22763999997</v>
      </c>
      <c r="X124" s="190">
        <v>156815.7500284375</v>
      </c>
      <c r="Y124" s="190">
        <v>159950.70528937498</v>
      </c>
      <c r="Z124" s="190">
        <v>163150.41005656248</v>
      </c>
      <c r="AA124" s="190">
        <v>166413.78517156249</v>
      </c>
      <c r="AB124" s="162" t="str">
        <f t="shared" si="244"/>
        <v>59491C</v>
      </c>
      <c r="AC124" s="163" t="str">
        <f t="shared" si="273"/>
        <v>Director Police Conduct Review</v>
      </c>
      <c r="AD124" s="162" t="str">
        <f t="shared" si="329"/>
        <v>200</v>
      </c>
      <c r="AE124" s="164">
        <f t="shared" ref="AE124:AL125" si="338">ROUNDUP(T124/2080,3)</f>
        <v>67.493000000000009</v>
      </c>
      <c r="AF124" s="164">
        <f t="shared" si="338"/>
        <v>71.044000000000011</v>
      </c>
      <c r="AG124" s="164">
        <f t="shared" si="338"/>
        <v>72.466000000000008</v>
      </c>
      <c r="AH124" s="164">
        <f t="shared" si="338"/>
        <v>73.915000000000006</v>
      </c>
      <c r="AI124" s="164">
        <f t="shared" si="338"/>
        <v>75.393000000000001</v>
      </c>
      <c r="AJ124" s="164">
        <f t="shared" si="338"/>
        <v>76.900000000000006</v>
      </c>
      <c r="AK124" s="164">
        <f t="shared" si="338"/>
        <v>78.438000000000002</v>
      </c>
      <c r="AL124" s="164">
        <f t="shared" si="338"/>
        <v>80.007000000000005</v>
      </c>
    </row>
    <row r="125" spans="1:40">
      <c r="A125" s="85" t="s">
        <v>639</v>
      </c>
      <c r="B125" s="86">
        <v>13</v>
      </c>
      <c r="C125" s="94" t="s">
        <v>725</v>
      </c>
      <c r="D125" s="86">
        <v>610</v>
      </c>
      <c r="E125" s="86" t="s">
        <v>448</v>
      </c>
      <c r="F125" s="113" t="s">
        <v>640</v>
      </c>
      <c r="G125" s="134">
        <f t="shared" ref="G125" si="339">ROUND(T125,0)</f>
        <v>133031</v>
      </c>
      <c r="H125" s="134">
        <f t="shared" ref="H125" si="340">ROUND(U125,0)</f>
        <v>140032</v>
      </c>
      <c r="I125" s="134">
        <f t="shared" ref="I125" si="341">ROUND(V125,0)</f>
        <v>142833</v>
      </c>
      <c r="J125" s="134">
        <f t="shared" ref="J125" si="342">ROUND(W125,0)</f>
        <v>145690</v>
      </c>
      <c r="K125" s="134">
        <f t="shared" ref="K125" si="343">ROUND(X125,0)</f>
        <v>148603</v>
      </c>
      <c r="L125" s="134">
        <f t="shared" ref="L125" si="344">ROUND(Y125,0)</f>
        <v>151576</v>
      </c>
      <c r="M125" s="134">
        <f t="shared" ref="M125" si="345">ROUND(Z125,0)</f>
        <v>154607</v>
      </c>
      <c r="N125" s="134">
        <f t="shared" ref="N125" si="346">ROUND(AA125,0)</f>
        <v>157699</v>
      </c>
      <c r="O125" s="87"/>
      <c r="P125" s="100" t="str">
        <f t="shared" si="243"/>
        <v>53067C</v>
      </c>
      <c r="Q125" s="102"/>
      <c r="R125" s="103" t="str">
        <f t="shared" si="272"/>
        <v>Director Policy &amp; Research</v>
      </c>
      <c r="S125" s="102" t="str">
        <f t="shared" si="328"/>
        <v>193</v>
      </c>
      <c r="T125" s="187">
        <v>133031</v>
      </c>
      <c r="U125" s="187">
        <v>140032</v>
      </c>
      <c r="V125" s="187">
        <v>142833</v>
      </c>
      <c r="W125" s="187">
        <v>145690</v>
      </c>
      <c r="X125" s="187">
        <v>148603</v>
      </c>
      <c r="Y125" s="187">
        <v>151576</v>
      </c>
      <c r="Z125" s="187">
        <v>154607</v>
      </c>
      <c r="AA125" s="187">
        <v>157699</v>
      </c>
      <c r="AB125" s="162" t="str">
        <f t="shared" si="244"/>
        <v>53067C</v>
      </c>
      <c r="AC125" s="163" t="str">
        <f t="shared" si="273"/>
        <v>Director Policy &amp; Research</v>
      </c>
      <c r="AD125" s="162" t="str">
        <f t="shared" si="329"/>
        <v>193</v>
      </c>
      <c r="AE125" s="164">
        <f t="shared" si="338"/>
        <v>63.957999999999998</v>
      </c>
      <c r="AF125" s="164">
        <f t="shared" si="338"/>
        <v>67.323999999999998</v>
      </c>
      <c r="AG125" s="164">
        <f t="shared" si="338"/>
        <v>68.67</v>
      </c>
      <c r="AH125" s="164">
        <f t="shared" si="338"/>
        <v>70.044000000000011</v>
      </c>
      <c r="AI125" s="164">
        <f t="shared" si="338"/>
        <v>71.444000000000003</v>
      </c>
      <c r="AJ125" s="164">
        <f t="shared" si="338"/>
        <v>72.874000000000009</v>
      </c>
      <c r="AK125" s="164">
        <f t="shared" si="338"/>
        <v>74.331000000000003</v>
      </c>
      <c r="AL125" s="164">
        <f t="shared" si="338"/>
        <v>75.817000000000007</v>
      </c>
    </row>
    <row r="126" spans="1:40">
      <c r="A126" s="85" t="s">
        <v>260</v>
      </c>
      <c r="B126" s="86">
        <v>13</v>
      </c>
      <c r="C126" s="94" t="s">
        <v>187</v>
      </c>
      <c r="D126" s="86">
        <v>622</v>
      </c>
      <c r="E126" s="86" t="s">
        <v>448</v>
      </c>
      <c r="F126" s="85" t="s">
        <v>676</v>
      </c>
      <c r="G126" s="134">
        <f t="shared" ref="G126:N126" si="347">ROUND(T126,0)</f>
        <v>136372</v>
      </c>
      <c r="H126" s="134">
        <f t="shared" si="347"/>
        <v>143549</v>
      </c>
      <c r="I126" s="134">
        <f t="shared" si="347"/>
        <v>146421</v>
      </c>
      <c r="J126" s="134">
        <f t="shared" si="347"/>
        <v>149349</v>
      </c>
      <c r="K126" s="134">
        <f t="shared" si="347"/>
        <v>152336</v>
      </c>
      <c r="L126" s="134">
        <f t="shared" si="347"/>
        <v>155385</v>
      </c>
      <c r="M126" s="134">
        <f t="shared" si="347"/>
        <v>158490</v>
      </c>
      <c r="N126" s="134">
        <f t="shared" si="347"/>
        <v>161662</v>
      </c>
      <c r="O126" s="87"/>
      <c r="P126" s="100" t="str">
        <f t="shared" si="243"/>
        <v>C03490</v>
      </c>
      <c r="Q126" s="102" t="s">
        <v>509</v>
      </c>
      <c r="R126" s="103" t="str">
        <f>F126</f>
        <v>Director Procurment</v>
      </c>
      <c r="S126" s="102" t="str">
        <f t="shared" si="328"/>
        <v>49</v>
      </c>
      <c r="T126" s="190">
        <v>136372.17258843748</v>
      </c>
      <c r="U126" s="190">
        <v>143548.57619781248</v>
      </c>
      <c r="V126" s="190">
        <v>146421.29595843749</v>
      </c>
      <c r="W126" s="190">
        <v>149349.05279937497</v>
      </c>
      <c r="X126" s="190">
        <v>152336.16335437496</v>
      </c>
      <c r="Y126" s="190">
        <v>155384.78594031249</v>
      </c>
      <c r="Z126" s="190">
        <v>158489.52476499998</v>
      </c>
      <c r="AA126" s="190">
        <v>161662.25057124998</v>
      </c>
      <c r="AB126" s="162" t="str">
        <f t="shared" si="244"/>
        <v>C03490</v>
      </c>
      <c r="AC126" s="163" t="str">
        <f>F126</f>
        <v>Director Procurment</v>
      </c>
      <c r="AD126" s="162" t="str">
        <f t="shared" si="329"/>
        <v>49</v>
      </c>
      <c r="AE126" s="164">
        <f t="shared" ref="AE126:AL126" si="348">ROUNDUP(T126/2080,3)</f>
        <v>65.564000000000007</v>
      </c>
      <c r="AF126" s="164">
        <f t="shared" si="348"/>
        <v>69.01400000000001</v>
      </c>
      <c r="AG126" s="164">
        <f t="shared" si="348"/>
        <v>70.39500000000001</v>
      </c>
      <c r="AH126" s="164">
        <f t="shared" si="348"/>
        <v>71.803000000000011</v>
      </c>
      <c r="AI126" s="164">
        <f t="shared" si="348"/>
        <v>73.239000000000004</v>
      </c>
      <c r="AJ126" s="164">
        <f t="shared" si="348"/>
        <v>74.704999999999998</v>
      </c>
      <c r="AK126" s="164">
        <f t="shared" si="348"/>
        <v>76.197000000000003</v>
      </c>
      <c r="AL126" s="164">
        <f t="shared" si="348"/>
        <v>77.722999999999999</v>
      </c>
    </row>
    <row r="127" spans="1:40">
      <c r="A127" s="85" t="s">
        <v>253</v>
      </c>
      <c r="B127" s="86">
        <v>15</v>
      </c>
      <c r="C127" s="86" t="s">
        <v>152</v>
      </c>
      <c r="D127" s="86">
        <v>678</v>
      </c>
      <c r="E127" s="86" t="s">
        <v>448</v>
      </c>
      <c r="F127" s="85" t="s">
        <v>254</v>
      </c>
      <c r="G127" s="134">
        <f t="shared" ref="G127:N131" ca="1" si="349">ROUND(T127,0)</f>
        <v>148181</v>
      </c>
      <c r="H127" s="134">
        <f t="shared" ca="1" si="349"/>
        <v>155978</v>
      </c>
      <c r="I127" s="134">
        <f t="shared" ca="1" si="349"/>
        <v>159100</v>
      </c>
      <c r="J127" s="134">
        <f t="shared" ca="1" si="349"/>
        <v>162283</v>
      </c>
      <c r="K127" s="134">
        <f t="shared" ca="1" si="349"/>
        <v>165527</v>
      </c>
      <c r="L127" s="134">
        <f t="shared" ca="1" si="349"/>
        <v>168838</v>
      </c>
      <c r="M127" s="134">
        <f t="shared" ca="1" si="349"/>
        <v>172213</v>
      </c>
      <c r="N127" s="134">
        <f t="shared" ca="1" si="349"/>
        <v>175657</v>
      </c>
      <c r="O127" s="87"/>
      <c r="P127" s="100" t="str">
        <f t="shared" si="243"/>
        <v>C03310</v>
      </c>
      <c r="Q127" s="102" t="s">
        <v>509</v>
      </c>
      <c r="R127" s="103" t="str">
        <f t="shared" si="272"/>
        <v>Director Property Services</v>
      </c>
      <c r="S127" s="102" t="str">
        <f t="shared" si="328"/>
        <v>99</v>
      </c>
      <c r="T127" s="104" cm="1">
        <f t="array" aca="1" ref="T127" ca="1">IF($Q127="Y",VLOOKUP($P127,INDIRECT($Q$2),T$5,0)*INDIRECT($P$1),VLOOKUP($P127,INDIRECT($Q$2),T$5,0))</f>
        <v>148181.40336999999</v>
      </c>
      <c r="U127" s="104" cm="1">
        <f t="array" aca="1" ref="U127" ca="1">IF($Q127="Y",VLOOKUP($P127,INDIRECT($Q$2),U$5,0)*INDIRECT($P$1),VLOOKUP($P127,INDIRECT($Q$2),U$5,0))</f>
        <v>155978.32308093747</v>
      </c>
      <c r="V127" s="104" cm="1">
        <f t="array" aca="1" ref="V127" ca="1">IF($Q127="Y",VLOOKUP($P127,INDIRECT($Q$2),V$5,0)*INDIRECT($P$1),VLOOKUP($P127,INDIRECT($Q$2),V$5,0))</f>
        <v>159100.32844062499</v>
      </c>
      <c r="W127" s="104" cm="1">
        <f t="array" aca="1" ref="W127" ca="1">IF($Q127="Y",VLOOKUP($P127,INDIRECT($Q$2),W$5,0)*INDIRECT($P$1),VLOOKUP($P127,INDIRECT($Q$2),W$5,0))</f>
        <v>162282.76667281249</v>
      </c>
      <c r="X127" s="104" cm="1">
        <f t="array" aca="1" ref="X127" ca="1">IF($Q127="Y",VLOOKUP($P127,INDIRECT($Q$2),X$5,0)*INDIRECT($P$1),VLOOKUP($P127,INDIRECT($Q$2),X$5,0))</f>
        <v>165526.7169359375</v>
      </c>
      <c r="Y127" s="104" cm="1">
        <f t="array" aca="1" ref="Y127" ca="1">IF($Q127="Y",VLOOKUP($P127,INDIRECT($Q$2),Y$5,0)*INDIRECT($P$1),VLOOKUP($P127,INDIRECT($Q$2),Y$5,0))</f>
        <v>168837.57502218746</v>
      </c>
      <c r="Z127" s="104" cm="1">
        <f t="array" aca="1" ref="Z127" ca="1">IF($Q127="Y",VLOOKUP($P127,INDIRECT($Q$2),Z$5,0)*INDIRECT($P$1),VLOOKUP($P127,INDIRECT($Q$2),Z$5,0))</f>
        <v>172213.18261468748</v>
      </c>
      <c r="AA127" s="104" cm="1">
        <f t="array" aca="1" ref="AA127" ca="1">IF($Q127="Y",VLOOKUP($P127,INDIRECT($Q$2),AA$5,0)*INDIRECT($P$1),VLOOKUP($P127,INDIRECT($Q$2),AA$5,0))</f>
        <v>175656.77718874998</v>
      </c>
      <c r="AB127" s="162" t="str">
        <f t="shared" si="244"/>
        <v>C03310</v>
      </c>
      <c r="AC127" s="163" t="str">
        <f t="shared" si="273"/>
        <v>Director Property Services</v>
      </c>
      <c r="AD127" s="162" t="str">
        <f t="shared" si="329"/>
        <v>99</v>
      </c>
      <c r="AE127" s="164">
        <f t="shared" ref="AE127:AL131" ca="1" si="350">ROUNDUP(T127/2080,3)</f>
        <v>71.242000000000004</v>
      </c>
      <c r="AF127" s="164">
        <f t="shared" ca="1" si="350"/>
        <v>74.990000000000009</v>
      </c>
      <c r="AG127" s="164">
        <f t="shared" ca="1" si="350"/>
        <v>76.491</v>
      </c>
      <c r="AH127" s="164">
        <f t="shared" ca="1" si="350"/>
        <v>78.021000000000001</v>
      </c>
      <c r="AI127" s="164">
        <f t="shared" ca="1" si="350"/>
        <v>79.581000000000003</v>
      </c>
      <c r="AJ127" s="164">
        <f t="shared" ca="1" si="350"/>
        <v>81.172000000000011</v>
      </c>
      <c r="AK127" s="164">
        <f t="shared" ca="1" si="350"/>
        <v>82.795000000000002</v>
      </c>
      <c r="AL127" s="164">
        <f t="shared" ca="1" si="350"/>
        <v>84.451000000000008</v>
      </c>
    </row>
    <row r="128" spans="1:40">
      <c r="A128" s="85" t="s">
        <v>255</v>
      </c>
      <c r="B128" s="86">
        <v>12</v>
      </c>
      <c r="C128" s="94" t="s">
        <v>182</v>
      </c>
      <c r="D128" s="86">
        <v>558</v>
      </c>
      <c r="E128" s="86" t="s">
        <v>448</v>
      </c>
      <c r="F128" s="85" t="s">
        <v>606</v>
      </c>
      <c r="G128" s="134">
        <f t="shared" ca="1" si="349"/>
        <v>121446</v>
      </c>
      <c r="H128" s="134">
        <f t="shared" ca="1" si="349"/>
        <v>127837</v>
      </c>
      <c r="I128" s="134">
        <f t="shared" ca="1" si="349"/>
        <v>130394</v>
      </c>
      <c r="J128" s="134">
        <f t="shared" ca="1" si="349"/>
        <v>133003</v>
      </c>
      <c r="K128" s="134">
        <f t="shared" ca="1" si="349"/>
        <v>135661</v>
      </c>
      <c r="L128" s="134">
        <f t="shared" ca="1" si="349"/>
        <v>138374</v>
      </c>
      <c r="M128" s="134">
        <f t="shared" ca="1" si="349"/>
        <v>141143</v>
      </c>
      <c r="N128" s="134">
        <f t="shared" ca="1" si="349"/>
        <v>143965</v>
      </c>
      <c r="O128" s="87"/>
      <c r="P128" s="100" t="str">
        <f t="shared" si="243"/>
        <v>C03466</v>
      </c>
      <c r="Q128" s="102" t="s">
        <v>509</v>
      </c>
      <c r="R128" s="103" t="str">
        <f t="shared" si="272"/>
        <v>Director Public Health Initiatives</v>
      </c>
      <c r="S128" s="102" t="str">
        <f t="shared" si="328"/>
        <v>75</v>
      </c>
      <c r="T128" s="104" cm="1">
        <f t="array" aca="1" ref="T128" ca="1">IF($Q128="Y",VLOOKUP($P128,INDIRECT($Q$2),T$5,0)*INDIRECT($P$1),VLOOKUP($P128,INDIRECT($Q$2),T$5,0))</f>
        <v>121446.332239375</v>
      </c>
      <c r="U128" s="104" cm="1">
        <f t="array" aca="1" ref="U128" ca="1">IF($Q128="Y",VLOOKUP($P128,INDIRECT($Q$2),U$5,0)*INDIRECT($P$1),VLOOKUP($P128,INDIRECT($Q$2),U$5,0))</f>
        <v>127837.10850624999</v>
      </c>
      <c r="V128" s="104" cm="1">
        <f t="array" aca="1" ref="V128" ca="1">IF($Q128="Y",VLOOKUP($P128,INDIRECT($Q$2),V$5,0)*INDIRECT($P$1),VLOOKUP($P128,INDIRECT($Q$2),V$5,0))</f>
        <v>130393.63484468749</v>
      </c>
      <c r="W128" s="104" cm="1">
        <f t="array" aca="1" ref="W128" ca="1">IF($Q128="Y",VLOOKUP($P128,INDIRECT($Q$2),W$5,0)*INDIRECT($P$1),VLOOKUP($P128,INDIRECT($Q$2),W$5,0))</f>
        <v>133003.03994656249</v>
      </c>
      <c r="X128" s="104" cm="1">
        <f t="array" aca="1" ref="X128" ca="1">IF($Q128="Y",VLOOKUP($P128,INDIRECT($Q$2),X$5,0)*INDIRECT($P$1),VLOOKUP($P128,INDIRECT($Q$2),X$5,0))</f>
        <v>135661.007178125</v>
      </c>
      <c r="Y128" s="104" cm="1">
        <f t="array" aca="1" ref="Y128" ca="1">IF($Q128="Y",VLOOKUP($P128,INDIRECT($Q$2),Y$5,0)*INDIRECT($P$1),VLOOKUP($P128,INDIRECT($Q$2),Y$5,0))</f>
        <v>138374.01148999998</v>
      </c>
      <c r="Z128" s="104" cm="1">
        <f t="array" aca="1" ref="Z128" ca="1">IF($Q128="Y",VLOOKUP($P128,INDIRECT($Q$2),Z$5,0)*INDIRECT($P$1),VLOOKUP($P128,INDIRECT($Q$2),Z$5,0))</f>
        <v>141143.13204062497</v>
      </c>
      <c r="AA128" s="104" cm="1">
        <f t="array" aca="1" ref="AA128" ca="1">IF($Q128="Y",VLOOKUP($P128,INDIRECT($Q$2),AA$5,0)*INDIRECT($P$1),VLOOKUP($P128,INDIRECT($Q$2),AA$5,0))</f>
        <v>143965.13135468747</v>
      </c>
      <c r="AB128" s="162" t="str">
        <f t="shared" si="244"/>
        <v>C03466</v>
      </c>
      <c r="AC128" s="163" t="str">
        <f t="shared" si="273"/>
        <v>Director Public Health Initiatives</v>
      </c>
      <c r="AD128" s="162" t="str">
        <f t="shared" si="329"/>
        <v>75</v>
      </c>
      <c r="AE128" s="164">
        <f t="shared" ca="1" si="350"/>
        <v>58.387999999999998</v>
      </c>
      <c r="AF128" s="164">
        <f t="shared" ca="1" si="350"/>
        <v>61.460999999999999</v>
      </c>
      <c r="AG128" s="164">
        <f t="shared" ca="1" si="350"/>
        <v>62.69</v>
      </c>
      <c r="AH128" s="164">
        <f t="shared" ca="1" si="350"/>
        <v>63.943999999999996</v>
      </c>
      <c r="AI128" s="164">
        <f t="shared" ca="1" si="350"/>
        <v>65.222000000000008</v>
      </c>
      <c r="AJ128" s="164">
        <f t="shared" ca="1" si="350"/>
        <v>66.52600000000001</v>
      </c>
      <c r="AK128" s="164">
        <f t="shared" ca="1" si="350"/>
        <v>67.858000000000004</v>
      </c>
      <c r="AL128" s="164">
        <f t="shared" ca="1" si="350"/>
        <v>69.215000000000003</v>
      </c>
    </row>
    <row r="129" spans="1:38">
      <c r="A129" s="85" t="s">
        <v>257</v>
      </c>
      <c r="B129" s="86">
        <v>19</v>
      </c>
      <c r="C129" s="86" t="s">
        <v>258</v>
      </c>
      <c r="D129" s="86">
        <v>888</v>
      </c>
      <c r="E129" s="86" t="s">
        <v>448</v>
      </c>
      <c r="F129" s="85" t="s">
        <v>259</v>
      </c>
      <c r="G129" s="134">
        <f t="shared" ca="1" si="349"/>
        <v>194968</v>
      </c>
      <c r="H129" s="134">
        <f t="shared" ca="1" si="349"/>
        <v>205228</v>
      </c>
      <c r="I129" s="134">
        <f t="shared" ca="1" si="349"/>
        <v>209332</v>
      </c>
      <c r="J129" s="134">
        <f t="shared" ca="1" si="349"/>
        <v>213519</v>
      </c>
      <c r="K129" s="134">
        <f t="shared" ca="1" si="349"/>
        <v>217789</v>
      </c>
      <c r="L129" s="134">
        <f t="shared" ca="1" si="349"/>
        <v>222145</v>
      </c>
      <c r="M129" s="134">
        <f t="shared" ca="1" si="349"/>
        <v>226587</v>
      </c>
      <c r="N129" s="134">
        <f t="shared" ca="1" si="349"/>
        <v>231122</v>
      </c>
      <c r="O129" s="87"/>
      <c r="P129" s="100" t="str">
        <f t="shared" si="243"/>
        <v>C01870</v>
      </c>
      <c r="Q129" s="102" t="s">
        <v>509</v>
      </c>
      <c r="R129" s="103" t="str">
        <f t="shared" si="272"/>
        <v xml:space="preserve">Director Public Works </v>
      </c>
      <c r="S129" s="102" t="str">
        <f t="shared" si="328"/>
        <v>72</v>
      </c>
      <c r="T129" s="104" cm="1">
        <f t="array" aca="1" ref="T129" ca="1">IF($Q129="Y",VLOOKUP($P129,INDIRECT($Q$2),T$5,0)*INDIRECT($P$1),VLOOKUP($P129,INDIRECT($Q$2),T$5,0))</f>
        <v>194968.31742781249</v>
      </c>
      <c r="U129" s="104" cm="1">
        <f t="array" aca="1" ref="U129" ca="1">IF($Q129="Y",VLOOKUP($P129,INDIRECT($Q$2),U$5,0)*INDIRECT($P$1),VLOOKUP($P129,INDIRECT($Q$2),U$5,0))</f>
        <v>205227.87669312497</v>
      </c>
      <c r="V129" s="104" cm="1">
        <f t="array" aca="1" ref="V129" ca="1">IF($Q129="Y",VLOOKUP($P129,INDIRECT($Q$2),V$5,0)*INDIRECT($P$1),VLOOKUP($P129,INDIRECT($Q$2),V$5,0))</f>
        <v>209331.91623093747</v>
      </c>
      <c r="W129" s="104" cm="1">
        <f t="array" aca="1" ref="W129" ca="1">IF($Q129="Y",VLOOKUP($P129,INDIRECT($Q$2),W$5,0)*INDIRECT($P$1),VLOOKUP($P129,INDIRECT($Q$2),W$5,0))</f>
        <v>213519.05096843748</v>
      </c>
      <c r="X129" s="104" cm="1">
        <f t="array" aca="1" ref="X129" ca="1">IF($Q129="Y",VLOOKUP($P129,INDIRECT($Q$2),X$5,0)*INDIRECT($P$1),VLOOKUP($P129,INDIRECT($Q$2),X$5,0))</f>
        <v>217789.280905625</v>
      </c>
      <c r="Y129" s="104" cm="1">
        <f t="array" aca="1" ref="Y129" ca="1">IF($Q129="Y",VLOOKUP($P129,INDIRECT($Q$2),Y$5,0)*INDIRECT($P$1),VLOOKUP($P129,INDIRECT($Q$2),Y$5,0))</f>
        <v>222144.76435937497</v>
      </c>
      <c r="Z129" s="104" cm="1">
        <f t="array" aca="1" ref="Z129" ca="1">IF($Q129="Y",VLOOKUP($P129,INDIRECT($Q$2),Z$5,0)*INDIRECT($P$1),VLOOKUP($P129,INDIRECT($Q$2),Z$5,0))</f>
        <v>226586.58048812498</v>
      </c>
      <c r="AA129" s="104" cm="1">
        <f t="array" aca="1" ref="AA129" ca="1">IF($Q129="Y",VLOOKUP($P129,INDIRECT($Q$2),AA$5,0)*INDIRECT($P$1),VLOOKUP($P129,INDIRECT($Q$2),AA$5,0))</f>
        <v>231122.28340093748</v>
      </c>
      <c r="AB129" s="162" t="str">
        <f t="shared" si="244"/>
        <v>C01870</v>
      </c>
      <c r="AC129" s="163" t="str">
        <f t="shared" si="273"/>
        <v xml:space="preserve">Director Public Works </v>
      </c>
      <c r="AD129" s="162" t="str">
        <f t="shared" si="329"/>
        <v>72</v>
      </c>
      <c r="AE129" s="164">
        <f t="shared" ca="1" si="350"/>
        <v>93.734999999999999</v>
      </c>
      <c r="AF129" s="164">
        <f t="shared" ca="1" si="350"/>
        <v>98.668000000000006</v>
      </c>
      <c r="AG129" s="164">
        <f t="shared" ca="1" si="350"/>
        <v>100.64100000000001</v>
      </c>
      <c r="AH129" s="164">
        <f t="shared" ca="1" si="350"/>
        <v>102.65400000000001</v>
      </c>
      <c r="AI129" s="164">
        <f t="shared" ca="1" si="350"/>
        <v>104.70700000000001</v>
      </c>
      <c r="AJ129" s="164">
        <f t="shared" ca="1" si="350"/>
        <v>106.801</v>
      </c>
      <c r="AK129" s="164">
        <f t="shared" ca="1" si="350"/>
        <v>108.93600000000001</v>
      </c>
      <c r="AL129" s="164">
        <f t="shared" ca="1" si="350"/>
        <v>111.117</v>
      </c>
    </row>
    <row r="130" spans="1:38">
      <c r="A130" s="85" t="s">
        <v>429</v>
      </c>
      <c r="B130" s="86">
        <v>15</v>
      </c>
      <c r="C130" s="94" t="s">
        <v>707</v>
      </c>
      <c r="D130" s="86">
        <v>685</v>
      </c>
      <c r="E130" s="86" t="s">
        <v>448</v>
      </c>
      <c r="F130" s="85" t="s">
        <v>542</v>
      </c>
      <c r="G130" s="134">
        <f t="shared" ca="1" si="349"/>
        <v>149740</v>
      </c>
      <c r="H130" s="134">
        <f t="shared" ca="1" si="349"/>
        <v>157622</v>
      </c>
      <c r="I130" s="134">
        <f t="shared" ca="1" si="349"/>
        <v>160773</v>
      </c>
      <c r="J130" s="134">
        <f t="shared" ca="1" si="349"/>
        <v>163989</v>
      </c>
      <c r="K130" s="134">
        <f t="shared" ca="1" si="349"/>
        <v>167269</v>
      </c>
      <c r="L130" s="134">
        <f t="shared" ca="1" si="349"/>
        <v>170614</v>
      </c>
      <c r="M130" s="134">
        <f t="shared" ca="1" si="349"/>
        <v>174026</v>
      </c>
      <c r="N130" s="134">
        <f t="shared" ca="1" si="349"/>
        <v>177507</v>
      </c>
      <c r="O130" s="87"/>
      <c r="P130" s="100" t="str">
        <f t="shared" si="243"/>
        <v>C06711</v>
      </c>
      <c r="Q130" s="102" t="s">
        <v>509</v>
      </c>
      <c r="R130" s="103" t="str">
        <f t="shared" si="272"/>
        <v>Director Racial Equity Inclusion &amp; Belonging</v>
      </c>
      <c r="S130" s="102" t="str">
        <f t="shared" si="328"/>
        <v>173</v>
      </c>
      <c r="T130" s="104" cm="1">
        <f t="array" aca="1" ref="T130" ca="1">IF($Q130="Y",VLOOKUP($P130,INDIRECT($Q$2),T$5,0)*INDIRECT($P$1),VLOOKUP($P130,INDIRECT($Q$2),T$5,0))</f>
        <v>149740.13999999998</v>
      </c>
      <c r="U130" s="104" cm="1">
        <f t="array" aca="1" ref="U130" ca="1">IF($Q130="Y",VLOOKUP($P130,INDIRECT($Q$2),U$5,0)*INDIRECT($P$1),VLOOKUP($P130,INDIRECT($Q$2),U$5,0))</f>
        <v>157621.53</v>
      </c>
      <c r="V130" s="104" cm="1">
        <f t="array" aca="1" ref="V130" ca="1">IF($Q130="Y",VLOOKUP($P130,INDIRECT($Q$2),V$5,0)*INDIRECT($P$1),VLOOKUP($P130,INDIRECT($Q$2),V$5,0))</f>
        <v>160773.25</v>
      </c>
      <c r="W130" s="104" cm="1">
        <f t="array" aca="1" ref="W130" ca="1">IF($Q130="Y",VLOOKUP($P130,INDIRECT($Q$2),W$5,0)*INDIRECT($P$1),VLOOKUP($P130,INDIRECT($Q$2),W$5,0))</f>
        <v>163988.715</v>
      </c>
      <c r="X130" s="104" cm="1">
        <f t="array" aca="1" ref="X130" ca="1">IF($Q130="Y",VLOOKUP($P130,INDIRECT($Q$2),X$5,0)*INDIRECT($P$1),VLOOKUP($P130,INDIRECT($Q$2),X$5,0))</f>
        <v>167268.97</v>
      </c>
      <c r="Y130" s="104" cm="1">
        <f t="array" aca="1" ref="Y130" ca="1">IF($Q130="Y",VLOOKUP($P130,INDIRECT($Q$2),Y$5,0)*INDIRECT($P$1),VLOOKUP($P130,INDIRECT($Q$2),Y$5,0))</f>
        <v>170614.01499999998</v>
      </c>
      <c r="Z130" s="104" cm="1">
        <f t="array" aca="1" ref="Z130" ca="1">IF($Q130="Y",VLOOKUP($P130,INDIRECT($Q$2),Z$5,0)*INDIRECT($P$1),VLOOKUP($P130,INDIRECT($Q$2),Z$5,0))</f>
        <v>174025.94</v>
      </c>
      <c r="AA130" s="104" cm="1">
        <f t="array" aca="1" ref="AA130" ca="1">IF($Q130="Y",VLOOKUP($P130,INDIRECT($Q$2),AA$5,0)*INDIRECT($P$1),VLOOKUP($P130,INDIRECT($Q$2),AA$5,0))</f>
        <v>177506.83499999999</v>
      </c>
      <c r="AB130" s="162" t="str">
        <f t="shared" si="244"/>
        <v>C06711</v>
      </c>
      <c r="AC130" s="163" t="str">
        <f t="shared" si="273"/>
        <v>Director Racial Equity Inclusion &amp; Belonging</v>
      </c>
      <c r="AD130" s="162" t="str">
        <f t="shared" si="329"/>
        <v>173</v>
      </c>
      <c r="AE130" s="164">
        <f t="shared" ca="1" si="350"/>
        <v>71.991</v>
      </c>
      <c r="AF130" s="164">
        <f t="shared" ca="1" si="350"/>
        <v>75.78</v>
      </c>
      <c r="AG130" s="164">
        <f t="shared" ca="1" si="350"/>
        <v>77.295000000000002</v>
      </c>
      <c r="AH130" s="164">
        <f t="shared" ca="1" si="350"/>
        <v>78.841000000000008</v>
      </c>
      <c r="AI130" s="164">
        <f t="shared" ca="1" si="350"/>
        <v>80.418000000000006</v>
      </c>
      <c r="AJ130" s="164">
        <f t="shared" ca="1" si="350"/>
        <v>82.02600000000001</v>
      </c>
      <c r="AK130" s="164">
        <f t="shared" ca="1" si="350"/>
        <v>83.667000000000002</v>
      </c>
      <c r="AL130" s="164">
        <f t="shared" ca="1" si="350"/>
        <v>85.34</v>
      </c>
    </row>
    <row r="131" spans="1:38">
      <c r="A131" s="85" t="s">
        <v>262</v>
      </c>
      <c r="B131" s="86">
        <v>16</v>
      </c>
      <c r="C131" s="86" t="s">
        <v>129</v>
      </c>
      <c r="D131" s="86">
        <v>723</v>
      </c>
      <c r="E131" s="86" t="s">
        <v>448</v>
      </c>
      <c r="F131" s="116" t="s">
        <v>263</v>
      </c>
      <c r="G131" s="134">
        <f t="shared" ca="1" si="349"/>
        <v>158206</v>
      </c>
      <c r="H131" s="134">
        <f t="shared" ca="1" si="349"/>
        <v>166532</v>
      </c>
      <c r="I131" s="134">
        <f t="shared" ca="1" si="349"/>
        <v>169863</v>
      </c>
      <c r="J131" s="134">
        <f t="shared" ca="1" si="349"/>
        <v>173261</v>
      </c>
      <c r="K131" s="134">
        <f t="shared" ca="1" si="349"/>
        <v>176725</v>
      </c>
      <c r="L131" s="134">
        <f t="shared" ca="1" si="349"/>
        <v>180259</v>
      </c>
      <c r="M131" s="134">
        <f t="shared" ca="1" si="349"/>
        <v>183867</v>
      </c>
      <c r="N131" s="134">
        <f t="shared" ca="1" si="349"/>
        <v>187543</v>
      </c>
      <c r="O131" s="87"/>
      <c r="P131" s="100" t="str">
        <f t="shared" si="243"/>
        <v>C00700</v>
      </c>
      <c r="Q131" s="102" t="s">
        <v>509</v>
      </c>
      <c r="R131" s="103" t="str">
        <f t="shared" si="272"/>
        <v>Director Regulatory Services</v>
      </c>
      <c r="S131" s="102" t="str">
        <f t="shared" si="328"/>
        <v>142</v>
      </c>
      <c r="T131" s="104" cm="1">
        <f t="array" aca="1" ref="T131" ca="1">IF($Q131="Y",VLOOKUP($P131,INDIRECT($Q$2),T$5,0)*INDIRECT($P$1),VLOOKUP($P131,INDIRECT($Q$2),T$5,0))</f>
        <v>158205.70609593749</v>
      </c>
      <c r="U131" s="104" cm="1">
        <f t="array" aca="1" ref="U131" ca="1">IF($Q131="Y",VLOOKUP($P131,INDIRECT($Q$2),U$5,0)*INDIRECT($P$1),VLOOKUP($P131,INDIRECT($Q$2),U$5,0))</f>
        <v>166532.49259968748</v>
      </c>
      <c r="V131" s="104" cm="1">
        <f t="array" aca="1" ref="V131" ca="1">IF($Q131="Y",VLOOKUP($P131,INDIRECT($Q$2),V$5,0)*INDIRECT($P$1),VLOOKUP($P131,INDIRECT($Q$2),V$5,0))</f>
        <v>169862.77553781247</v>
      </c>
      <c r="W131" s="104" cm="1">
        <f t="array" aca="1" ref="W131" ca="1">IF($Q131="Y",VLOOKUP($P131,INDIRECT($Q$2),W$5,0)*INDIRECT($P$1),VLOOKUP($P131,INDIRECT($Q$2),W$5,0))</f>
        <v>173261.04545749997</v>
      </c>
      <c r="X131" s="104" cm="1">
        <f t="array" aca="1" ref="X131" ca="1">IF($Q131="Y",VLOOKUP($P131,INDIRECT($Q$2),X$5,0)*INDIRECT($P$1),VLOOKUP($P131,INDIRECT($Q$2),X$5,0))</f>
        <v>176725.144041875</v>
      </c>
      <c r="Y131" s="104" cm="1">
        <f t="array" aca="1" ref="Y131" ca="1">IF($Q131="Y",VLOOKUP($P131,INDIRECT($Q$2),Y$5,0)*INDIRECT($P$1),VLOOKUP($P131,INDIRECT($Q$2),Y$5,0))</f>
        <v>180259.38792468747</v>
      </c>
      <c r="Z131" s="104" cm="1">
        <f t="array" aca="1" ref="Z131" ca="1">IF($Q131="Y",VLOOKUP($P131,INDIRECT($Q$2),Z$5,0)*INDIRECT($P$1),VLOOKUP($P131,INDIRECT($Q$2),Z$5,0))</f>
        <v>183867.01458124997</v>
      </c>
      <c r="AA131" s="104" cm="1">
        <f t="array" aca="1" ref="AA131" ca="1">IF($Q131="Y",VLOOKUP($P131,INDIRECT($Q$2),AA$5,0)*INDIRECT($P$1),VLOOKUP($P131,INDIRECT($Q$2),AA$5,0))</f>
        <v>187542.62821937498</v>
      </c>
      <c r="AB131" s="162" t="str">
        <f t="shared" si="244"/>
        <v>C00700</v>
      </c>
      <c r="AC131" s="163" t="str">
        <f t="shared" si="273"/>
        <v>Director Regulatory Services</v>
      </c>
      <c r="AD131" s="162" t="str">
        <f t="shared" si="329"/>
        <v>142</v>
      </c>
      <c r="AE131" s="164">
        <f t="shared" ca="1" si="350"/>
        <v>76.061000000000007</v>
      </c>
      <c r="AF131" s="164">
        <f t="shared" ca="1" si="350"/>
        <v>80.064000000000007</v>
      </c>
      <c r="AG131" s="164">
        <f t="shared" ca="1" si="350"/>
        <v>81.665000000000006</v>
      </c>
      <c r="AH131" s="164">
        <f t="shared" ca="1" si="350"/>
        <v>83.299000000000007</v>
      </c>
      <c r="AI131" s="164">
        <f t="shared" ca="1" si="350"/>
        <v>84.965000000000003</v>
      </c>
      <c r="AJ131" s="164">
        <f t="shared" ca="1" si="350"/>
        <v>86.664000000000001</v>
      </c>
      <c r="AK131" s="164">
        <f t="shared" ca="1" si="350"/>
        <v>88.39800000000001</v>
      </c>
      <c r="AL131" s="164">
        <f t="shared" ca="1" si="350"/>
        <v>90.165000000000006</v>
      </c>
    </row>
    <row r="132" spans="1:38">
      <c r="A132" s="85" t="s">
        <v>264</v>
      </c>
      <c r="B132" s="86">
        <v>12</v>
      </c>
      <c r="C132" s="86" t="s">
        <v>52</v>
      </c>
      <c r="D132" s="86">
        <v>578</v>
      </c>
      <c r="E132" s="86" t="s">
        <v>448</v>
      </c>
      <c r="F132" s="116" t="s">
        <v>265</v>
      </c>
      <c r="G132" s="134">
        <f t="shared" si="330"/>
        <v>125902</v>
      </c>
      <c r="H132" s="134">
        <f t="shared" si="331"/>
        <v>132528</v>
      </c>
      <c r="I132" s="134">
        <f t="shared" si="332"/>
        <v>135178</v>
      </c>
      <c r="J132" s="134">
        <f t="shared" si="333"/>
        <v>137881</v>
      </c>
      <c r="K132" s="134">
        <f t="shared" si="334"/>
        <v>140639</v>
      </c>
      <c r="L132" s="134">
        <f t="shared" si="335"/>
        <v>143452</v>
      </c>
      <c r="M132" s="134">
        <f t="shared" si="336"/>
        <v>146321</v>
      </c>
      <c r="N132" s="134">
        <f t="shared" si="337"/>
        <v>149248</v>
      </c>
      <c r="O132" s="87"/>
      <c r="P132" s="100" t="str">
        <f t="shared" si="243"/>
        <v>C03494</v>
      </c>
      <c r="Q132" s="102" t="s">
        <v>509</v>
      </c>
      <c r="R132" s="103" t="str">
        <f t="shared" si="272"/>
        <v>Director Research &amp; Program Development</v>
      </c>
      <c r="S132" s="102" t="str">
        <f t="shared" si="328"/>
        <v>32</v>
      </c>
      <c r="T132" s="191">
        <v>125901.59999999999</v>
      </c>
      <c r="U132" s="191">
        <v>132527.94499999998</v>
      </c>
      <c r="V132" s="191">
        <v>135178.065</v>
      </c>
      <c r="W132" s="191">
        <v>137881.47999999998</v>
      </c>
      <c r="X132" s="191">
        <v>140639.23499999999</v>
      </c>
      <c r="Y132" s="191">
        <v>143452.375</v>
      </c>
      <c r="Z132" s="191">
        <v>146320.9</v>
      </c>
      <c r="AA132" s="191">
        <v>149247.94499999998</v>
      </c>
      <c r="AB132" s="162" t="str">
        <f t="shared" si="244"/>
        <v>C03494</v>
      </c>
      <c r="AC132" s="163" t="str">
        <f t="shared" si="273"/>
        <v>Director Research &amp; Program Development</v>
      </c>
      <c r="AD132" s="162" t="str">
        <f t="shared" si="329"/>
        <v>32</v>
      </c>
      <c r="AE132" s="164">
        <f t="shared" si="246"/>
        <v>60.53</v>
      </c>
      <c r="AF132" s="164">
        <f t="shared" si="247"/>
        <v>63.716000000000001</v>
      </c>
      <c r="AG132" s="164">
        <f t="shared" si="248"/>
        <v>64.990000000000009</v>
      </c>
      <c r="AH132" s="164">
        <f t="shared" si="249"/>
        <v>66.290000000000006</v>
      </c>
      <c r="AI132" s="164">
        <f t="shared" si="250"/>
        <v>67.616</v>
      </c>
      <c r="AJ132" s="164">
        <f t="shared" si="251"/>
        <v>68.968000000000004</v>
      </c>
      <c r="AK132" s="164">
        <f t="shared" si="252"/>
        <v>70.347000000000008</v>
      </c>
      <c r="AL132" s="164">
        <f t="shared" si="253"/>
        <v>71.754000000000005</v>
      </c>
    </row>
    <row r="133" spans="1:38">
      <c r="A133" s="85" t="s">
        <v>266</v>
      </c>
      <c r="B133" s="86">
        <v>12</v>
      </c>
      <c r="C133" s="86" t="s">
        <v>58</v>
      </c>
      <c r="D133" s="86">
        <v>553</v>
      </c>
      <c r="E133" s="86" t="s">
        <v>448</v>
      </c>
      <c r="F133" s="116" t="s">
        <v>267</v>
      </c>
      <c r="G133" s="134">
        <f t="shared" ref="G133:G144" ca="1" si="351">ROUND(T133,0)</f>
        <v>120333</v>
      </c>
      <c r="H133" s="134">
        <f t="shared" ca="1" si="331"/>
        <v>126666</v>
      </c>
      <c r="I133" s="134">
        <f t="shared" ca="1" si="332"/>
        <v>129198</v>
      </c>
      <c r="J133" s="134">
        <f t="shared" ca="1" si="333"/>
        <v>131784</v>
      </c>
      <c r="K133" s="134">
        <f t="shared" ca="1" si="334"/>
        <v>134419</v>
      </c>
      <c r="L133" s="134">
        <f t="shared" ca="1" si="335"/>
        <v>137107</v>
      </c>
      <c r="M133" s="134">
        <f t="shared" ca="1" si="336"/>
        <v>139849</v>
      </c>
      <c r="N133" s="134">
        <f t="shared" ca="1" si="337"/>
        <v>142645</v>
      </c>
      <c r="O133" s="87"/>
      <c r="P133" s="100" t="str">
        <f t="shared" si="243"/>
        <v>C03495</v>
      </c>
      <c r="Q133" s="102" t="s">
        <v>509</v>
      </c>
      <c r="R133" s="103" t="str">
        <f t="shared" si="272"/>
        <v>Director Risk &amp; Claims Management</v>
      </c>
      <c r="S133" s="102" t="str">
        <f t="shared" si="328"/>
        <v>82</v>
      </c>
      <c r="T133" s="104" cm="1">
        <f t="array" aca="1" ref="T133" ca="1">IF($Q133="Y",VLOOKUP($P133,INDIRECT($Q$2),T$5,0)*INDIRECT($P$1),VLOOKUP($P133,INDIRECT($Q$2),T$5,0))</f>
        <v>120332.640731875</v>
      </c>
      <c r="U133" s="104" cm="1">
        <f t="array" aca="1" ref="U133" ca="1">IF($Q133="Y",VLOOKUP($P133,INDIRECT($Q$2),U$5,0)*INDIRECT($P$1),VLOOKUP($P133,INDIRECT($Q$2),U$5,0))</f>
        <v>126666.22160156249</v>
      </c>
      <c r="V133" s="104" cm="1">
        <f t="array" aca="1" ref="V133" ca="1">IF($Q133="Y",VLOOKUP($P133,INDIRECT($Q$2),V$5,0)*INDIRECT($P$1),VLOOKUP($P133,INDIRECT($Q$2),V$5,0))</f>
        <v>129197.92729593748</v>
      </c>
      <c r="W133" s="104" cm="1">
        <f t="array" aca="1" ref="W133" ca="1">IF($Q133="Y",VLOOKUP($P133,INDIRECT($Q$2),W$5,0)*INDIRECT($P$1),VLOOKUP($P133,INDIRECT($Q$2),W$5,0))</f>
        <v>131783.59091218747</v>
      </c>
      <c r="X133" s="104" cm="1">
        <f t="array" aca="1" ref="X133" ca="1">IF($Q133="Y",VLOOKUP($P133,INDIRECT($Q$2),X$5,0)*INDIRECT($P$1),VLOOKUP($P133,INDIRECT($Q$2),X$5,0))</f>
        <v>134418.89581656249</v>
      </c>
      <c r="Y133" s="104" cm="1">
        <f t="array" aca="1" ref="Y133" ca="1">IF($Q133="Y",VLOOKUP($P133,INDIRECT($Q$2),Y$5,0)*INDIRECT($P$1),VLOOKUP($P133,INDIRECT($Q$2),Y$5,0))</f>
        <v>137107.07948437499</v>
      </c>
      <c r="Z133" s="104" cm="1">
        <f t="array" aca="1" ref="Z133" ca="1">IF($Q133="Y",VLOOKUP($P133,INDIRECT($Q$2),Z$5,0)*INDIRECT($P$1),VLOOKUP($P133,INDIRECT($Q$2),Z$5,0))</f>
        <v>139849.22107406249</v>
      </c>
      <c r="AA133" s="104" cm="1">
        <f t="array" aca="1" ref="AA133" ca="1">IF($Q133="Y",VLOOKUP($P133,INDIRECT($Q$2),AA$5,0)*INDIRECT($P$1),VLOOKUP($P133,INDIRECT($Q$2),AA$5,0))</f>
        <v>142645.32058562498</v>
      </c>
      <c r="AB133" s="162" t="str">
        <f t="shared" si="244"/>
        <v>C03495</v>
      </c>
      <c r="AC133" s="163" t="str">
        <f t="shared" si="273"/>
        <v>Director Risk &amp; Claims Management</v>
      </c>
      <c r="AD133" s="162" t="str">
        <f t="shared" si="329"/>
        <v>82</v>
      </c>
      <c r="AE133" s="164">
        <f t="shared" ref="AE133:AE144" ca="1" si="352">ROUNDUP(T133/2080,3)</f>
        <v>57.852999999999994</v>
      </c>
      <c r="AF133" s="164">
        <f t="shared" ref="AF133:AF144" ca="1" si="353">ROUNDUP(U133/2080,3)</f>
        <v>60.897999999999996</v>
      </c>
      <c r="AG133" s="164">
        <f t="shared" ref="AG133:AG144" ca="1" si="354">ROUNDUP(V133/2080,3)</f>
        <v>62.114999999999995</v>
      </c>
      <c r="AH133" s="164">
        <f t="shared" ref="AH133:AH144" ca="1" si="355">ROUNDUP(W133/2080,3)</f>
        <v>63.357999999999997</v>
      </c>
      <c r="AI133" s="164">
        <f t="shared" ref="AI133:AI144" ca="1" si="356">ROUNDUP(X133/2080,3)</f>
        <v>64.625</v>
      </c>
      <c r="AJ133" s="164">
        <f t="shared" ref="AJ133:AJ144" ca="1" si="357">ROUNDUP(Y133/2080,3)</f>
        <v>65.917000000000002</v>
      </c>
      <c r="AK133" s="164">
        <f t="shared" ref="AK133:AK144" ca="1" si="358">ROUNDUP(Z133/2080,3)</f>
        <v>67.236000000000004</v>
      </c>
      <c r="AL133" s="164">
        <f t="shared" ref="AL133:AL144" ca="1" si="359">ROUNDUP(AA133/2080,3)</f>
        <v>68.58</v>
      </c>
    </row>
    <row r="134" spans="1:38">
      <c r="A134" s="85" t="s">
        <v>268</v>
      </c>
      <c r="B134" s="86">
        <v>14</v>
      </c>
      <c r="C134" s="86" t="s">
        <v>143</v>
      </c>
      <c r="D134" s="86">
        <v>650</v>
      </c>
      <c r="E134" s="86" t="s">
        <v>448</v>
      </c>
      <c r="F134" s="116" t="s">
        <v>269</v>
      </c>
      <c r="G134" s="134">
        <f t="shared" ca="1" si="351"/>
        <v>141942</v>
      </c>
      <c r="H134" s="134">
        <f t="shared" ca="1" si="331"/>
        <v>149413</v>
      </c>
      <c r="I134" s="134">
        <f t="shared" ca="1" si="332"/>
        <v>152401</v>
      </c>
      <c r="J134" s="134">
        <f t="shared" ca="1" si="333"/>
        <v>155447</v>
      </c>
      <c r="K134" s="134">
        <f t="shared" ca="1" si="334"/>
        <v>158559</v>
      </c>
      <c r="L134" s="134">
        <f t="shared" ca="1" si="335"/>
        <v>161730</v>
      </c>
      <c r="M134" s="134">
        <f t="shared" ca="1" si="336"/>
        <v>164966</v>
      </c>
      <c r="N134" s="134">
        <f t="shared" ca="1" si="337"/>
        <v>168263</v>
      </c>
      <c r="O134" s="87"/>
      <c r="P134" s="100" t="str">
        <f t="shared" ref="P134:P165" si="360">A134</f>
        <v>C03510</v>
      </c>
      <c r="Q134" s="102" t="s">
        <v>509</v>
      </c>
      <c r="R134" s="103" t="str">
        <f t="shared" si="272"/>
        <v>Director Solid Waste</v>
      </c>
      <c r="S134" s="102" t="str">
        <f t="shared" si="328"/>
        <v>55</v>
      </c>
      <c r="T134" s="104" cm="1">
        <f t="array" aca="1" ref="T134" ca="1">IF($Q134="Y",VLOOKUP($P134,INDIRECT($Q$2),T$5,0)*INDIRECT($P$1),VLOOKUP($P134,INDIRECT($Q$2),T$5,0))</f>
        <v>141941.70928437499</v>
      </c>
      <c r="U134" s="104" cm="1">
        <f t="array" aca="1" ref="U134" ca="1">IF($Q134="Y",VLOOKUP($P134,INDIRECT($Q$2),U$5,0)*INDIRECT($P$1),VLOOKUP($P134,INDIRECT($Q$2),U$5,0))</f>
        <v>149412.72314718747</v>
      </c>
      <c r="V134" s="104" cm="1">
        <f t="array" aca="1" ref="V134" ca="1">IF($Q134="Y",VLOOKUP($P134,INDIRECT($Q$2),V$5,0)*INDIRECT($P$1),VLOOKUP($P134,INDIRECT($Q$2),V$5,0))</f>
        <v>152400.91286062499</v>
      </c>
      <c r="W134" s="104" cm="1">
        <f t="array" aca="1" ref="W134" ca="1">IF($Q134="Y",VLOOKUP($P134,INDIRECT($Q$2),W$5,0)*INDIRECT($P$1),VLOOKUP($P134,INDIRECT($Q$2),W$5,0))</f>
        <v>155447.37712968749</v>
      </c>
      <c r="X134" s="104" cm="1">
        <f t="array" aca="1" ref="X134" ca="1">IF($Q134="Y",VLOOKUP($P134,INDIRECT($Q$2),X$5,0)*INDIRECT($P$1),VLOOKUP($P134,INDIRECT($Q$2),X$5,0))</f>
        <v>158558.59090499999</v>
      </c>
      <c r="Y134" s="104" cm="1">
        <f t="array" aca="1" ref="Y134" ca="1">IF($Q134="Y",VLOOKUP($P134,INDIRECT($Q$2),Y$5,0)*INDIRECT($P$1),VLOOKUP($P134,INDIRECT($Q$2),Y$5,0))</f>
        <v>161730.2375528125</v>
      </c>
      <c r="Z134" s="104" cm="1">
        <f t="array" aca="1" ref="Z134" ca="1">IF($Q134="Y",VLOOKUP($P134,INDIRECT($Q$2),Z$5,0)*INDIRECT($P$1),VLOOKUP($P134,INDIRECT($Q$2),Z$5,0))</f>
        <v>164965.5545484375</v>
      </c>
      <c r="AA134" s="104" cm="1">
        <f t="array" aca="1" ref="AA134" ca="1">IF($Q134="Y",VLOOKUP($P134,INDIRECT($Q$2),AA$5,0)*INDIRECT($P$1),VLOOKUP($P134,INDIRECT($Q$2),AA$5,0))</f>
        <v>168263.46273343748</v>
      </c>
      <c r="AB134" s="162" t="str">
        <f t="shared" ref="AB134:AB165" si="361">A134</f>
        <v>C03510</v>
      </c>
      <c r="AC134" s="163" t="str">
        <f t="shared" si="273"/>
        <v>Director Solid Waste</v>
      </c>
      <c r="AD134" s="162" t="str">
        <f t="shared" si="329"/>
        <v>55</v>
      </c>
      <c r="AE134" s="164">
        <f t="shared" ca="1" si="352"/>
        <v>68.242000000000004</v>
      </c>
      <c r="AF134" s="164">
        <f t="shared" ca="1" si="353"/>
        <v>71.834000000000003</v>
      </c>
      <c r="AG134" s="164">
        <f t="shared" ca="1" si="354"/>
        <v>73.27000000000001</v>
      </c>
      <c r="AH134" s="164">
        <f t="shared" ca="1" si="355"/>
        <v>74.734999999999999</v>
      </c>
      <c r="AI134" s="164">
        <f t="shared" ca="1" si="356"/>
        <v>76.231000000000009</v>
      </c>
      <c r="AJ134" s="164">
        <f t="shared" ca="1" si="357"/>
        <v>77.75500000000001</v>
      </c>
      <c r="AK134" s="164">
        <f t="shared" ca="1" si="358"/>
        <v>79.311000000000007</v>
      </c>
      <c r="AL134" s="164">
        <f t="shared" ca="1" si="359"/>
        <v>80.896000000000001</v>
      </c>
    </row>
    <row r="135" spans="1:38">
      <c r="A135" s="85" t="s">
        <v>270</v>
      </c>
      <c r="B135" s="86">
        <v>14</v>
      </c>
      <c r="C135" s="86" t="s">
        <v>85</v>
      </c>
      <c r="D135" s="86">
        <v>640</v>
      </c>
      <c r="E135" s="86" t="s">
        <v>448</v>
      </c>
      <c r="F135" s="117" t="s">
        <v>271</v>
      </c>
      <c r="G135" s="134">
        <f t="shared" ca="1" si="351"/>
        <v>139714</v>
      </c>
      <c r="H135" s="134">
        <f t="shared" ca="1" si="331"/>
        <v>147067</v>
      </c>
      <c r="I135" s="134">
        <f t="shared" ca="1" si="332"/>
        <v>150009</v>
      </c>
      <c r="J135" s="134">
        <f t="shared" ca="1" si="333"/>
        <v>153008</v>
      </c>
      <c r="K135" s="134">
        <f t="shared" ca="1" si="334"/>
        <v>156069</v>
      </c>
      <c r="L135" s="134">
        <f t="shared" ca="1" si="335"/>
        <v>159191</v>
      </c>
      <c r="M135" s="134">
        <f t="shared" ca="1" si="336"/>
        <v>162373</v>
      </c>
      <c r="N135" s="134">
        <f t="shared" ca="1" si="337"/>
        <v>165623</v>
      </c>
      <c r="O135" s="87"/>
      <c r="P135" s="100" t="str">
        <f t="shared" si="360"/>
        <v>C03525</v>
      </c>
      <c r="Q135" s="102" t="s">
        <v>509</v>
      </c>
      <c r="R135" s="103" t="str">
        <f t="shared" si="272"/>
        <v>Director Strategic Employment</v>
      </c>
      <c r="S135" s="102" t="str">
        <f t="shared" si="328"/>
        <v>155</v>
      </c>
      <c r="T135" s="104" cm="1">
        <f t="array" aca="1" ref="T135" ca="1">IF($Q135="Y",VLOOKUP($P135,INDIRECT($Q$2),T$5,0)*INDIRECT($P$1),VLOOKUP($P135,INDIRECT($Q$2),T$5,0))</f>
        <v>139714.32626937499</v>
      </c>
      <c r="U135" s="104" cm="1">
        <f t="array" aca="1" ref="U135" ca="1">IF($Q135="Y",VLOOKUP($P135,INDIRECT($Q$2),U$5,0)*INDIRECT($P$1),VLOOKUP($P135,INDIRECT($Q$2),U$5,0))</f>
        <v>147066.63270406247</v>
      </c>
      <c r="V135" s="104" cm="1">
        <f t="array" aca="1" ref="V135" ca="1">IF($Q135="Y",VLOOKUP($P135,INDIRECT($Q$2),V$5,0)*INDIRECT($P$1),VLOOKUP($P135,INDIRECT($Q$2),V$5,0))</f>
        <v>150009.49776312496</v>
      </c>
      <c r="W135" s="104" cm="1">
        <f t="array" aca="1" ref="W135" ca="1">IF($Q135="Y",VLOOKUP($P135,INDIRECT($Q$2),W$5,0)*INDIRECT($P$1),VLOOKUP($P135,INDIRECT($Q$2),W$5,0))</f>
        <v>153008.4790609375</v>
      </c>
      <c r="X135" s="104" cm="1">
        <f t="array" aca="1" ref="X135" ca="1">IF($Q135="Y",VLOOKUP($P135,INDIRECT($Q$2),X$5,0)*INDIRECT($P$1),VLOOKUP($P135,INDIRECT($Q$2),X$5,0))</f>
        <v>156068.97238968746</v>
      </c>
      <c r="Y135" s="104" cm="1">
        <f t="array" aca="1" ref="Y135" ca="1">IF($Q135="Y",VLOOKUP($P135,INDIRECT($Q$2),Y$5,0)*INDIRECT($P$1),VLOOKUP($P135,INDIRECT($Q$2),Y$5,0))</f>
        <v>159190.97774937499</v>
      </c>
      <c r="Z135" s="104" cm="1">
        <f t="array" aca="1" ref="Z135" ca="1">IF($Q135="Y",VLOOKUP($P135,INDIRECT($Q$2),Z$5,0)*INDIRECT($P$1),VLOOKUP($P135,INDIRECT($Q$2),Z$5,0))</f>
        <v>162373.41598156246</v>
      </c>
      <c r="AA135" s="104" cm="1">
        <f t="array" aca="1" ref="AA135" ca="1">IF($Q135="Y",VLOOKUP($P135,INDIRECT($Q$2),AA$5,0)*INDIRECT($P$1),VLOOKUP($P135,INDIRECT($Q$2),AA$5,0))</f>
        <v>165622.76203687498</v>
      </c>
      <c r="AB135" s="162" t="str">
        <f t="shared" si="361"/>
        <v>C03525</v>
      </c>
      <c r="AC135" s="163" t="str">
        <f t="shared" si="273"/>
        <v>Director Strategic Employment</v>
      </c>
      <c r="AD135" s="162" t="str">
        <f t="shared" si="329"/>
        <v>155</v>
      </c>
      <c r="AE135" s="164">
        <f t="shared" ca="1" si="352"/>
        <v>67.171000000000006</v>
      </c>
      <c r="AF135" s="164">
        <f t="shared" ca="1" si="353"/>
        <v>70.706000000000003</v>
      </c>
      <c r="AG135" s="164">
        <f t="shared" ca="1" si="354"/>
        <v>72.12</v>
      </c>
      <c r="AH135" s="164">
        <f t="shared" ca="1" si="355"/>
        <v>73.562000000000012</v>
      </c>
      <c r="AI135" s="164">
        <f t="shared" ca="1" si="356"/>
        <v>75.034000000000006</v>
      </c>
      <c r="AJ135" s="164">
        <f t="shared" ca="1" si="357"/>
        <v>76.535000000000011</v>
      </c>
      <c r="AK135" s="164">
        <f t="shared" ca="1" si="358"/>
        <v>78.064999999999998</v>
      </c>
      <c r="AL135" s="164">
        <f t="shared" ca="1" si="359"/>
        <v>79.62700000000001</v>
      </c>
    </row>
    <row r="136" spans="1:38">
      <c r="A136" s="85" t="s">
        <v>272</v>
      </c>
      <c r="B136" s="86">
        <v>14</v>
      </c>
      <c r="C136" s="86" t="s">
        <v>225</v>
      </c>
      <c r="D136" s="86">
        <v>665</v>
      </c>
      <c r="E136" s="86" t="s">
        <v>448</v>
      </c>
      <c r="F136" s="117" t="s">
        <v>667</v>
      </c>
      <c r="G136" s="134">
        <f t="shared" ca="1" si="351"/>
        <v>145285</v>
      </c>
      <c r="H136" s="134">
        <f t="shared" ca="1" si="331"/>
        <v>152930</v>
      </c>
      <c r="I136" s="134">
        <f t="shared" ca="1" si="332"/>
        <v>155989</v>
      </c>
      <c r="J136" s="134">
        <f t="shared" ca="1" si="333"/>
        <v>159109</v>
      </c>
      <c r="K136" s="134">
        <f t="shared" ca="1" si="334"/>
        <v>162291</v>
      </c>
      <c r="L136" s="134">
        <f t="shared" ca="1" si="335"/>
        <v>165538</v>
      </c>
      <c r="M136" s="134">
        <f t="shared" ca="1" si="336"/>
        <v>168849</v>
      </c>
      <c r="N136" s="134">
        <f t="shared" ca="1" si="337"/>
        <v>172226</v>
      </c>
      <c r="O136" s="87"/>
      <c r="P136" s="100" t="str">
        <f t="shared" si="360"/>
        <v>59214C</v>
      </c>
      <c r="Q136" s="102" t="s">
        <v>509</v>
      </c>
      <c r="R136" s="103" t="str">
        <f t="shared" si="272"/>
        <v>Director Strategic Initiatives - CPED</v>
      </c>
      <c r="S136" s="102" t="str">
        <f t="shared" si="328"/>
        <v>57</v>
      </c>
      <c r="T136" s="104" cm="1">
        <f t="array" aca="1" ref="T136" ca="1">IF($Q136="Y",VLOOKUP($P136,INDIRECT($Q$2),T$5,0)*INDIRECT($P$1),VLOOKUP($P136,INDIRECT($Q$2),T$5,0))</f>
        <v>145284.94212374999</v>
      </c>
      <c r="U136" s="104" cm="1">
        <f t="array" aca="1" ref="U136" ca="1">IF($Q136="Y",VLOOKUP($P136,INDIRECT($Q$2),U$5,0)*INDIRECT($P$1),VLOOKUP($P136,INDIRECT($Q$2),U$5,0))</f>
        <v>152929.700495</v>
      </c>
      <c r="V136" s="104" cm="1">
        <f t="array" aca="1" ref="V136" ca="1">IF($Q136="Y",VLOOKUP($P136,INDIRECT($Q$2),V$5,0)*INDIRECT($P$1),VLOOKUP($P136,INDIRECT($Q$2),V$5,0))</f>
        <v>155989.11466531249</v>
      </c>
      <c r="W136" s="104" cm="1">
        <f t="array" aca="1" ref="W136" ca="1">IF($Q136="Y",VLOOKUP($P136,INDIRECT($Q$2),W$5,0)*INDIRECT($P$1),VLOOKUP($P136,INDIRECT($Q$2),W$5,0))</f>
        <v>159108.96170812499</v>
      </c>
      <c r="X136" s="104" cm="1">
        <f t="array" aca="1" ref="X136" ca="1">IF($Q136="Y",VLOOKUP($P136,INDIRECT($Q$2),X$5,0)*INDIRECT($P$1),VLOOKUP($P136,INDIRECT($Q$2),X$5,0))</f>
        <v>162291.39994031249</v>
      </c>
      <c r="Y136" s="104" cm="1">
        <f t="array" aca="1" ref="Y136" ca="1">IF($Q136="Y",VLOOKUP($P136,INDIRECT($Q$2),Y$5,0)*INDIRECT($P$1),VLOOKUP($P136,INDIRECT($Q$2),Y$5,0))</f>
        <v>165537.50852031249</v>
      </c>
      <c r="Z136" s="104" cm="1">
        <f t="array" aca="1" ref="Z136" ca="1">IF($Q136="Y",VLOOKUP($P136,INDIRECT($Q$2),Z$5,0)*INDIRECT($P$1),VLOOKUP($P136,INDIRECT($Q$2),Z$5,0))</f>
        <v>168849.44576499998</v>
      </c>
      <c r="AA136" s="104" cm="1">
        <f t="array" aca="1" ref="AA136" ca="1">IF($Q136="Y",VLOOKUP($P136,INDIRECT($Q$2),AA$5,0)*INDIRECT($P$1),VLOOKUP($P136,INDIRECT($Q$2),AA$5,0))</f>
        <v>172226.1325159375</v>
      </c>
      <c r="AB136" s="162" t="str">
        <f t="shared" si="361"/>
        <v>59214C</v>
      </c>
      <c r="AC136" s="163" t="str">
        <f t="shared" si="273"/>
        <v>Director Strategic Initiatives - CPED</v>
      </c>
      <c r="AD136" s="162" t="str">
        <f t="shared" si="329"/>
        <v>57</v>
      </c>
      <c r="AE136" s="164">
        <f t="shared" ca="1" si="352"/>
        <v>69.849000000000004</v>
      </c>
      <c r="AF136" s="164">
        <f t="shared" ca="1" si="353"/>
        <v>73.524000000000001</v>
      </c>
      <c r="AG136" s="164">
        <f t="shared" ca="1" si="354"/>
        <v>74.995000000000005</v>
      </c>
      <c r="AH136" s="164">
        <f t="shared" ca="1" si="355"/>
        <v>76.495000000000005</v>
      </c>
      <c r="AI136" s="164">
        <f t="shared" ca="1" si="356"/>
        <v>78.025000000000006</v>
      </c>
      <c r="AJ136" s="164">
        <f t="shared" ca="1" si="357"/>
        <v>79.585999999999999</v>
      </c>
      <c r="AK136" s="164">
        <f t="shared" ca="1" si="358"/>
        <v>81.178000000000011</v>
      </c>
      <c r="AL136" s="164">
        <f t="shared" ca="1" si="359"/>
        <v>82.802000000000007</v>
      </c>
    </row>
    <row r="137" spans="1:38">
      <c r="A137" s="85" t="s">
        <v>274</v>
      </c>
      <c r="B137" s="86">
        <v>14</v>
      </c>
      <c r="C137" s="86" t="s">
        <v>225</v>
      </c>
      <c r="D137" s="86">
        <v>665</v>
      </c>
      <c r="E137" s="86" t="s">
        <v>448</v>
      </c>
      <c r="F137" s="117" t="s">
        <v>275</v>
      </c>
      <c r="G137" s="134">
        <f t="shared" ca="1" si="351"/>
        <v>145285</v>
      </c>
      <c r="H137" s="134">
        <f t="shared" ca="1" si="331"/>
        <v>152930</v>
      </c>
      <c r="I137" s="134">
        <f t="shared" ca="1" si="332"/>
        <v>155989</v>
      </c>
      <c r="J137" s="134">
        <f t="shared" ca="1" si="333"/>
        <v>159109</v>
      </c>
      <c r="K137" s="134">
        <f t="shared" ca="1" si="334"/>
        <v>162291</v>
      </c>
      <c r="L137" s="134">
        <f t="shared" ca="1" si="335"/>
        <v>165538</v>
      </c>
      <c r="M137" s="134">
        <f t="shared" ca="1" si="336"/>
        <v>168849</v>
      </c>
      <c r="N137" s="134">
        <f t="shared" ca="1" si="337"/>
        <v>172226</v>
      </c>
      <c r="O137" s="87"/>
      <c r="P137" s="100" t="str">
        <f t="shared" si="360"/>
        <v>59213C</v>
      </c>
      <c r="Q137" s="102" t="s">
        <v>509</v>
      </c>
      <c r="R137" s="103" t="str">
        <f t="shared" si="272"/>
        <v>Director Strategic Management</v>
      </c>
      <c r="S137" s="102" t="str">
        <f t="shared" si="328"/>
        <v>57</v>
      </c>
      <c r="T137" s="104" cm="1">
        <f t="array" aca="1" ref="T137" ca="1">IF($Q137="Y",VLOOKUP($P137,INDIRECT($Q$2),T$5,0)*INDIRECT($P$1),VLOOKUP($P137,INDIRECT($Q$2),T$5,0))</f>
        <v>145284.94212374999</v>
      </c>
      <c r="U137" s="104" cm="1">
        <f t="array" aca="1" ref="U137" ca="1">IF($Q137="Y",VLOOKUP($P137,INDIRECT($Q$2),U$5,0)*INDIRECT($P$1),VLOOKUP($P137,INDIRECT($Q$2),U$5,0))</f>
        <v>152929.700495</v>
      </c>
      <c r="V137" s="104" cm="1">
        <f t="array" aca="1" ref="V137" ca="1">IF($Q137="Y",VLOOKUP($P137,INDIRECT($Q$2),V$5,0)*INDIRECT($P$1),VLOOKUP($P137,INDIRECT($Q$2),V$5,0))</f>
        <v>155989.11466531249</v>
      </c>
      <c r="W137" s="104" cm="1">
        <f t="array" aca="1" ref="W137" ca="1">IF($Q137="Y",VLOOKUP($P137,INDIRECT($Q$2),W$5,0)*INDIRECT($P$1),VLOOKUP($P137,INDIRECT($Q$2),W$5,0))</f>
        <v>159108.96170812499</v>
      </c>
      <c r="X137" s="104" cm="1">
        <f t="array" aca="1" ref="X137" ca="1">IF($Q137="Y",VLOOKUP($P137,INDIRECT($Q$2),X$5,0)*INDIRECT($P$1),VLOOKUP($P137,INDIRECT($Q$2),X$5,0))</f>
        <v>162291.39994031249</v>
      </c>
      <c r="Y137" s="104" cm="1">
        <f t="array" aca="1" ref="Y137" ca="1">IF($Q137="Y",VLOOKUP($P137,INDIRECT($Q$2),Y$5,0)*INDIRECT($P$1),VLOOKUP($P137,INDIRECT($Q$2),Y$5,0))</f>
        <v>165537.50852031249</v>
      </c>
      <c r="Z137" s="104" cm="1">
        <f t="array" aca="1" ref="Z137" ca="1">IF($Q137="Y",VLOOKUP($P137,INDIRECT($Q$2),Z$5,0)*INDIRECT($P$1),VLOOKUP($P137,INDIRECT($Q$2),Z$5,0))</f>
        <v>168849.44576499998</v>
      </c>
      <c r="AA137" s="104" cm="1">
        <f t="array" aca="1" ref="AA137" ca="1">IF($Q137="Y",VLOOKUP($P137,INDIRECT($Q$2),AA$5,0)*INDIRECT($P$1),VLOOKUP($P137,INDIRECT($Q$2),AA$5,0))</f>
        <v>172226.1325159375</v>
      </c>
      <c r="AB137" s="162" t="str">
        <f t="shared" si="361"/>
        <v>59213C</v>
      </c>
      <c r="AC137" s="163" t="str">
        <f t="shared" si="273"/>
        <v>Director Strategic Management</v>
      </c>
      <c r="AD137" s="162" t="str">
        <f t="shared" si="329"/>
        <v>57</v>
      </c>
      <c r="AE137" s="164">
        <f t="shared" ca="1" si="352"/>
        <v>69.849000000000004</v>
      </c>
      <c r="AF137" s="164">
        <f t="shared" ca="1" si="353"/>
        <v>73.524000000000001</v>
      </c>
      <c r="AG137" s="164">
        <f t="shared" ca="1" si="354"/>
        <v>74.995000000000005</v>
      </c>
      <c r="AH137" s="164">
        <f t="shared" ca="1" si="355"/>
        <v>76.495000000000005</v>
      </c>
      <c r="AI137" s="164">
        <f t="shared" ca="1" si="356"/>
        <v>78.025000000000006</v>
      </c>
      <c r="AJ137" s="164">
        <f t="shared" ca="1" si="357"/>
        <v>79.585999999999999</v>
      </c>
      <c r="AK137" s="164">
        <f t="shared" ca="1" si="358"/>
        <v>81.178000000000011</v>
      </c>
      <c r="AL137" s="164">
        <f t="shared" ca="1" si="359"/>
        <v>82.802000000000007</v>
      </c>
    </row>
    <row r="138" spans="1:38">
      <c r="A138" s="85" t="s">
        <v>276</v>
      </c>
      <c r="B138" s="86">
        <v>16</v>
      </c>
      <c r="C138" s="86" t="s">
        <v>277</v>
      </c>
      <c r="D138" s="86">
        <v>728</v>
      </c>
      <c r="E138" s="86" t="s">
        <v>448</v>
      </c>
      <c r="F138" s="117" t="s">
        <v>669</v>
      </c>
      <c r="G138" s="134">
        <f t="shared" ca="1" si="351"/>
        <v>159320</v>
      </c>
      <c r="H138" s="134">
        <f t="shared" ca="1" si="331"/>
        <v>167706</v>
      </c>
      <c r="I138" s="134">
        <f t="shared" ca="1" si="332"/>
        <v>171058</v>
      </c>
      <c r="J138" s="134">
        <f t="shared" ca="1" si="333"/>
        <v>174479</v>
      </c>
      <c r="K138" s="134">
        <f t="shared" ca="1" si="334"/>
        <v>177972</v>
      </c>
      <c r="L138" s="134">
        <f t="shared" ca="1" si="335"/>
        <v>181530</v>
      </c>
      <c r="M138" s="134">
        <f t="shared" ca="1" si="336"/>
        <v>185161</v>
      </c>
      <c r="N138" s="134">
        <f t="shared" ca="1" si="337"/>
        <v>188865</v>
      </c>
      <c r="O138" s="87"/>
      <c r="P138" s="100" t="str">
        <f t="shared" si="360"/>
        <v>C52283</v>
      </c>
      <c r="Q138" s="102" t="s">
        <v>509</v>
      </c>
      <c r="R138" s="103" t="str">
        <f t="shared" si="272"/>
        <v>Director Strategic Partnerships - CPED</v>
      </c>
      <c r="S138" s="102" t="str">
        <f t="shared" si="328"/>
        <v>64</v>
      </c>
      <c r="T138" s="104" cm="1">
        <f t="array" aca="1" ref="T138" ca="1">IF($Q138="Y",VLOOKUP($P138,INDIRECT($Q$2),T$5,0)*INDIRECT($P$1),VLOOKUP($P138,INDIRECT($Q$2),T$5,0))</f>
        <v>159320.47676187498</v>
      </c>
      <c r="U138" s="104" cm="1">
        <f t="array" aca="1" ref="U138" ca="1">IF($Q138="Y",VLOOKUP($P138,INDIRECT($Q$2),U$5,0)*INDIRECT($P$1),VLOOKUP($P138,INDIRECT($Q$2),U$5,0))</f>
        <v>167705.53782124998</v>
      </c>
      <c r="V138" s="104" cm="1">
        <f t="array" aca="1" ref="V138" ca="1">IF($Q138="Y",VLOOKUP($P138,INDIRECT($Q$2),V$5,0)*INDIRECT($P$1),VLOOKUP($P138,INDIRECT($Q$2),V$5,0))</f>
        <v>171058.48308656248</v>
      </c>
      <c r="W138" s="104" cm="1">
        <f t="array" aca="1" ref="W138" ca="1">IF($Q138="Y",VLOOKUP($P138,INDIRECT($Q$2),W$5,0)*INDIRECT($P$1),VLOOKUP($P138,INDIRECT($Q$2),W$5,0))</f>
        <v>174479.4153334375</v>
      </c>
      <c r="X138" s="104" cm="1">
        <f t="array" aca="1" ref="X138" ca="1">IF($Q138="Y",VLOOKUP($P138,INDIRECT($Q$2),X$5,0)*INDIRECT($P$1),VLOOKUP($P138,INDIRECT($Q$2),X$5,0))</f>
        <v>177971.57203718749</v>
      </c>
      <c r="Y138" s="104" cm="1">
        <f t="array" aca="1" ref="Y138" ca="1">IF($Q138="Y",VLOOKUP($P138,INDIRECT($Q$2),Y$5,0)*INDIRECT($P$1),VLOOKUP($P138,INDIRECT($Q$2),Y$5,0))</f>
        <v>181529.55740562498</v>
      </c>
      <c r="Z138" s="104" cm="1">
        <f t="array" aca="1" ref="Z138" ca="1">IF($Q138="Y",VLOOKUP($P138,INDIRECT($Q$2),Z$5,0)*INDIRECT($P$1),VLOOKUP($P138,INDIRECT($Q$2),Z$5,0))</f>
        <v>185160.92554781248</v>
      </c>
      <c r="AA138" s="104" cm="1">
        <f t="array" aca="1" ref="AA138" ca="1">IF($Q138="Y",VLOOKUP($P138,INDIRECT($Q$2),AA$5,0)*INDIRECT($P$1),VLOOKUP($P138,INDIRECT($Q$2),AA$5,0))</f>
        <v>188864.59730531249</v>
      </c>
      <c r="AB138" s="162" t="str">
        <f t="shared" si="361"/>
        <v>C52283</v>
      </c>
      <c r="AC138" s="163" t="str">
        <f t="shared" si="273"/>
        <v>Director Strategic Partnerships - CPED</v>
      </c>
      <c r="AD138" s="162" t="str">
        <f t="shared" si="329"/>
        <v>64</v>
      </c>
      <c r="AE138" s="164">
        <f t="shared" ca="1" si="352"/>
        <v>76.597000000000008</v>
      </c>
      <c r="AF138" s="164">
        <f t="shared" ca="1" si="353"/>
        <v>80.628</v>
      </c>
      <c r="AG138" s="164">
        <f t="shared" ca="1" si="354"/>
        <v>82.240000000000009</v>
      </c>
      <c r="AH138" s="164">
        <f t="shared" ca="1" si="355"/>
        <v>83.885000000000005</v>
      </c>
      <c r="AI138" s="164">
        <f t="shared" ca="1" si="356"/>
        <v>85.564000000000007</v>
      </c>
      <c r="AJ138" s="164">
        <f t="shared" ca="1" si="357"/>
        <v>87.274000000000001</v>
      </c>
      <c r="AK138" s="164">
        <f t="shared" ca="1" si="358"/>
        <v>89.02000000000001</v>
      </c>
      <c r="AL138" s="164">
        <f t="shared" ca="1" si="359"/>
        <v>90.801000000000002</v>
      </c>
    </row>
    <row r="139" spans="1:38">
      <c r="A139" s="85" t="s">
        <v>279</v>
      </c>
      <c r="B139" s="86">
        <v>15</v>
      </c>
      <c r="C139" s="86" t="s">
        <v>158</v>
      </c>
      <c r="D139" s="86">
        <v>703</v>
      </c>
      <c r="E139" s="86" t="s">
        <v>448</v>
      </c>
      <c r="F139" s="116" t="s">
        <v>280</v>
      </c>
      <c r="G139" s="134">
        <f t="shared" ca="1" si="351"/>
        <v>153750</v>
      </c>
      <c r="H139" s="134">
        <f t="shared" ca="1" si="331"/>
        <v>161842</v>
      </c>
      <c r="I139" s="134">
        <f t="shared" ca="1" si="332"/>
        <v>165081</v>
      </c>
      <c r="J139" s="134">
        <f t="shared" ca="1" si="333"/>
        <v>168381</v>
      </c>
      <c r="K139" s="134">
        <f t="shared" ca="1" si="334"/>
        <v>171750</v>
      </c>
      <c r="L139" s="134">
        <f t="shared" ca="1" si="335"/>
        <v>175184</v>
      </c>
      <c r="M139" s="134">
        <f t="shared" ca="1" si="336"/>
        <v>178687</v>
      </c>
      <c r="N139" s="134">
        <f t="shared" ca="1" si="337"/>
        <v>182259</v>
      </c>
      <c r="O139" s="87"/>
      <c r="P139" s="100" t="str">
        <f t="shared" si="360"/>
        <v>C03505</v>
      </c>
      <c r="Q139" s="102" t="s">
        <v>509</v>
      </c>
      <c r="R139" s="103" t="str">
        <f t="shared" si="272"/>
        <v>Director Surface Water &amp; Sewers</v>
      </c>
      <c r="S139" s="102" t="str">
        <f t="shared" si="328"/>
        <v>104</v>
      </c>
      <c r="T139" s="104" cm="1">
        <f t="array" aca="1" ref="T139" ca="1">IF($Q139="Y",VLOOKUP($P139,INDIRECT($Q$2),T$5,0)*INDIRECT($P$1),VLOOKUP($P139,INDIRECT($Q$2),T$5,0))</f>
        <v>153749.8609075</v>
      </c>
      <c r="U139" s="104" cm="1">
        <f t="array" aca="1" ref="U139" ca="1">IF($Q139="Y",VLOOKUP($P139,INDIRECT($Q$2),U$5,0)*INDIRECT($P$1),VLOOKUP($P139,INDIRECT($Q$2),U$5,0))</f>
        <v>161842.47003031248</v>
      </c>
      <c r="V139" s="104" cm="1">
        <f t="array" aca="1" ref="V139" ca="1">IF($Q139="Y",VLOOKUP($P139,INDIRECT($Q$2),V$5,0)*INDIRECT($P$1),VLOOKUP($P139,INDIRECT($Q$2),V$5,0))</f>
        <v>165081.02450125001</v>
      </c>
      <c r="W139" s="104" cm="1">
        <f t="array" aca="1" ref="W139" ca="1">IF($Q139="Y",VLOOKUP($P139,INDIRECT($Q$2),W$5,0)*INDIRECT($P$1),VLOOKUP($P139,INDIRECT($Q$2),W$5,0))</f>
        <v>168381.09100312498</v>
      </c>
      <c r="X139" s="104" cm="1">
        <f t="array" aca="1" ref="X139" ca="1">IF($Q139="Y",VLOOKUP($P139,INDIRECT($Q$2),X$5,0)*INDIRECT($P$1),VLOOKUP($P139,INDIRECT($Q$2),X$5,0))</f>
        <v>171750.22364499996</v>
      </c>
      <c r="Y139" s="104" cm="1">
        <f t="array" aca="1" ref="Y139" ca="1">IF($Q139="Y",VLOOKUP($P139,INDIRECT($Q$2),Y$5,0)*INDIRECT($P$1),VLOOKUP($P139,INDIRECT($Q$2),Y$5,0))</f>
        <v>175184.105793125</v>
      </c>
      <c r="Z139" s="104" cm="1">
        <f t="array" aca="1" ref="Z139" ca="1">IF($Q139="Y",VLOOKUP($P139,INDIRECT($Q$2),Z$5,0)*INDIRECT($P$1),VLOOKUP($P139,INDIRECT($Q$2),Z$5,0))</f>
        <v>178687.05408124998</v>
      </c>
      <c r="AA139" s="104" cm="1">
        <f t="array" aca="1" ref="AA139" ca="1">IF($Q139="Y",VLOOKUP($P139,INDIRECT($Q$2),AA$5,0)*INDIRECT($P$1),VLOOKUP($P139,INDIRECT($Q$2),AA$5,0))</f>
        <v>182259.06850937498</v>
      </c>
      <c r="AB139" s="162" t="str">
        <f t="shared" si="361"/>
        <v>C03505</v>
      </c>
      <c r="AC139" s="163" t="str">
        <f t="shared" si="273"/>
        <v>Director Surface Water &amp; Sewers</v>
      </c>
      <c r="AD139" s="162" t="str">
        <f t="shared" si="329"/>
        <v>104</v>
      </c>
      <c r="AE139" s="164">
        <f t="shared" ca="1" si="352"/>
        <v>73.919000000000011</v>
      </c>
      <c r="AF139" s="164">
        <f t="shared" ca="1" si="353"/>
        <v>77.809000000000012</v>
      </c>
      <c r="AG139" s="164">
        <f t="shared" ca="1" si="354"/>
        <v>79.366</v>
      </c>
      <c r="AH139" s="164">
        <f t="shared" ca="1" si="355"/>
        <v>80.953000000000003</v>
      </c>
      <c r="AI139" s="164">
        <f t="shared" ca="1" si="356"/>
        <v>82.573000000000008</v>
      </c>
      <c r="AJ139" s="164">
        <f t="shared" ca="1" si="357"/>
        <v>84.224000000000004</v>
      </c>
      <c r="AK139" s="164">
        <f t="shared" ca="1" si="358"/>
        <v>85.908000000000001</v>
      </c>
      <c r="AL139" s="164">
        <f t="shared" ca="1" si="359"/>
        <v>87.625</v>
      </c>
    </row>
    <row r="140" spans="1:38">
      <c r="A140" s="85" t="s">
        <v>283</v>
      </c>
      <c r="B140" s="86">
        <v>15</v>
      </c>
      <c r="C140" s="86" t="s">
        <v>284</v>
      </c>
      <c r="D140" s="86">
        <v>685</v>
      </c>
      <c r="E140" s="86" t="s">
        <v>448</v>
      </c>
      <c r="F140" s="116" t="s">
        <v>285</v>
      </c>
      <c r="G140" s="134">
        <f t="shared" ca="1" si="351"/>
        <v>149740</v>
      </c>
      <c r="H140" s="134">
        <f t="shared" ca="1" si="331"/>
        <v>157622</v>
      </c>
      <c r="I140" s="134">
        <f t="shared" ca="1" si="332"/>
        <v>160774</v>
      </c>
      <c r="J140" s="134">
        <f t="shared" ca="1" si="333"/>
        <v>163987</v>
      </c>
      <c r="K140" s="134">
        <f t="shared" ca="1" si="334"/>
        <v>167268</v>
      </c>
      <c r="L140" s="134">
        <f t="shared" ca="1" si="335"/>
        <v>170613</v>
      </c>
      <c r="M140" s="134">
        <f t="shared" ca="1" si="336"/>
        <v>174026</v>
      </c>
      <c r="N140" s="134">
        <f t="shared" ca="1" si="337"/>
        <v>177506</v>
      </c>
      <c r="O140" s="87"/>
      <c r="P140" s="100" t="str">
        <f t="shared" si="360"/>
        <v>C03535</v>
      </c>
      <c r="Q140" s="102" t="s">
        <v>509</v>
      </c>
      <c r="R140" s="103" t="str">
        <f t="shared" si="272"/>
        <v>Director Traffic Services</v>
      </c>
      <c r="S140" s="102" t="str">
        <f t="shared" si="328"/>
        <v>97</v>
      </c>
      <c r="T140" s="104" cm="1">
        <f t="array" aca="1" ref="T140" ca="1">IF($Q140="Y",VLOOKUP($P140,INDIRECT($Q$2),T$5,0)*INDIRECT($P$1),VLOOKUP($P140,INDIRECT($Q$2),T$5,0))</f>
        <v>149739.70815374999</v>
      </c>
      <c r="U140" s="104" cm="1">
        <f t="array" aca="1" ref="U140" ca="1">IF($Q140="Y",VLOOKUP($P140,INDIRECT($Q$2),U$5,0)*INDIRECT($P$1),VLOOKUP($P140,INDIRECT($Q$2),U$5,0))</f>
        <v>157621.88138124999</v>
      </c>
      <c r="V140" s="104" cm="1">
        <f t="array" aca="1" ref="V140" ca="1">IF($Q140="Y",VLOOKUP($P140,INDIRECT($Q$2),V$5,0)*INDIRECT($P$1),VLOOKUP($P140,INDIRECT($Q$2),V$5,0))</f>
        <v>160774.1031771875</v>
      </c>
      <c r="W140" s="104" cm="1">
        <f t="array" aca="1" ref="W140" ca="1">IF($Q140="Y",VLOOKUP($P140,INDIRECT($Q$2),W$5,0)*INDIRECT($P$1),VLOOKUP($P140,INDIRECT($Q$2),W$5,0))</f>
        <v>163986.75784562499</v>
      </c>
      <c r="X140" s="104" cm="1">
        <f t="array" aca="1" ref="X140" ca="1">IF($Q140="Y",VLOOKUP($P140,INDIRECT($Q$2),X$5,0)*INDIRECT($P$1),VLOOKUP($P140,INDIRECT($Q$2),X$5,0))</f>
        <v>167268.47865406249</v>
      </c>
      <c r="Y140" s="104" cm="1">
        <f t="array" aca="1" ref="Y140" ca="1">IF($Q140="Y",VLOOKUP($P140,INDIRECT($Q$2),Y$5,0)*INDIRECT($P$1),VLOOKUP($P140,INDIRECT($Q$2),Y$5,0))</f>
        <v>170612.79065187497</v>
      </c>
      <c r="Z140" s="104" cm="1">
        <f t="array" aca="1" ref="Z140" ca="1">IF($Q140="Y",VLOOKUP($P140,INDIRECT($Q$2),Z$5,0)*INDIRECT($P$1),VLOOKUP($P140,INDIRECT($Q$2),Z$5,0))</f>
        <v>174026.16878968748</v>
      </c>
      <c r="AA140" s="104" cm="1">
        <f t="array" aca="1" ref="AA140" ca="1">IF($Q140="Y",VLOOKUP($P140,INDIRECT($Q$2),AA$5,0)*INDIRECT($P$1),VLOOKUP($P140,INDIRECT($Q$2),AA$5,0))</f>
        <v>177506.45475062498</v>
      </c>
      <c r="AB140" s="162" t="str">
        <f t="shared" si="361"/>
        <v>C03535</v>
      </c>
      <c r="AC140" s="163" t="str">
        <f t="shared" si="273"/>
        <v>Director Traffic Services</v>
      </c>
      <c r="AD140" s="162" t="str">
        <f t="shared" si="329"/>
        <v>97</v>
      </c>
      <c r="AE140" s="164">
        <f t="shared" ca="1" si="352"/>
        <v>71.991</v>
      </c>
      <c r="AF140" s="164">
        <f t="shared" ca="1" si="353"/>
        <v>75.78</v>
      </c>
      <c r="AG140" s="164">
        <f t="shared" ca="1" si="354"/>
        <v>77.296000000000006</v>
      </c>
      <c r="AH140" s="164">
        <f t="shared" ca="1" si="355"/>
        <v>78.84</v>
      </c>
      <c r="AI140" s="164">
        <f t="shared" ca="1" si="356"/>
        <v>80.418000000000006</v>
      </c>
      <c r="AJ140" s="164">
        <f t="shared" ca="1" si="357"/>
        <v>82.02600000000001</v>
      </c>
      <c r="AK140" s="164">
        <f t="shared" ca="1" si="358"/>
        <v>83.667000000000002</v>
      </c>
      <c r="AL140" s="164">
        <f t="shared" ca="1" si="359"/>
        <v>85.34</v>
      </c>
    </row>
    <row r="141" spans="1:38">
      <c r="A141" s="85" t="s">
        <v>286</v>
      </c>
      <c r="B141" s="86">
        <v>15</v>
      </c>
      <c r="C141" s="86" t="s">
        <v>158</v>
      </c>
      <c r="D141" s="86">
        <v>703</v>
      </c>
      <c r="E141" s="86" t="s">
        <v>448</v>
      </c>
      <c r="F141" s="116" t="s">
        <v>287</v>
      </c>
      <c r="G141" s="134">
        <f t="shared" ca="1" si="351"/>
        <v>153750</v>
      </c>
      <c r="H141" s="134">
        <f t="shared" ca="1" si="331"/>
        <v>161842</v>
      </c>
      <c r="I141" s="134">
        <f t="shared" ca="1" si="332"/>
        <v>165081</v>
      </c>
      <c r="J141" s="134">
        <f t="shared" ca="1" si="333"/>
        <v>168381</v>
      </c>
      <c r="K141" s="134">
        <f t="shared" ca="1" si="334"/>
        <v>171750</v>
      </c>
      <c r="L141" s="134">
        <f t="shared" ca="1" si="335"/>
        <v>175184</v>
      </c>
      <c r="M141" s="134">
        <f t="shared" ca="1" si="336"/>
        <v>178687</v>
      </c>
      <c r="N141" s="134">
        <f t="shared" ca="1" si="337"/>
        <v>182259</v>
      </c>
      <c r="O141" s="87"/>
      <c r="P141" s="100" t="str">
        <f t="shared" si="360"/>
        <v>C03536</v>
      </c>
      <c r="Q141" s="102" t="s">
        <v>509</v>
      </c>
      <c r="R141" s="103" t="str">
        <f t="shared" si="272"/>
        <v>Director Transportation Maintenance &amp; Repair</v>
      </c>
      <c r="S141" s="102" t="str">
        <f t="shared" si="328"/>
        <v>104</v>
      </c>
      <c r="T141" s="104" cm="1">
        <f t="array" aca="1" ref="T141" ca="1">IF($Q141="Y",VLOOKUP($P141,INDIRECT($Q$2),T$5,0)*INDIRECT($P$1),VLOOKUP($P141,INDIRECT($Q$2),T$5,0))</f>
        <v>153749.8609075</v>
      </c>
      <c r="U141" s="104" cm="1">
        <f t="array" aca="1" ref="U141" ca="1">IF($Q141="Y",VLOOKUP($P141,INDIRECT($Q$2),U$5,0)*INDIRECT($P$1),VLOOKUP($P141,INDIRECT($Q$2),U$5,0))</f>
        <v>161842.47003031248</v>
      </c>
      <c r="V141" s="104" cm="1">
        <f t="array" aca="1" ref="V141" ca="1">IF($Q141="Y",VLOOKUP($P141,INDIRECT($Q$2),V$5,0)*INDIRECT($P$1),VLOOKUP($P141,INDIRECT($Q$2),V$5,0))</f>
        <v>165081.02450125001</v>
      </c>
      <c r="W141" s="104" cm="1">
        <f t="array" aca="1" ref="W141" ca="1">IF($Q141="Y",VLOOKUP($P141,INDIRECT($Q$2),W$5,0)*INDIRECT($P$1),VLOOKUP($P141,INDIRECT($Q$2),W$5,0))</f>
        <v>168381.09100312498</v>
      </c>
      <c r="X141" s="104" cm="1">
        <f t="array" aca="1" ref="X141" ca="1">IF($Q141="Y",VLOOKUP($P141,INDIRECT($Q$2),X$5,0)*INDIRECT($P$1),VLOOKUP($P141,INDIRECT($Q$2),X$5,0))</f>
        <v>171750.22364499996</v>
      </c>
      <c r="Y141" s="104" cm="1">
        <f t="array" aca="1" ref="Y141" ca="1">IF($Q141="Y",VLOOKUP($P141,INDIRECT($Q$2),Y$5,0)*INDIRECT($P$1),VLOOKUP($P141,INDIRECT($Q$2),Y$5,0))</f>
        <v>175184.105793125</v>
      </c>
      <c r="Z141" s="104" cm="1">
        <f t="array" aca="1" ref="Z141" ca="1">IF($Q141="Y",VLOOKUP($P141,INDIRECT($Q$2),Z$5,0)*INDIRECT($P$1),VLOOKUP($P141,INDIRECT($Q$2),Z$5,0))</f>
        <v>178687.05408124998</v>
      </c>
      <c r="AA141" s="104" cm="1">
        <f t="array" aca="1" ref="AA141" ca="1">IF($Q141="Y",VLOOKUP($P141,INDIRECT($Q$2),AA$5,0)*INDIRECT($P$1),VLOOKUP($P141,INDIRECT($Q$2),AA$5,0))</f>
        <v>182259.06850937498</v>
      </c>
      <c r="AB141" s="162" t="str">
        <f t="shared" si="361"/>
        <v>C03536</v>
      </c>
      <c r="AC141" s="163" t="str">
        <f t="shared" si="273"/>
        <v>Director Transportation Maintenance &amp; Repair</v>
      </c>
      <c r="AD141" s="162" t="str">
        <f t="shared" si="329"/>
        <v>104</v>
      </c>
      <c r="AE141" s="164">
        <f t="shared" ca="1" si="352"/>
        <v>73.919000000000011</v>
      </c>
      <c r="AF141" s="164">
        <f t="shared" ca="1" si="353"/>
        <v>77.809000000000012</v>
      </c>
      <c r="AG141" s="164">
        <f t="shared" ca="1" si="354"/>
        <v>79.366</v>
      </c>
      <c r="AH141" s="164">
        <f t="shared" ca="1" si="355"/>
        <v>80.953000000000003</v>
      </c>
      <c r="AI141" s="164">
        <f t="shared" ca="1" si="356"/>
        <v>82.573000000000008</v>
      </c>
      <c r="AJ141" s="164">
        <f t="shared" ca="1" si="357"/>
        <v>84.224000000000004</v>
      </c>
      <c r="AK141" s="164">
        <f t="shared" ca="1" si="358"/>
        <v>85.908000000000001</v>
      </c>
      <c r="AL141" s="164">
        <f t="shared" ca="1" si="359"/>
        <v>87.625</v>
      </c>
    </row>
    <row r="142" spans="1:38">
      <c r="A142" s="85" t="s">
        <v>288</v>
      </c>
      <c r="B142" s="86">
        <v>15</v>
      </c>
      <c r="C142" s="86" t="s">
        <v>21</v>
      </c>
      <c r="D142" s="86">
        <v>695</v>
      </c>
      <c r="E142" s="86" t="s">
        <v>448</v>
      </c>
      <c r="F142" s="116" t="s">
        <v>289</v>
      </c>
      <c r="G142" s="134">
        <f t="shared" ca="1" si="351"/>
        <v>151968</v>
      </c>
      <c r="H142" s="134">
        <f t="shared" ca="1" si="331"/>
        <v>159965</v>
      </c>
      <c r="I142" s="134">
        <f t="shared" ca="1" si="332"/>
        <v>163166</v>
      </c>
      <c r="J142" s="134">
        <f t="shared" ca="1" si="333"/>
        <v>166430</v>
      </c>
      <c r="K142" s="134">
        <f t="shared" ca="1" si="334"/>
        <v>169758</v>
      </c>
      <c r="L142" s="134">
        <f t="shared" ca="1" si="335"/>
        <v>173152</v>
      </c>
      <c r="M142" s="134">
        <f t="shared" ca="1" si="336"/>
        <v>176617</v>
      </c>
      <c r="N142" s="134">
        <f t="shared" ca="1" si="337"/>
        <v>180148</v>
      </c>
      <c r="O142" s="87"/>
      <c r="P142" s="100" t="str">
        <f t="shared" si="360"/>
        <v>C03240</v>
      </c>
      <c r="Q142" s="102" t="s">
        <v>509</v>
      </c>
      <c r="R142" s="103" t="str">
        <f t="shared" si="272"/>
        <v>Director Transportation Planning &amp; Engineering Services</v>
      </c>
      <c r="S142" s="102" t="str">
        <f t="shared" si="328"/>
        <v>116</v>
      </c>
      <c r="T142" s="104" cm="1">
        <f t="array" aca="1" ref="T142" ca="1">IF($Q142="Y",VLOOKUP($P142,INDIRECT($Q$2),T$5,0)*INDIRECT($P$1),VLOOKUP($P142,INDIRECT($Q$2),T$5,0))</f>
        <v>151968.17032718749</v>
      </c>
      <c r="U142" s="104" cm="1">
        <f t="array" aca="1" ref="U142" ca="1">IF($Q142="Y",VLOOKUP($P142,INDIRECT($Q$2),U$5,0)*INDIRECT($P$1),VLOOKUP($P142,INDIRECT($Q$2),U$5,0))</f>
        <v>159964.73434906249</v>
      </c>
      <c r="V142" s="104" cm="1">
        <f t="array" aca="1" ref="V142" ca="1">IF($Q142="Y",VLOOKUP($P142,INDIRECT($Q$2),V$5,0)*INDIRECT($P$1),VLOOKUP($P142,INDIRECT($Q$2),V$5,0))</f>
        <v>163165.51827468749</v>
      </c>
      <c r="W142" s="104" cm="1">
        <f t="array" aca="1" ref="W142" ca="1">IF($Q142="Y",VLOOKUP($P142,INDIRECT($Q$2),W$5,0)*INDIRECT($P$1),VLOOKUP($P142,INDIRECT($Q$2),W$5,0))</f>
        <v>166429.97254812499</v>
      </c>
      <c r="X142" s="104" cm="1">
        <f t="array" aca="1" ref="X142" ca="1">IF($Q142="Y",VLOOKUP($P142,INDIRECT($Q$2),X$5,0)*INDIRECT($P$1),VLOOKUP($P142,INDIRECT($Q$2),X$5,0))</f>
        <v>169758.09716937499</v>
      </c>
      <c r="Y142" s="104" cm="1">
        <f t="array" aca="1" ref="Y142" ca="1">IF($Q142="Y",VLOOKUP($P142,INDIRECT($Q$2),Y$5,0)*INDIRECT($P$1),VLOOKUP($P142,INDIRECT($Q$2),Y$5,0))</f>
        <v>173152.05045531251</v>
      </c>
      <c r="Z142" s="104" cm="1">
        <f t="array" aca="1" ref="Z142" ca="1">IF($Q142="Y",VLOOKUP($P142,INDIRECT($Q$2),Z$5,0)*INDIRECT($P$1),VLOOKUP($P142,INDIRECT($Q$2),Z$5,0))</f>
        <v>176617.22819812497</v>
      </c>
      <c r="AA142" s="104" cm="1">
        <f t="array" aca="1" ref="AA142" ca="1">IF($Q142="Y",VLOOKUP($P142,INDIRECT($Q$2),AA$5,0)*INDIRECT($P$1),VLOOKUP($P142,INDIRECT($Q$2),AA$5,0))</f>
        <v>180148.23460562498</v>
      </c>
      <c r="AB142" s="162" t="str">
        <f t="shared" si="361"/>
        <v>C03240</v>
      </c>
      <c r="AC142" s="163" t="str">
        <f t="shared" si="273"/>
        <v>Director Transportation Planning &amp; Engineering Services</v>
      </c>
      <c r="AD142" s="162" t="str">
        <f t="shared" si="329"/>
        <v>116</v>
      </c>
      <c r="AE142" s="164">
        <f t="shared" ca="1" si="352"/>
        <v>73.062000000000012</v>
      </c>
      <c r="AF142" s="164">
        <f t="shared" ca="1" si="353"/>
        <v>76.907000000000011</v>
      </c>
      <c r="AG142" s="164">
        <f t="shared" ca="1" si="354"/>
        <v>78.445000000000007</v>
      </c>
      <c r="AH142" s="164">
        <f t="shared" ca="1" si="355"/>
        <v>80.015000000000001</v>
      </c>
      <c r="AI142" s="164">
        <f t="shared" ca="1" si="356"/>
        <v>81.615000000000009</v>
      </c>
      <c r="AJ142" s="164">
        <f t="shared" ca="1" si="357"/>
        <v>83.247</v>
      </c>
      <c r="AK142" s="164">
        <f t="shared" ca="1" si="358"/>
        <v>84.913000000000011</v>
      </c>
      <c r="AL142" s="164">
        <f t="shared" ca="1" si="359"/>
        <v>86.61</v>
      </c>
    </row>
    <row r="143" spans="1:38">
      <c r="A143" s="85" t="s">
        <v>290</v>
      </c>
      <c r="B143" s="86">
        <v>15</v>
      </c>
      <c r="C143" s="86" t="s">
        <v>284</v>
      </c>
      <c r="D143" s="86">
        <v>685</v>
      </c>
      <c r="E143" s="86" t="s">
        <v>448</v>
      </c>
      <c r="F143" s="116" t="s">
        <v>291</v>
      </c>
      <c r="G143" s="134">
        <f t="shared" ca="1" si="351"/>
        <v>149740</v>
      </c>
      <c r="H143" s="134">
        <f t="shared" ca="1" si="331"/>
        <v>157622</v>
      </c>
      <c r="I143" s="134">
        <f t="shared" ca="1" si="332"/>
        <v>160774</v>
      </c>
      <c r="J143" s="134">
        <f t="shared" ca="1" si="333"/>
        <v>163987</v>
      </c>
      <c r="K143" s="134">
        <f t="shared" ca="1" si="334"/>
        <v>167268</v>
      </c>
      <c r="L143" s="134">
        <f t="shared" ca="1" si="335"/>
        <v>170613</v>
      </c>
      <c r="M143" s="134">
        <f t="shared" ca="1" si="336"/>
        <v>174026</v>
      </c>
      <c r="N143" s="134">
        <f t="shared" ca="1" si="337"/>
        <v>177506</v>
      </c>
      <c r="O143" s="87"/>
      <c r="P143" s="100" t="str">
        <f t="shared" si="360"/>
        <v>C03533</v>
      </c>
      <c r="Q143" s="102" t="s">
        <v>509</v>
      </c>
      <c r="R143" s="103" t="str">
        <f t="shared" si="272"/>
        <v>Director Transportation Planning &amp; Programming</v>
      </c>
      <c r="S143" s="102" t="str">
        <f t="shared" si="328"/>
        <v>97</v>
      </c>
      <c r="T143" s="104" cm="1">
        <f t="array" aca="1" ref="T143" ca="1">IF($Q143="Y",VLOOKUP($P143,INDIRECT($Q$2),T$5,0)*INDIRECT($P$1),VLOOKUP($P143,INDIRECT($Q$2),T$5,0))</f>
        <v>149739.70815374999</v>
      </c>
      <c r="U143" s="104" cm="1">
        <f t="array" aca="1" ref="U143" ca="1">IF($Q143="Y",VLOOKUP($P143,INDIRECT($Q$2),U$5,0)*INDIRECT($P$1),VLOOKUP($P143,INDIRECT($Q$2),U$5,0))</f>
        <v>157621.88138124999</v>
      </c>
      <c r="V143" s="104" cm="1">
        <f t="array" aca="1" ref="V143" ca="1">IF($Q143="Y",VLOOKUP($P143,INDIRECT($Q$2),V$5,0)*INDIRECT($P$1),VLOOKUP($P143,INDIRECT($Q$2),V$5,0))</f>
        <v>160774.1031771875</v>
      </c>
      <c r="W143" s="104" cm="1">
        <f t="array" aca="1" ref="W143" ca="1">IF($Q143="Y",VLOOKUP($P143,INDIRECT($Q$2),W$5,0)*INDIRECT($P$1),VLOOKUP($P143,INDIRECT($Q$2),W$5,0))</f>
        <v>163986.75784562499</v>
      </c>
      <c r="X143" s="104" cm="1">
        <f t="array" aca="1" ref="X143" ca="1">IF($Q143="Y",VLOOKUP($P143,INDIRECT($Q$2),X$5,0)*INDIRECT($P$1),VLOOKUP($P143,INDIRECT($Q$2),X$5,0))</f>
        <v>167268.47865406249</v>
      </c>
      <c r="Y143" s="104" cm="1">
        <f t="array" aca="1" ref="Y143" ca="1">IF($Q143="Y",VLOOKUP($P143,INDIRECT($Q$2),Y$5,0)*INDIRECT($P$1),VLOOKUP($P143,INDIRECT($Q$2),Y$5,0))</f>
        <v>170612.79065187497</v>
      </c>
      <c r="Z143" s="104" cm="1">
        <f t="array" aca="1" ref="Z143" ca="1">IF($Q143="Y",VLOOKUP($P143,INDIRECT($Q$2),Z$5,0)*INDIRECT($P$1),VLOOKUP($P143,INDIRECT($Q$2),Z$5,0))</f>
        <v>174026.16878968748</v>
      </c>
      <c r="AA143" s="104" cm="1">
        <f t="array" aca="1" ref="AA143" ca="1">IF($Q143="Y",VLOOKUP($P143,INDIRECT($Q$2),AA$5,0)*INDIRECT($P$1),VLOOKUP($P143,INDIRECT($Q$2),AA$5,0))</f>
        <v>177506.45475062498</v>
      </c>
      <c r="AB143" s="162" t="str">
        <f t="shared" si="361"/>
        <v>C03533</v>
      </c>
      <c r="AC143" s="163" t="str">
        <f t="shared" si="273"/>
        <v>Director Transportation Planning &amp; Programming</v>
      </c>
      <c r="AD143" s="162" t="str">
        <f t="shared" si="329"/>
        <v>97</v>
      </c>
      <c r="AE143" s="164">
        <f t="shared" ca="1" si="352"/>
        <v>71.991</v>
      </c>
      <c r="AF143" s="164">
        <f t="shared" ca="1" si="353"/>
        <v>75.78</v>
      </c>
      <c r="AG143" s="164">
        <f t="shared" ca="1" si="354"/>
        <v>77.296000000000006</v>
      </c>
      <c r="AH143" s="164">
        <f t="shared" ca="1" si="355"/>
        <v>78.84</v>
      </c>
      <c r="AI143" s="164">
        <f t="shared" ca="1" si="356"/>
        <v>80.418000000000006</v>
      </c>
      <c r="AJ143" s="164">
        <f t="shared" ca="1" si="357"/>
        <v>82.02600000000001</v>
      </c>
      <c r="AK143" s="164">
        <f t="shared" ca="1" si="358"/>
        <v>83.667000000000002</v>
      </c>
      <c r="AL143" s="164">
        <f t="shared" ca="1" si="359"/>
        <v>85.34</v>
      </c>
    </row>
    <row r="144" spans="1:38">
      <c r="A144" s="85" t="s">
        <v>292</v>
      </c>
      <c r="B144" s="86">
        <v>13</v>
      </c>
      <c r="C144" s="86" t="s">
        <v>192</v>
      </c>
      <c r="D144" s="86">
        <v>623</v>
      </c>
      <c r="E144" s="86" t="s">
        <v>448</v>
      </c>
      <c r="F144" s="116" t="s">
        <v>293</v>
      </c>
      <c r="G144" s="134">
        <f t="shared" ca="1" si="351"/>
        <v>135928</v>
      </c>
      <c r="H144" s="134">
        <f t="shared" ca="1" si="331"/>
        <v>143081</v>
      </c>
      <c r="I144" s="134">
        <f t="shared" ca="1" si="332"/>
        <v>145942</v>
      </c>
      <c r="J144" s="134">
        <f t="shared" ca="1" si="333"/>
        <v>148860</v>
      </c>
      <c r="K144" s="134">
        <f t="shared" ca="1" si="334"/>
        <v>151840</v>
      </c>
      <c r="L144" s="134">
        <f t="shared" ca="1" si="335"/>
        <v>154873</v>
      </c>
      <c r="M144" s="134">
        <f t="shared" ca="1" si="336"/>
        <v>157974</v>
      </c>
      <c r="N144" s="134">
        <f t="shared" ca="1" si="337"/>
        <v>161132</v>
      </c>
      <c r="O144" s="87"/>
      <c r="P144" s="100" t="str">
        <f t="shared" si="360"/>
        <v>C03537</v>
      </c>
      <c r="Q144" s="102" t="s">
        <v>509</v>
      </c>
      <c r="R144" s="103" t="str">
        <f t="shared" si="272"/>
        <v>Director Treasury</v>
      </c>
      <c r="S144" s="102" t="str">
        <f t="shared" si="328"/>
        <v>92</v>
      </c>
      <c r="T144" s="104" cm="1">
        <f t="array" aca="1" ref="T144" ca="1">IF($Q144="Y",VLOOKUP($P144,INDIRECT($Q$2),T$5,0)*INDIRECT($P$1),VLOOKUP($P144,INDIRECT($Q$2),T$5,0))</f>
        <v>135927.55931218748</v>
      </c>
      <c r="U144" s="104" cm="1">
        <f t="array" aca="1" ref="U144" ca="1">IF($Q144="Y",VLOOKUP($P144,INDIRECT($Q$2),U$5,0)*INDIRECT($P$1),VLOOKUP($P144,INDIRECT($Q$2),U$5,0))</f>
        <v>143081.300594375</v>
      </c>
      <c r="V144" s="104" cm="1">
        <f t="array" aca="1" ref="V144" ca="1">IF($Q144="Y",VLOOKUP($P144,INDIRECT($Q$2),V$5,0)*INDIRECT($P$1),VLOOKUP($P144,INDIRECT($Q$2),V$5,0))</f>
        <v>145942.1496121875</v>
      </c>
      <c r="W144" s="104" cm="1">
        <f t="array" aca="1" ref="W144" ca="1">IF($Q144="Y",VLOOKUP($P144,INDIRECT($Q$2),W$5,0)*INDIRECT($P$1),VLOOKUP($P144,INDIRECT($Q$2),W$5,0))</f>
        <v>148860.19402718751</v>
      </c>
      <c r="X144" s="104" cm="1">
        <f t="array" aca="1" ref="X144" ca="1">IF($Q144="Y",VLOOKUP($P144,INDIRECT($Q$2),X$5,0)*INDIRECT($P$1),VLOOKUP($P144,INDIRECT($Q$2),X$5,0))</f>
        <v>151839.75047312499</v>
      </c>
      <c r="Y144" s="104" cm="1">
        <f t="array" aca="1" ref="Y144" ca="1">IF($Q144="Y",VLOOKUP($P144,INDIRECT($Q$2),Y$5,0)*INDIRECT($P$1),VLOOKUP($P144,INDIRECT($Q$2),Y$5,0))</f>
        <v>154873.26484093751</v>
      </c>
      <c r="Z144" s="104" cm="1">
        <f t="array" aca="1" ref="Z144" ca="1">IF($Q144="Y",VLOOKUP($P144,INDIRECT($Q$2),Z$5,0)*INDIRECT($P$1),VLOOKUP($P144,INDIRECT($Q$2),Z$5,0))</f>
        <v>157973.68703187499</v>
      </c>
      <c r="AA144" s="104" cm="1">
        <f t="array" aca="1" ref="AA144" ca="1">IF($Q144="Y",VLOOKUP($P144,INDIRECT($Q$2),AA$5,0)*INDIRECT($P$1),VLOOKUP($P144,INDIRECT($Q$2),AA$5,0))</f>
        <v>161132.38377843748</v>
      </c>
      <c r="AB144" s="162" t="str">
        <f t="shared" si="361"/>
        <v>C03537</v>
      </c>
      <c r="AC144" s="163" t="str">
        <f t="shared" si="273"/>
        <v>Director Treasury</v>
      </c>
      <c r="AD144" s="162" t="str">
        <f t="shared" si="329"/>
        <v>92</v>
      </c>
      <c r="AE144" s="164">
        <f t="shared" ca="1" si="352"/>
        <v>65.350000000000009</v>
      </c>
      <c r="AF144" s="164">
        <f t="shared" ca="1" si="353"/>
        <v>68.790000000000006</v>
      </c>
      <c r="AG144" s="164">
        <f t="shared" ca="1" si="354"/>
        <v>70.165000000000006</v>
      </c>
      <c r="AH144" s="164">
        <f t="shared" ca="1" si="355"/>
        <v>71.567999999999998</v>
      </c>
      <c r="AI144" s="164">
        <f t="shared" ca="1" si="356"/>
        <v>73</v>
      </c>
      <c r="AJ144" s="164">
        <f t="shared" ca="1" si="357"/>
        <v>74.459000000000003</v>
      </c>
      <c r="AK144" s="164">
        <f t="shared" ca="1" si="358"/>
        <v>75.948999999999998</v>
      </c>
      <c r="AL144" s="164">
        <f t="shared" ca="1" si="359"/>
        <v>77.468000000000004</v>
      </c>
    </row>
    <row r="145" spans="1:40">
      <c r="A145" s="85" t="s">
        <v>294</v>
      </c>
      <c r="B145" s="86">
        <v>16</v>
      </c>
      <c r="C145" s="86" t="s">
        <v>40</v>
      </c>
      <c r="D145" s="86">
        <v>733</v>
      </c>
      <c r="E145" s="86" t="s">
        <v>448</v>
      </c>
      <c r="F145" s="117" t="s">
        <v>295</v>
      </c>
      <c r="G145" s="134">
        <f t="shared" si="330"/>
        <v>160433</v>
      </c>
      <c r="H145" s="134">
        <f t="shared" si="331"/>
        <v>168878</v>
      </c>
      <c r="I145" s="134">
        <f t="shared" si="332"/>
        <v>172258</v>
      </c>
      <c r="J145" s="134">
        <f t="shared" si="333"/>
        <v>175701</v>
      </c>
      <c r="K145" s="134">
        <f t="shared" si="334"/>
        <v>179215</v>
      </c>
      <c r="L145" s="134">
        <f t="shared" si="335"/>
        <v>182798</v>
      </c>
      <c r="M145" s="134">
        <f t="shared" si="336"/>
        <v>186456</v>
      </c>
      <c r="N145" s="134">
        <f t="shared" si="337"/>
        <v>190186</v>
      </c>
      <c r="O145" s="87"/>
      <c r="P145" s="100" t="str">
        <f t="shared" si="360"/>
        <v>C03540</v>
      </c>
      <c r="Q145" s="102" t="s">
        <v>509</v>
      </c>
      <c r="R145" s="103" t="str">
        <f t="shared" si="272"/>
        <v>Director Water Treatment and Distribution</v>
      </c>
      <c r="S145" s="102" t="str">
        <f t="shared" si="328"/>
        <v>62</v>
      </c>
      <c r="T145" s="191">
        <v>160433.41599999997</v>
      </c>
      <c r="U145" s="191">
        <v>168877.85199999998</v>
      </c>
      <c r="V145" s="191">
        <v>172257.8</v>
      </c>
      <c r="W145" s="191">
        <v>175700.7824</v>
      </c>
      <c r="X145" s="191">
        <v>179215.49359999999</v>
      </c>
      <c r="Y145" s="191">
        <v>182797.5864</v>
      </c>
      <c r="Z145" s="191">
        <v>186455.75519999999</v>
      </c>
      <c r="AA145" s="191">
        <v>190185.65279999998</v>
      </c>
      <c r="AB145" s="162" t="str">
        <f t="shared" si="361"/>
        <v>C03540</v>
      </c>
      <c r="AC145" s="163" t="str">
        <f t="shared" si="273"/>
        <v>Director Water Treatment and Distribution</v>
      </c>
      <c r="AD145" s="162" t="str">
        <f t="shared" si="329"/>
        <v>62</v>
      </c>
      <c r="AE145" s="164">
        <f t="shared" ref="AE145" si="362">ROUNDUP(T145/2080,3)</f>
        <v>77.132000000000005</v>
      </c>
      <c r="AF145" s="164">
        <f t="shared" ref="AF145" si="363">ROUNDUP(U145/2080,3)</f>
        <v>81.192000000000007</v>
      </c>
      <c r="AG145" s="164">
        <f t="shared" ref="AG145" si="364">ROUNDUP(V145/2080,3)</f>
        <v>82.817000000000007</v>
      </c>
      <c r="AH145" s="164">
        <f t="shared" ref="AH145" si="365">ROUNDUP(W145/2080,3)</f>
        <v>84.472000000000008</v>
      </c>
      <c r="AI145" s="164">
        <f t="shared" ref="AI145" si="366">ROUNDUP(X145/2080,3)</f>
        <v>86.162000000000006</v>
      </c>
      <c r="AJ145" s="164">
        <f t="shared" ref="AJ145" si="367">ROUNDUP(Y145/2080,3)</f>
        <v>87.884</v>
      </c>
      <c r="AK145" s="164">
        <f t="shared" ref="AK145" si="368">ROUNDUP(Z145/2080,3)</f>
        <v>89.643000000000001</v>
      </c>
      <c r="AL145" s="164">
        <f t="shared" ref="AL145" si="369">ROUNDUP(AA145/2080,3)</f>
        <v>91.436000000000007</v>
      </c>
    </row>
    <row r="146" spans="1:40">
      <c r="A146" s="85" t="s">
        <v>296</v>
      </c>
      <c r="B146" s="86">
        <v>11</v>
      </c>
      <c r="C146" s="86" t="s">
        <v>161</v>
      </c>
      <c r="D146" s="86">
        <v>538</v>
      </c>
      <c r="E146" s="86" t="s">
        <v>448</v>
      </c>
      <c r="F146" s="117" t="s">
        <v>297</v>
      </c>
      <c r="G146" s="134">
        <f t="shared" ref="G146:G165" ca="1" si="370">ROUND(T146,0)</f>
        <v>116990</v>
      </c>
      <c r="H146" s="134">
        <f t="shared" ref="H146:H165" ca="1" si="371">ROUND(U146,0)</f>
        <v>123148</v>
      </c>
      <c r="I146" s="134">
        <f t="shared" ref="I146:I165" ca="1" si="372">ROUND(V146,0)</f>
        <v>125609</v>
      </c>
      <c r="J146" s="134">
        <f t="shared" ref="J146:J165" ca="1" si="373">ROUND(W146,0)</f>
        <v>128123</v>
      </c>
      <c r="K146" s="134">
        <f t="shared" ref="K146:K165" ca="1" si="374">ROUND(X146,0)</f>
        <v>130686</v>
      </c>
      <c r="L146" s="134">
        <f t="shared" ref="L146:L165" ca="1" si="375">ROUND(Y146,0)</f>
        <v>133298</v>
      </c>
      <c r="M146" s="134">
        <f t="shared" ref="M146:M165" ca="1" si="376">ROUND(Z146,0)</f>
        <v>135964</v>
      </c>
      <c r="N146" s="134">
        <f t="shared" ref="N146:N165" ca="1" si="377">ROUND(AA146,0)</f>
        <v>138685</v>
      </c>
      <c r="O146" s="87"/>
      <c r="P146" s="100" t="str">
        <f t="shared" si="360"/>
        <v>C08320</v>
      </c>
      <c r="Q146" s="102" t="s">
        <v>509</v>
      </c>
      <c r="R146" s="103" t="str">
        <f t="shared" si="272"/>
        <v>Event Operations Manager</v>
      </c>
      <c r="S146" s="102" t="str">
        <f t="shared" si="328"/>
        <v>24</v>
      </c>
      <c r="T146" s="104" cm="1">
        <f t="array" aca="1" ref="T146" ca="1">IF($Q146="Y",VLOOKUP($P146,INDIRECT($Q$2),T$5,0)*INDIRECT($P$1),VLOOKUP($P146,INDIRECT($Q$2),T$5,0))</f>
        <v>116990.48705093749</v>
      </c>
      <c r="U146" s="104" cm="1">
        <f t="array" aca="1" ref="U146" ca="1">IF($Q146="Y",VLOOKUP($P146,INDIRECT($Q$2),U$5,0)*INDIRECT($P$1),VLOOKUP($P146,INDIRECT($Q$2),U$5,0))</f>
        <v>123148.16509531249</v>
      </c>
      <c r="V146" s="104" cm="1">
        <f t="array" aca="1" ref="V146" ca="1">IF($Q146="Y",VLOOKUP($P146,INDIRECT($Q$2),V$5,0)*INDIRECT($P$1),VLOOKUP($P146,INDIRECT($Q$2),V$5,0))</f>
        <v>125608.6463328125</v>
      </c>
      <c r="W146" s="104" cm="1">
        <f t="array" aca="1" ref="W146" ca="1">IF($Q146="Y",VLOOKUP($P146,INDIRECT($Q$2),W$5,0)*INDIRECT($P$1),VLOOKUP($P146,INDIRECT($Q$2),W$5,0))</f>
        <v>128123.0854921875</v>
      </c>
      <c r="X146" s="104" cm="1">
        <f t="array" aca="1" ref="X146" ca="1">IF($Q146="Y",VLOOKUP($P146,INDIRECT($Q$2),X$5,0)*INDIRECT($P$1),VLOOKUP($P146,INDIRECT($Q$2),X$5,0))</f>
        <v>130686.08678124999</v>
      </c>
      <c r="Y146" s="104" cm="1">
        <f t="array" aca="1" ref="Y146" ca="1">IF($Q146="Y",VLOOKUP($P146,INDIRECT($Q$2),Y$5,0)*INDIRECT($P$1),VLOOKUP($P146,INDIRECT($Q$2),Y$5,0))</f>
        <v>133297.65019999997</v>
      </c>
      <c r="Z146" s="104" cm="1">
        <f t="array" aca="1" ref="Z146" ca="1">IF($Q146="Y",VLOOKUP($P146,INDIRECT($Q$2),Z$5,0)*INDIRECT($P$1),VLOOKUP($P146,INDIRECT($Q$2),Z$5,0))</f>
        <v>135964.25069906248</v>
      </c>
      <c r="AA146" s="104" cm="1">
        <f t="array" aca="1" ref="AA146" ca="1">IF($Q146="Y",VLOOKUP($P146,INDIRECT($Q$2),AA$5,0)*INDIRECT($P$1),VLOOKUP($P146,INDIRECT($Q$2),AA$5,0))</f>
        <v>138684.80911999999</v>
      </c>
      <c r="AB146" s="162" t="str">
        <f t="shared" si="361"/>
        <v>C08320</v>
      </c>
      <c r="AC146" s="163" t="str">
        <f t="shared" si="273"/>
        <v>Event Operations Manager</v>
      </c>
      <c r="AD146" s="162" t="str">
        <f t="shared" si="329"/>
        <v>24</v>
      </c>
      <c r="AE146" s="164">
        <f t="shared" ref="AE146:AE165" ca="1" si="378">ROUNDUP(T146/2080,3)</f>
        <v>56.245999999999995</v>
      </c>
      <c r="AF146" s="164">
        <f t="shared" ref="AF146:AF165" ca="1" si="379">ROUNDUP(U146/2080,3)</f>
        <v>59.205999999999996</v>
      </c>
      <c r="AG146" s="164">
        <f t="shared" ref="AG146:AG165" ca="1" si="380">ROUNDUP(V146/2080,3)</f>
        <v>60.388999999999996</v>
      </c>
      <c r="AH146" s="164">
        <f t="shared" ref="AH146:AH165" ca="1" si="381">ROUNDUP(W146/2080,3)</f>
        <v>61.597999999999999</v>
      </c>
      <c r="AI146" s="164">
        <f t="shared" ref="AI146:AI165" ca="1" si="382">ROUNDUP(X146/2080,3)</f>
        <v>62.83</v>
      </c>
      <c r="AJ146" s="164">
        <f t="shared" ref="AJ146:AJ165" ca="1" si="383">ROUNDUP(Y146/2080,3)</f>
        <v>64.085999999999999</v>
      </c>
      <c r="AK146" s="164">
        <f t="shared" ref="AK146:AK165" ca="1" si="384">ROUNDUP(Z146/2080,3)</f>
        <v>65.368000000000009</v>
      </c>
      <c r="AL146" s="164">
        <f t="shared" ref="AL146:AL165" ca="1" si="385">ROUNDUP(AA146/2080,3)</f>
        <v>66.676000000000002</v>
      </c>
    </row>
    <row r="147" spans="1:40">
      <c r="A147" s="85" t="s">
        <v>298</v>
      </c>
      <c r="B147" s="86">
        <v>11</v>
      </c>
      <c r="C147" s="86" t="s">
        <v>161</v>
      </c>
      <c r="D147" s="86">
        <v>538</v>
      </c>
      <c r="E147" s="86" t="s">
        <v>448</v>
      </c>
      <c r="F147" s="117" t="s">
        <v>299</v>
      </c>
      <c r="G147" s="134">
        <f t="shared" ca="1" si="370"/>
        <v>116990</v>
      </c>
      <c r="H147" s="134">
        <f t="shared" ca="1" si="371"/>
        <v>123148</v>
      </c>
      <c r="I147" s="134">
        <f t="shared" ca="1" si="372"/>
        <v>125609</v>
      </c>
      <c r="J147" s="134">
        <f t="shared" ca="1" si="373"/>
        <v>128123</v>
      </c>
      <c r="K147" s="134">
        <f t="shared" ca="1" si="374"/>
        <v>130686</v>
      </c>
      <c r="L147" s="134">
        <f t="shared" ca="1" si="375"/>
        <v>133298</v>
      </c>
      <c r="M147" s="134">
        <f t="shared" ca="1" si="376"/>
        <v>135964</v>
      </c>
      <c r="N147" s="134">
        <f t="shared" ca="1" si="377"/>
        <v>138685</v>
      </c>
      <c r="O147" s="87"/>
      <c r="P147" s="100" t="str">
        <f t="shared" si="360"/>
        <v>C04233</v>
      </c>
      <c r="Q147" s="102" t="s">
        <v>509</v>
      </c>
      <c r="R147" s="103" t="str">
        <f t="shared" ref="R147:R178" si="386">F147</f>
        <v>Event Services Manager</v>
      </c>
      <c r="S147" s="102" t="str">
        <f t="shared" si="328"/>
        <v>24</v>
      </c>
      <c r="T147" s="104" cm="1">
        <f t="array" aca="1" ref="T147" ca="1">IF($Q147="Y",VLOOKUP($P147,INDIRECT($Q$2),T$5,0)*INDIRECT($P$1),VLOOKUP($P147,INDIRECT($Q$2),T$5,0))</f>
        <v>116990.48705093749</v>
      </c>
      <c r="U147" s="104" cm="1">
        <f t="array" aca="1" ref="U147" ca="1">IF($Q147="Y",VLOOKUP($P147,INDIRECT($Q$2),U$5,0)*INDIRECT($P$1),VLOOKUP($P147,INDIRECT($Q$2),U$5,0))</f>
        <v>123148.16509531249</v>
      </c>
      <c r="V147" s="104" cm="1">
        <f t="array" aca="1" ref="V147" ca="1">IF($Q147="Y",VLOOKUP($P147,INDIRECT($Q$2),V$5,0)*INDIRECT($P$1),VLOOKUP($P147,INDIRECT($Q$2),V$5,0))</f>
        <v>125608.6463328125</v>
      </c>
      <c r="W147" s="104" cm="1">
        <f t="array" aca="1" ref="W147" ca="1">IF($Q147="Y",VLOOKUP($P147,INDIRECT($Q$2),W$5,0)*INDIRECT($P$1),VLOOKUP($P147,INDIRECT($Q$2),W$5,0))</f>
        <v>128123.0854921875</v>
      </c>
      <c r="X147" s="104" cm="1">
        <f t="array" aca="1" ref="X147" ca="1">IF($Q147="Y",VLOOKUP($P147,INDIRECT($Q$2),X$5,0)*INDIRECT($P$1),VLOOKUP($P147,INDIRECT($Q$2),X$5,0))</f>
        <v>130686.08678124999</v>
      </c>
      <c r="Y147" s="104" cm="1">
        <f t="array" aca="1" ref="Y147" ca="1">IF($Q147="Y",VLOOKUP($P147,INDIRECT($Q$2),Y$5,0)*INDIRECT($P$1),VLOOKUP($P147,INDIRECT($Q$2),Y$5,0))</f>
        <v>133297.65019999997</v>
      </c>
      <c r="Z147" s="104" cm="1">
        <f t="array" aca="1" ref="Z147" ca="1">IF($Q147="Y",VLOOKUP($P147,INDIRECT($Q$2),Z$5,0)*INDIRECT($P$1),VLOOKUP($P147,INDIRECT($Q$2),Z$5,0))</f>
        <v>135964.25069906248</v>
      </c>
      <c r="AA147" s="104" cm="1">
        <f t="array" aca="1" ref="AA147" ca="1">IF($Q147="Y",VLOOKUP($P147,INDIRECT($Q$2),AA$5,0)*INDIRECT($P$1),VLOOKUP($P147,INDIRECT($Q$2),AA$5,0))</f>
        <v>138684.80911999999</v>
      </c>
      <c r="AB147" s="162" t="str">
        <f t="shared" si="361"/>
        <v>C04233</v>
      </c>
      <c r="AC147" s="163" t="str">
        <f t="shared" ref="AC147:AC178" si="387">F147</f>
        <v>Event Services Manager</v>
      </c>
      <c r="AD147" s="162" t="str">
        <f t="shared" si="329"/>
        <v>24</v>
      </c>
      <c r="AE147" s="164">
        <f t="shared" ca="1" si="378"/>
        <v>56.245999999999995</v>
      </c>
      <c r="AF147" s="164">
        <f t="shared" ca="1" si="379"/>
        <v>59.205999999999996</v>
      </c>
      <c r="AG147" s="164">
        <f t="shared" ca="1" si="380"/>
        <v>60.388999999999996</v>
      </c>
      <c r="AH147" s="164">
        <f t="shared" ca="1" si="381"/>
        <v>61.597999999999999</v>
      </c>
      <c r="AI147" s="164">
        <f t="shared" ca="1" si="382"/>
        <v>62.83</v>
      </c>
      <c r="AJ147" s="164">
        <f t="shared" ca="1" si="383"/>
        <v>64.085999999999999</v>
      </c>
      <c r="AK147" s="164">
        <f t="shared" ca="1" si="384"/>
        <v>65.368000000000009</v>
      </c>
      <c r="AL147" s="164">
        <f t="shared" ca="1" si="385"/>
        <v>66.676000000000002</v>
      </c>
    </row>
    <row r="148" spans="1:40">
      <c r="A148" s="85" t="s">
        <v>303</v>
      </c>
      <c r="B148" s="86">
        <v>11</v>
      </c>
      <c r="C148" s="86" t="s">
        <v>161</v>
      </c>
      <c r="D148" s="86">
        <v>538</v>
      </c>
      <c r="E148" s="86" t="s">
        <v>448</v>
      </c>
      <c r="F148" s="117" t="s">
        <v>304</v>
      </c>
      <c r="G148" s="134">
        <f t="shared" ca="1" si="370"/>
        <v>116990</v>
      </c>
      <c r="H148" s="134">
        <f t="shared" ca="1" si="371"/>
        <v>123148</v>
      </c>
      <c r="I148" s="134">
        <f t="shared" ca="1" si="372"/>
        <v>125609</v>
      </c>
      <c r="J148" s="134">
        <f t="shared" ca="1" si="373"/>
        <v>128123</v>
      </c>
      <c r="K148" s="134">
        <f t="shared" ca="1" si="374"/>
        <v>130686</v>
      </c>
      <c r="L148" s="134">
        <f t="shared" ca="1" si="375"/>
        <v>133298</v>
      </c>
      <c r="M148" s="134">
        <f t="shared" ca="1" si="376"/>
        <v>135964</v>
      </c>
      <c r="N148" s="134">
        <f t="shared" ca="1" si="377"/>
        <v>138685</v>
      </c>
      <c r="P148" s="100" t="str">
        <f t="shared" si="360"/>
        <v>C04298</v>
      </c>
      <c r="Q148" s="102" t="s">
        <v>509</v>
      </c>
      <c r="R148" s="103" t="str">
        <f t="shared" si="386"/>
        <v>Facility Operations Manager</v>
      </c>
      <c r="S148" s="102" t="str">
        <f t="shared" si="328"/>
        <v>24</v>
      </c>
      <c r="T148" s="104" cm="1">
        <f t="array" aca="1" ref="T148" ca="1">IF($Q148="Y",VLOOKUP($P148,INDIRECT($Q$2),T$5,0)*INDIRECT($P$1),VLOOKUP($P148,INDIRECT($Q$2),T$5,0))</f>
        <v>116990.48705093749</v>
      </c>
      <c r="U148" s="104" cm="1">
        <f t="array" aca="1" ref="U148" ca="1">IF($Q148="Y",VLOOKUP($P148,INDIRECT($Q$2),U$5,0)*INDIRECT($P$1),VLOOKUP($P148,INDIRECT($Q$2),U$5,0))</f>
        <v>123148.16509531249</v>
      </c>
      <c r="V148" s="104" cm="1">
        <f t="array" aca="1" ref="V148" ca="1">IF($Q148="Y",VLOOKUP($P148,INDIRECT($Q$2),V$5,0)*INDIRECT($P$1),VLOOKUP($P148,INDIRECT($Q$2),V$5,0))</f>
        <v>125608.6463328125</v>
      </c>
      <c r="W148" s="104" cm="1">
        <f t="array" aca="1" ref="W148" ca="1">IF($Q148="Y",VLOOKUP($P148,INDIRECT($Q$2),W$5,0)*INDIRECT($P$1),VLOOKUP($P148,INDIRECT($Q$2),W$5,0))</f>
        <v>128123.0854921875</v>
      </c>
      <c r="X148" s="104" cm="1">
        <f t="array" aca="1" ref="X148" ca="1">IF($Q148="Y",VLOOKUP($P148,INDIRECT($Q$2),X$5,0)*INDIRECT($P$1),VLOOKUP($P148,INDIRECT($Q$2),X$5,0))</f>
        <v>130686.08678124999</v>
      </c>
      <c r="Y148" s="104" cm="1">
        <f t="array" aca="1" ref="Y148" ca="1">IF($Q148="Y",VLOOKUP($P148,INDIRECT($Q$2),Y$5,0)*INDIRECT($P$1),VLOOKUP($P148,INDIRECT($Q$2),Y$5,0))</f>
        <v>133297.65019999997</v>
      </c>
      <c r="Z148" s="104" cm="1">
        <f t="array" aca="1" ref="Z148" ca="1">IF($Q148="Y",VLOOKUP($P148,INDIRECT($Q$2),Z$5,0)*INDIRECT($P$1),VLOOKUP($P148,INDIRECT($Q$2),Z$5,0))</f>
        <v>135964.25069906248</v>
      </c>
      <c r="AA148" s="104" cm="1">
        <f t="array" aca="1" ref="AA148" ca="1">IF($Q148="Y",VLOOKUP($P148,INDIRECT($Q$2),AA$5,0)*INDIRECT($P$1),VLOOKUP($P148,INDIRECT($Q$2),AA$5,0))</f>
        <v>138684.80911999999</v>
      </c>
      <c r="AB148" s="162" t="str">
        <f t="shared" si="361"/>
        <v>C04298</v>
      </c>
      <c r="AC148" s="163" t="str">
        <f t="shared" si="387"/>
        <v>Facility Operations Manager</v>
      </c>
      <c r="AD148" s="162" t="str">
        <f t="shared" si="329"/>
        <v>24</v>
      </c>
      <c r="AE148" s="164">
        <f t="shared" ca="1" si="378"/>
        <v>56.245999999999995</v>
      </c>
      <c r="AF148" s="164">
        <f t="shared" ca="1" si="379"/>
        <v>59.205999999999996</v>
      </c>
      <c r="AG148" s="164">
        <f t="shared" ca="1" si="380"/>
        <v>60.388999999999996</v>
      </c>
      <c r="AH148" s="164">
        <f t="shared" ca="1" si="381"/>
        <v>61.597999999999999</v>
      </c>
      <c r="AI148" s="164">
        <f t="shared" ca="1" si="382"/>
        <v>62.83</v>
      </c>
      <c r="AJ148" s="164">
        <f t="shared" ca="1" si="383"/>
        <v>64.085999999999999</v>
      </c>
      <c r="AK148" s="164">
        <f t="shared" ca="1" si="384"/>
        <v>65.368000000000009</v>
      </c>
      <c r="AL148" s="164">
        <f t="shared" ca="1" si="385"/>
        <v>66.676000000000002</v>
      </c>
    </row>
    <row r="149" spans="1:40">
      <c r="A149" s="85" t="s">
        <v>305</v>
      </c>
      <c r="B149" s="86">
        <v>11</v>
      </c>
      <c r="C149" s="86" t="s">
        <v>306</v>
      </c>
      <c r="D149" s="86">
        <v>528</v>
      </c>
      <c r="E149" s="86" t="s">
        <v>448</v>
      </c>
      <c r="F149" s="117" t="s">
        <v>596</v>
      </c>
      <c r="G149" s="134">
        <f t="shared" ca="1" si="370"/>
        <v>114762</v>
      </c>
      <c r="H149" s="134">
        <f t="shared" ca="1" si="371"/>
        <v>120802</v>
      </c>
      <c r="I149" s="134">
        <f t="shared" ca="1" si="372"/>
        <v>123217</v>
      </c>
      <c r="J149" s="134">
        <f t="shared" ca="1" si="373"/>
        <v>125683</v>
      </c>
      <c r="K149" s="134">
        <f t="shared" ca="1" si="374"/>
        <v>128196</v>
      </c>
      <c r="L149" s="134">
        <f t="shared" ca="1" si="375"/>
        <v>130759</v>
      </c>
      <c r="M149" s="134">
        <f t="shared" ca="1" si="376"/>
        <v>133375</v>
      </c>
      <c r="N149" s="134">
        <f t="shared" ca="1" si="377"/>
        <v>136043</v>
      </c>
      <c r="P149" s="100" t="str">
        <f t="shared" si="360"/>
        <v>C06710</v>
      </c>
      <c r="Q149" s="102" t="s">
        <v>509</v>
      </c>
      <c r="R149" s="103" t="str">
        <f t="shared" si="386"/>
        <v>Finance Manager</v>
      </c>
      <c r="S149" s="102" t="str">
        <f t="shared" si="328"/>
        <v>111</v>
      </c>
      <c r="T149" s="104" cm="1">
        <f t="array" aca="1" ref="T149" ca="1">IF($Q149="Y",VLOOKUP($P149,INDIRECT($Q$2),T$5,0)*INDIRECT($P$1),VLOOKUP($P149,INDIRECT($Q$2),T$5,0))</f>
        <v>114762.02487749999</v>
      </c>
      <c r="U149" s="104" cm="1">
        <f t="array" aca="1" ref="U149" ca="1">IF($Q149="Y",VLOOKUP($P149,INDIRECT($Q$2),U$5,0)*INDIRECT($P$1),VLOOKUP($P149,INDIRECT($Q$2),U$5,0))</f>
        <v>120802.07465218748</v>
      </c>
      <c r="V149" s="104" cm="1">
        <f t="array" aca="1" ref="V149" ca="1">IF($Q149="Y",VLOOKUP($P149,INDIRECT($Q$2),V$5,0)*INDIRECT($P$1),VLOOKUP($P149,INDIRECT($Q$2),V$5,0))</f>
        <v>123217.23123531249</v>
      </c>
      <c r="W149" s="104" cm="1">
        <f t="array" aca="1" ref="W149" ca="1">IF($Q149="Y",VLOOKUP($P149,INDIRECT($Q$2),W$5,0)*INDIRECT($P$1),VLOOKUP($P149,INDIRECT($Q$2),W$5,0))</f>
        <v>125683.10826499999</v>
      </c>
      <c r="X149" s="104" cm="1">
        <f t="array" aca="1" ref="X149" ca="1">IF($Q149="Y",VLOOKUP($P149,INDIRECT($Q$2),X$5,0)*INDIRECT($P$1),VLOOKUP($P149,INDIRECT($Q$2),X$5,0))</f>
        <v>128196.4682659375</v>
      </c>
      <c r="Y149" s="104" cm="1">
        <f t="array" aca="1" ref="Y149" ca="1">IF($Q149="Y",VLOOKUP($P149,INDIRECT($Q$2),Y$5,0)*INDIRECT($P$1),VLOOKUP($P149,INDIRECT($Q$2),Y$5,0))</f>
        <v>130759.46955499999</v>
      </c>
      <c r="Z149" s="104" cm="1">
        <f t="array" aca="1" ref="Z149" ca="1">IF($Q149="Y",VLOOKUP($P149,INDIRECT($Q$2),Z$5,0)*INDIRECT($P$1),VLOOKUP($P149,INDIRECT($Q$2),Z$5,0))</f>
        <v>133375.34960749999</v>
      </c>
      <c r="AA149" s="104" cm="1">
        <f t="array" aca="1" ref="AA149" ca="1">IF($Q149="Y",VLOOKUP($P149,INDIRECT($Q$2),AA$5,0)*INDIRECT($P$1),VLOOKUP($P149,INDIRECT($Q$2),AA$5,0))</f>
        <v>136043.02926499999</v>
      </c>
      <c r="AB149" s="162" t="str">
        <f t="shared" si="361"/>
        <v>C06710</v>
      </c>
      <c r="AC149" s="163" t="str">
        <f t="shared" si="387"/>
        <v>Finance Manager</v>
      </c>
      <c r="AD149" s="162" t="str">
        <f t="shared" si="329"/>
        <v>111</v>
      </c>
      <c r="AE149" s="164">
        <f t="shared" ca="1" si="378"/>
        <v>55.174999999999997</v>
      </c>
      <c r="AF149" s="164">
        <f t="shared" ca="1" si="379"/>
        <v>58.077999999999996</v>
      </c>
      <c r="AG149" s="164">
        <f t="shared" ca="1" si="380"/>
        <v>59.239999999999995</v>
      </c>
      <c r="AH149" s="164">
        <f t="shared" ca="1" si="381"/>
        <v>60.424999999999997</v>
      </c>
      <c r="AI149" s="164">
        <f t="shared" ca="1" si="382"/>
        <v>61.632999999999996</v>
      </c>
      <c r="AJ149" s="164">
        <f t="shared" ca="1" si="383"/>
        <v>62.866</v>
      </c>
      <c r="AK149" s="164">
        <f t="shared" ca="1" si="384"/>
        <v>64.123000000000005</v>
      </c>
      <c r="AL149" s="164">
        <f t="shared" ca="1" si="385"/>
        <v>65.406000000000006</v>
      </c>
    </row>
    <row r="150" spans="1:40">
      <c r="A150" s="85" t="s">
        <v>66</v>
      </c>
      <c r="B150" s="86">
        <v>17</v>
      </c>
      <c r="C150" s="86" t="s">
        <v>67</v>
      </c>
      <c r="D150" s="86">
        <v>768</v>
      </c>
      <c r="E150" s="86" t="s">
        <v>448</v>
      </c>
      <c r="F150" s="113" t="s">
        <v>597</v>
      </c>
      <c r="G150" s="134">
        <f t="shared" ca="1" si="370"/>
        <v>168232</v>
      </c>
      <c r="H150" s="134">
        <f t="shared" ca="1" si="371"/>
        <v>177085</v>
      </c>
      <c r="I150" s="134">
        <f t="shared" ca="1" si="372"/>
        <v>180628</v>
      </c>
      <c r="J150" s="134">
        <f t="shared" ca="1" si="373"/>
        <v>184240</v>
      </c>
      <c r="K150" s="134">
        <f t="shared" ca="1" si="374"/>
        <v>187925</v>
      </c>
      <c r="L150" s="134">
        <f t="shared" ca="1" si="375"/>
        <v>191683</v>
      </c>
      <c r="M150" s="134">
        <f t="shared" ca="1" si="376"/>
        <v>195517</v>
      </c>
      <c r="N150" s="134">
        <f t="shared" ca="1" si="377"/>
        <v>199426</v>
      </c>
      <c r="O150" s="87"/>
      <c r="P150" s="100" t="str">
        <f t="shared" si="360"/>
        <v>C01720</v>
      </c>
      <c r="Q150" s="102" t="s">
        <v>509</v>
      </c>
      <c r="R150" s="103" t="str">
        <f t="shared" si="386"/>
        <v>Fire Chief</v>
      </c>
      <c r="S150" s="102" t="str">
        <f t="shared" si="328"/>
        <v>109</v>
      </c>
      <c r="T150" s="104" cm="1">
        <f t="array" aca="1" ref="T150" ca="1">IF($Q150="Y",VLOOKUP($P150,INDIRECT($Q$2),T$5,0)*INDIRECT($P$1),VLOOKUP($P150,INDIRECT($Q$2),T$5,0))</f>
        <v>168232.16713874997</v>
      </c>
      <c r="U150" s="104" cm="1">
        <f t="array" aca="1" ref="U150" ca="1">IF($Q150="Y",VLOOKUP($P150,INDIRECT($Q$2),U$5,0)*INDIRECT($P$1),VLOOKUP($P150,INDIRECT($Q$2),U$5,0))</f>
        <v>177084.5038015625</v>
      </c>
      <c r="V150" s="104" cm="1">
        <f t="array" aca="1" ref="V150" ca="1">IF($Q150="Y",VLOOKUP($P150,INDIRECT($Q$2),V$5,0)*INDIRECT($P$1),VLOOKUP($P150,INDIRECT($Q$2),V$5,0))</f>
        <v>180628.4601103125</v>
      </c>
      <c r="W150" s="104" cm="1">
        <f t="array" aca="1" ref="W150" ca="1">IF($Q150="Y",VLOOKUP($P150,INDIRECT($Q$2),W$5,0)*INDIRECT($P$1),VLOOKUP($P150,INDIRECT($Q$2),W$5,0))</f>
        <v>184240.40340062499</v>
      </c>
      <c r="X150" s="104" cm="1">
        <f t="array" aca="1" ref="X150" ca="1">IF($Q150="Y",VLOOKUP($P150,INDIRECT($Q$2),X$5,0)*INDIRECT($P$1),VLOOKUP($P150,INDIRECT($Q$2),X$5,0))</f>
        <v>187924.65030624997</v>
      </c>
      <c r="Y150" s="104" cm="1">
        <f t="array" aca="1" ref="Y150" ca="1">IF($Q150="Y",VLOOKUP($P150,INDIRECT($Q$2),Y$5,0)*INDIRECT($P$1),VLOOKUP($P150,INDIRECT($Q$2),Y$5,0))</f>
        <v>191683.35914406247</v>
      </c>
      <c r="Z150" s="104" cm="1">
        <f t="array" aca="1" ref="Z150" ca="1">IF($Q150="Y",VLOOKUP($P150,INDIRECT($Q$2),Z$5,0)*INDIRECT($P$1),VLOOKUP($P150,INDIRECT($Q$2),Z$5,0))</f>
        <v>195516.52991406247</v>
      </c>
      <c r="AA150" s="104" cm="1">
        <f t="array" aca="1" ref="AA150" ca="1">IF($Q150="Y",VLOOKUP($P150,INDIRECT($Q$2),AA$5,0)*INDIRECT($P$1),VLOOKUP($P150,INDIRECT($Q$2),AA$5,0))</f>
        <v>199426.32093312498</v>
      </c>
      <c r="AB150" s="162" t="str">
        <f t="shared" si="361"/>
        <v>C01720</v>
      </c>
      <c r="AC150" s="163" t="str">
        <f t="shared" si="387"/>
        <v>Fire Chief</v>
      </c>
      <c r="AD150" s="162" t="str">
        <f t="shared" si="329"/>
        <v>109</v>
      </c>
      <c r="AE150" s="164">
        <f t="shared" ca="1" si="378"/>
        <v>80.881</v>
      </c>
      <c r="AF150" s="164">
        <f t="shared" ca="1" si="379"/>
        <v>85.137</v>
      </c>
      <c r="AG150" s="164">
        <f t="shared" ca="1" si="380"/>
        <v>86.841000000000008</v>
      </c>
      <c r="AH150" s="164">
        <f t="shared" ca="1" si="381"/>
        <v>88.578000000000003</v>
      </c>
      <c r="AI150" s="164">
        <f t="shared" ca="1" si="382"/>
        <v>90.349000000000004</v>
      </c>
      <c r="AJ150" s="164">
        <f t="shared" ca="1" si="383"/>
        <v>92.156000000000006</v>
      </c>
      <c r="AK150" s="164">
        <f t="shared" ca="1" si="384"/>
        <v>93.999000000000009</v>
      </c>
      <c r="AL150" s="164">
        <f t="shared" ca="1" si="385"/>
        <v>95.879000000000005</v>
      </c>
    </row>
    <row r="151" spans="1:40">
      <c r="A151" s="85" t="s">
        <v>45</v>
      </c>
      <c r="B151" s="86">
        <v>16</v>
      </c>
      <c r="C151" s="86" t="s">
        <v>46</v>
      </c>
      <c r="D151" s="86">
        <v>738</v>
      </c>
      <c r="E151" s="86" t="s">
        <v>448</v>
      </c>
      <c r="F151" s="113" t="s">
        <v>598</v>
      </c>
      <c r="G151" s="134">
        <f t="shared" ca="1" si="370"/>
        <v>208964</v>
      </c>
      <c r="H151" s="134">
        <f t="shared" ca="1" si="371"/>
        <v>219961</v>
      </c>
      <c r="I151" s="134">
        <f t="shared" ca="1" si="372"/>
        <v>224358</v>
      </c>
      <c r="J151" s="134">
        <f t="shared" ca="1" si="373"/>
        <v>228846</v>
      </c>
      <c r="K151" s="134">
        <f t="shared" ca="1" si="374"/>
        <v>231729</v>
      </c>
      <c r="L151" s="134">
        <f t="shared" ca="1" si="375"/>
        <v>238091</v>
      </c>
      <c r="M151" s="134">
        <f t="shared" ca="1" si="376"/>
        <v>242854</v>
      </c>
      <c r="N151" s="134">
        <f t="shared" ca="1" si="377"/>
        <v>247713</v>
      </c>
      <c r="O151" s="87"/>
      <c r="P151" s="100" t="str">
        <f t="shared" si="360"/>
        <v>C04237</v>
      </c>
      <c r="Q151" s="102" t="s">
        <v>509</v>
      </c>
      <c r="R151" s="103" t="str">
        <f t="shared" si="386"/>
        <v>General Manager Minneapolis Convention Center</v>
      </c>
      <c r="S151" s="102" t="str">
        <f t="shared" si="328"/>
        <v>61</v>
      </c>
      <c r="T151" s="104" cm="1">
        <f t="array" aca="1" ref="T151" ca="1">IF($Q151="Y",VLOOKUP($P151,INDIRECT($Q$2),T$5,0)*INDIRECT($P$1),VLOOKUP($P151,INDIRECT($Q$2),T$5,0))</f>
        <v>208963.92320374999</v>
      </c>
      <c r="U151" s="104" cm="1">
        <f t="array" aca="1" ref="U151" ca="1">IF($Q151="Y",VLOOKUP($P151,INDIRECT($Q$2),U$5,0)*INDIRECT($P$1),VLOOKUP($P151,INDIRECT($Q$2),U$5,0))</f>
        <v>219960.547681875</v>
      </c>
      <c r="V151" s="104" cm="1">
        <f t="array" aca="1" ref="V151" ca="1">IF($Q151="Y",VLOOKUP($P151,INDIRECT($Q$2),V$5,0)*INDIRECT($P$1),VLOOKUP($P151,INDIRECT($Q$2),V$5,0))</f>
        <v>224358.11831468748</v>
      </c>
      <c r="W151" s="104" cm="1">
        <f t="array" aca="1" ref="W151" ca="1">IF($Q151="Y",VLOOKUP($P151,INDIRECT($Q$2),W$5,0)*INDIRECT($P$1),VLOOKUP($P151,INDIRECT($Q$2),W$5,0))</f>
        <v>228846.33825624999</v>
      </c>
      <c r="X151" s="104" cm="1">
        <f t="array" aca="1" ref="X151" ca="1">IF($Q151="Y",VLOOKUP($P151,INDIRECT($Q$2),X$5,0)*INDIRECT($P$1),VLOOKUP($P151,INDIRECT($Q$2),X$5,0))</f>
        <v>231728.74999999997</v>
      </c>
      <c r="Y151" s="104" cm="1">
        <f t="array" aca="1" ref="Y151" ca="1">IF($Q151="Y",VLOOKUP($P151,INDIRECT($Q$2),Y$5,0)*INDIRECT($P$1),VLOOKUP($P151,INDIRECT($Q$2),Y$5,0))</f>
        <v>238091.48859031248</v>
      </c>
      <c r="Z151" s="104" cm="1">
        <f t="array" aca="1" ref="Z151" ca="1">IF($Q151="Y",VLOOKUP($P151,INDIRECT($Q$2),Z$5,0)*INDIRECT($P$1),VLOOKUP($P151,INDIRECT($Q$2),Z$5,0))</f>
        <v>242853.81477499998</v>
      </c>
      <c r="AA151" s="104" cm="1">
        <f t="array" aca="1" ref="AA151" ca="1">IF($Q151="Y",VLOOKUP($P151,INDIRECT($Q$2),AA$5,0)*INDIRECT($P$1),VLOOKUP($P151,INDIRECT($Q$2),AA$5,0))</f>
        <v>247713.26521906248</v>
      </c>
      <c r="AB151" s="162" t="str">
        <f t="shared" si="361"/>
        <v>C04237</v>
      </c>
      <c r="AC151" s="163" t="str">
        <f t="shared" si="387"/>
        <v>General Manager Minneapolis Convention Center</v>
      </c>
      <c r="AD151" s="162" t="str">
        <f t="shared" si="329"/>
        <v>61</v>
      </c>
      <c r="AE151" s="164">
        <f t="shared" ca="1" si="378"/>
        <v>100.464</v>
      </c>
      <c r="AF151" s="164">
        <f t="shared" ca="1" si="379"/>
        <v>105.751</v>
      </c>
      <c r="AG151" s="164">
        <f t="shared" ca="1" si="380"/>
        <v>107.86500000000001</v>
      </c>
      <c r="AH151" s="164">
        <f t="shared" ca="1" si="381"/>
        <v>110.02300000000001</v>
      </c>
      <c r="AI151" s="164">
        <f t="shared" ca="1" si="382"/>
        <v>111.40900000000001</v>
      </c>
      <c r="AJ151" s="164">
        <f t="shared" ca="1" si="383"/>
        <v>114.468</v>
      </c>
      <c r="AK151" s="164">
        <f t="shared" ca="1" si="384"/>
        <v>116.75700000000001</v>
      </c>
      <c r="AL151" s="164">
        <f t="shared" ca="1" si="385"/>
        <v>119.093</v>
      </c>
      <c r="AM151" s="44" t="s">
        <v>605</v>
      </c>
    </row>
    <row r="152" spans="1:40">
      <c r="A152" s="85" t="s">
        <v>308</v>
      </c>
      <c r="B152" s="86">
        <v>12</v>
      </c>
      <c r="C152" s="86" t="s">
        <v>309</v>
      </c>
      <c r="D152" s="86">
        <v>555</v>
      </c>
      <c r="E152" s="86" t="s">
        <v>448</v>
      </c>
      <c r="F152" s="117" t="s">
        <v>310</v>
      </c>
      <c r="G152" s="134">
        <f t="shared" ca="1" si="370"/>
        <v>120777</v>
      </c>
      <c r="H152" s="134">
        <f t="shared" ca="1" si="371"/>
        <v>127135</v>
      </c>
      <c r="I152" s="134">
        <f t="shared" ca="1" si="372"/>
        <v>129677</v>
      </c>
      <c r="J152" s="134">
        <f t="shared" ca="1" si="373"/>
        <v>132270</v>
      </c>
      <c r="K152" s="134">
        <f t="shared" ca="1" si="374"/>
        <v>134916</v>
      </c>
      <c r="L152" s="134">
        <f t="shared" ca="1" si="375"/>
        <v>137614</v>
      </c>
      <c r="M152" s="134">
        <f t="shared" ca="1" si="376"/>
        <v>140365</v>
      </c>
      <c r="N152" s="134">
        <f t="shared" ca="1" si="377"/>
        <v>143174</v>
      </c>
      <c r="P152" s="100" t="str">
        <f t="shared" si="360"/>
        <v>C05290</v>
      </c>
      <c r="Q152" s="102" t="s">
        <v>509</v>
      </c>
      <c r="R152" s="103" t="str">
        <f t="shared" si="386"/>
        <v>Government Relations Representative</v>
      </c>
      <c r="S152" s="102" t="str">
        <f t="shared" si="328"/>
        <v>35</v>
      </c>
      <c r="T152" s="104" cm="1">
        <f t="array" aca="1" ref="T152" ca="1">IF($Q152="Y",VLOOKUP($P152,INDIRECT($Q$2),T$5,0)*INDIRECT($P$1),VLOOKUP($P152,INDIRECT($Q$2),T$5,0))</f>
        <v>120777.25400812499</v>
      </c>
      <c r="U152" s="104" cm="1">
        <f t="array" aca="1" ref="U152" ca="1">IF($Q152="Y",VLOOKUP($P152,INDIRECT($Q$2),U$5,0)*INDIRECT($P$1),VLOOKUP($P152,INDIRECT($Q$2),U$5,0))</f>
        <v>127134.5763634375</v>
      </c>
      <c r="V152" s="104" cm="1">
        <f t="array" aca="1" ref="V152" ca="1">IF($Q152="Y",VLOOKUP($P152,INDIRECT($Q$2),V$5,0)*INDIRECT($P$1),VLOOKUP($P152,INDIRECT($Q$2),V$5,0))</f>
        <v>129677.07364218749</v>
      </c>
      <c r="W152" s="104" cm="1">
        <f t="array" aca="1" ref="W152" ca="1">IF($Q152="Y",VLOOKUP($P152,INDIRECT($Q$2),W$5,0)*INDIRECT($P$1),VLOOKUP($P152,INDIRECT($Q$2),W$5,0))</f>
        <v>132270.2913675</v>
      </c>
      <c r="X152" s="104" cm="1">
        <f t="array" aca="1" ref="X152" ca="1">IF($Q152="Y",VLOOKUP($P152,INDIRECT($Q$2),X$5,0)*INDIRECT($P$1),VLOOKUP($P152,INDIRECT($Q$2),X$5,0))</f>
        <v>134916.38785624999</v>
      </c>
      <c r="Y152" s="104" cm="1">
        <f t="array" aca="1" ref="Y152" ca="1">IF($Q152="Y",VLOOKUP($P152,INDIRECT($Q$2),Y$5,0)*INDIRECT($P$1),VLOOKUP($P152,INDIRECT($Q$2),Y$5,0))</f>
        <v>137614.28394999998</v>
      </c>
      <c r="Z152" s="104" cm="1">
        <f t="array" aca="1" ref="Z152" ca="1">IF($Q152="Y",VLOOKUP($P152,INDIRECT($Q$2),Z$5,0)*INDIRECT($P$1),VLOOKUP($P152,INDIRECT($Q$2),Z$5,0))</f>
        <v>140365.05880718748</v>
      </c>
      <c r="AA152" s="104" cm="1">
        <f t="array" aca="1" ref="AA152" ca="1">IF($Q152="Y",VLOOKUP($P152,INDIRECT($Q$2),AA$5,0)*INDIRECT($P$1),VLOOKUP($P152,INDIRECT($Q$2),AA$5,0))</f>
        <v>143174.10821999997</v>
      </c>
      <c r="AB152" s="162" t="str">
        <f t="shared" si="361"/>
        <v>C05290</v>
      </c>
      <c r="AC152" s="163" t="str">
        <f t="shared" si="387"/>
        <v>Government Relations Representative</v>
      </c>
      <c r="AD152" s="162" t="str">
        <f t="shared" si="329"/>
        <v>35</v>
      </c>
      <c r="AE152" s="164">
        <f t="shared" ca="1" si="378"/>
        <v>58.065999999999995</v>
      </c>
      <c r="AF152" s="164">
        <f t="shared" ca="1" si="379"/>
        <v>61.122999999999998</v>
      </c>
      <c r="AG152" s="164">
        <f t="shared" ca="1" si="380"/>
        <v>62.344999999999999</v>
      </c>
      <c r="AH152" s="164">
        <f t="shared" ca="1" si="381"/>
        <v>63.591999999999999</v>
      </c>
      <c r="AI152" s="164">
        <f t="shared" ca="1" si="382"/>
        <v>64.864000000000004</v>
      </c>
      <c r="AJ152" s="164">
        <f t="shared" ca="1" si="383"/>
        <v>66.161000000000001</v>
      </c>
      <c r="AK152" s="164">
        <f t="shared" ca="1" si="384"/>
        <v>67.484000000000009</v>
      </c>
      <c r="AL152" s="164">
        <f t="shared" ca="1" si="385"/>
        <v>68.834000000000003</v>
      </c>
      <c r="AM152" s="51"/>
      <c r="AN152" s="51"/>
    </row>
    <row r="153" spans="1:40" s="51" customFormat="1">
      <c r="A153" s="85" t="s">
        <v>311</v>
      </c>
      <c r="B153" s="86">
        <v>11</v>
      </c>
      <c r="C153" s="86" t="s">
        <v>161</v>
      </c>
      <c r="D153" s="86">
        <v>538</v>
      </c>
      <c r="E153" s="86" t="s">
        <v>448</v>
      </c>
      <c r="F153" s="117" t="s">
        <v>312</v>
      </c>
      <c r="G153" s="134">
        <f t="shared" ca="1" si="370"/>
        <v>116990</v>
      </c>
      <c r="H153" s="134">
        <f t="shared" ca="1" si="371"/>
        <v>123148</v>
      </c>
      <c r="I153" s="134">
        <f t="shared" ca="1" si="372"/>
        <v>125609</v>
      </c>
      <c r="J153" s="134">
        <f t="shared" ca="1" si="373"/>
        <v>128123</v>
      </c>
      <c r="K153" s="134">
        <f t="shared" ca="1" si="374"/>
        <v>130686</v>
      </c>
      <c r="L153" s="134">
        <f t="shared" ca="1" si="375"/>
        <v>133298</v>
      </c>
      <c r="M153" s="134">
        <f t="shared" ca="1" si="376"/>
        <v>135964</v>
      </c>
      <c r="N153" s="134">
        <f t="shared" ca="1" si="377"/>
        <v>138685</v>
      </c>
      <c r="O153" s="83"/>
      <c r="P153" s="100" t="str">
        <f t="shared" si="360"/>
        <v>C05350</v>
      </c>
      <c r="Q153" s="102" t="s">
        <v>509</v>
      </c>
      <c r="R153" s="103" t="str">
        <f t="shared" si="386"/>
        <v>Guest Services Manager</v>
      </c>
      <c r="S153" s="102" t="str">
        <f t="shared" si="328"/>
        <v>24</v>
      </c>
      <c r="T153" s="104" cm="1">
        <f t="array" aca="1" ref="T153" ca="1">IF($Q153="Y",VLOOKUP($P153,INDIRECT($Q$2),T$5,0)*INDIRECT($P$1),VLOOKUP($P153,INDIRECT($Q$2),T$5,0))</f>
        <v>116990.48705093749</v>
      </c>
      <c r="U153" s="104" cm="1">
        <f t="array" aca="1" ref="U153" ca="1">IF($Q153="Y",VLOOKUP($P153,INDIRECT($Q$2),U$5,0)*INDIRECT($P$1),VLOOKUP($P153,INDIRECT($Q$2),U$5,0))</f>
        <v>123148.16509531249</v>
      </c>
      <c r="V153" s="104" cm="1">
        <f t="array" aca="1" ref="V153" ca="1">IF($Q153="Y",VLOOKUP($P153,INDIRECT($Q$2),V$5,0)*INDIRECT($P$1),VLOOKUP($P153,INDIRECT($Q$2),V$5,0))</f>
        <v>125608.6463328125</v>
      </c>
      <c r="W153" s="104" cm="1">
        <f t="array" aca="1" ref="W153" ca="1">IF($Q153="Y",VLOOKUP($P153,INDIRECT($Q$2),W$5,0)*INDIRECT($P$1),VLOOKUP($P153,INDIRECT($Q$2),W$5,0))</f>
        <v>128123.0854921875</v>
      </c>
      <c r="X153" s="104" cm="1">
        <f t="array" aca="1" ref="X153" ca="1">IF($Q153="Y",VLOOKUP($P153,INDIRECT($Q$2),X$5,0)*INDIRECT($P$1),VLOOKUP($P153,INDIRECT($Q$2),X$5,0))</f>
        <v>130686.08678124999</v>
      </c>
      <c r="Y153" s="104" cm="1">
        <f t="array" aca="1" ref="Y153" ca="1">IF($Q153="Y",VLOOKUP($P153,INDIRECT($Q$2),Y$5,0)*INDIRECT($P$1),VLOOKUP($P153,INDIRECT($Q$2),Y$5,0))</f>
        <v>133297.65019999997</v>
      </c>
      <c r="Z153" s="104" cm="1">
        <f t="array" aca="1" ref="Z153" ca="1">IF($Q153="Y",VLOOKUP($P153,INDIRECT($Q$2),Z$5,0)*INDIRECT($P$1),VLOOKUP($P153,INDIRECT($Q$2),Z$5,0))</f>
        <v>135964.25069906248</v>
      </c>
      <c r="AA153" s="104" cm="1">
        <f t="array" aca="1" ref="AA153" ca="1">IF($Q153="Y",VLOOKUP($P153,INDIRECT($Q$2),AA$5,0)*INDIRECT($P$1),VLOOKUP($P153,INDIRECT($Q$2),AA$5,0))</f>
        <v>138684.80911999999</v>
      </c>
      <c r="AB153" s="162" t="str">
        <f t="shared" si="361"/>
        <v>C05350</v>
      </c>
      <c r="AC153" s="163" t="str">
        <f t="shared" si="387"/>
        <v>Guest Services Manager</v>
      </c>
      <c r="AD153" s="162" t="str">
        <f t="shared" si="329"/>
        <v>24</v>
      </c>
      <c r="AE153" s="164">
        <f t="shared" ca="1" si="378"/>
        <v>56.245999999999995</v>
      </c>
      <c r="AF153" s="164">
        <f t="shared" ca="1" si="379"/>
        <v>59.205999999999996</v>
      </c>
      <c r="AG153" s="164">
        <f t="shared" ca="1" si="380"/>
        <v>60.388999999999996</v>
      </c>
      <c r="AH153" s="164">
        <f t="shared" ca="1" si="381"/>
        <v>61.597999999999999</v>
      </c>
      <c r="AI153" s="164">
        <f t="shared" ca="1" si="382"/>
        <v>62.83</v>
      </c>
      <c r="AJ153" s="164">
        <f t="shared" ca="1" si="383"/>
        <v>64.085999999999999</v>
      </c>
      <c r="AK153" s="164">
        <f t="shared" ca="1" si="384"/>
        <v>65.368000000000009</v>
      </c>
      <c r="AL153" s="164">
        <f t="shared" ca="1" si="385"/>
        <v>66.676000000000002</v>
      </c>
    </row>
    <row r="154" spans="1:40" s="51" customFormat="1">
      <c r="A154" s="85" t="s">
        <v>406</v>
      </c>
      <c r="B154" s="86">
        <v>11</v>
      </c>
      <c r="C154" s="94" t="s">
        <v>472</v>
      </c>
      <c r="D154" s="86">
        <v>505</v>
      </c>
      <c r="E154" s="86" t="s">
        <v>448</v>
      </c>
      <c r="F154" s="116" t="s">
        <v>407</v>
      </c>
      <c r="G154" s="134">
        <f t="shared" ca="1" si="370"/>
        <v>118409</v>
      </c>
      <c r="H154" s="134">
        <f t="shared" ca="1" si="371"/>
        <v>124640</v>
      </c>
      <c r="I154" s="134">
        <f t="shared" ca="1" si="372"/>
        <v>127134</v>
      </c>
      <c r="J154" s="134">
        <f t="shared" ca="1" si="373"/>
        <v>129676</v>
      </c>
      <c r="K154" s="134">
        <f t="shared" ca="1" si="374"/>
        <v>132269</v>
      </c>
      <c r="L154" s="134">
        <f t="shared" ca="1" si="375"/>
        <v>134915</v>
      </c>
      <c r="M154" s="134">
        <f t="shared" ca="1" si="376"/>
        <v>137614</v>
      </c>
      <c r="N154" s="134">
        <f t="shared" ca="1" si="377"/>
        <v>140365</v>
      </c>
      <c r="O154" s="54"/>
      <c r="P154" s="100" t="str">
        <f t="shared" si="360"/>
        <v>C05450</v>
      </c>
      <c r="Q154" s="102" t="s">
        <v>509</v>
      </c>
      <c r="R154" s="103" t="str">
        <f t="shared" si="386"/>
        <v>HR Manager I</v>
      </c>
      <c r="S154" s="102" t="str">
        <f t="shared" si="328"/>
        <v>149</v>
      </c>
      <c r="T154" s="104" cm="1">
        <f t="array" aca="1" ref="T154" ca="1">IF($Q154="Y",VLOOKUP($P154,INDIRECT($Q$2),T$5,0)*INDIRECT($P$1),VLOOKUP($P154,INDIRECT($Q$2),T$5,0))</f>
        <v>118409.23506554999</v>
      </c>
      <c r="U154" s="104" cm="1">
        <f t="array" aca="1" ref="U154" ca="1">IF($Q154="Y",VLOOKUP($P154,INDIRECT($Q$2),U$5,0)*INDIRECT($P$1),VLOOKUP($P154,INDIRECT($Q$2),U$5,0))</f>
        <v>124639.95055297499</v>
      </c>
      <c r="V154" s="104" cm="1">
        <f t="array" aca="1" ref="V154" ca="1">IF($Q154="Y",VLOOKUP($P154,INDIRECT($Q$2),V$5,0)*INDIRECT($P$1),VLOOKUP($P154,INDIRECT($Q$2),V$5,0))</f>
        <v>127134.101533725</v>
      </c>
      <c r="W154" s="104" cm="1">
        <f t="array" aca="1" ref="W154" ca="1">IF($Q154="Y",VLOOKUP($P154,INDIRECT($Q$2),W$5,0)*INDIRECT($P$1),VLOOKUP($P154,INDIRECT($Q$2),W$5,0))</f>
        <v>129676.0376500875</v>
      </c>
      <c r="X154" s="104" cm="1">
        <f t="array" aca="1" ref="X154" ca="1">IF($Q154="Y",VLOOKUP($P154,INDIRECT($Q$2),X$5,0)*INDIRECT($P$1),VLOOKUP($P154,INDIRECT($Q$2),X$5,0))</f>
        <v>132269.25537540001</v>
      </c>
      <c r="Y154" s="104" cm="1">
        <f t="array" aca="1" ref="Y154" ca="1">IF($Q154="Y",VLOOKUP($P154,INDIRECT($Q$2),Y$5,0)*INDIRECT($P$1),VLOOKUP($P154,INDIRECT($Q$2),Y$5,0))</f>
        <v>134914.920200775</v>
      </c>
      <c r="Z154" s="104" cm="1">
        <f t="array" aca="1" ref="Z154" ca="1">IF($Q154="Y",VLOOKUP($P154,INDIRECT($Q$2),Z$5,0)*INDIRECT($P$1),VLOOKUP($P154,INDIRECT($Q$2),Z$5,0))</f>
        <v>137614.197617325</v>
      </c>
      <c r="AA154" s="104" cm="1">
        <f t="array" aca="1" ref="AA154" ca="1">IF($Q154="Y",VLOOKUP($P154,INDIRECT($Q$2),AA$5,0)*INDIRECT($P$1),VLOOKUP($P154,INDIRECT($Q$2),AA$5,0))</f>
        <v>140364.756642825</v>
      </c>
      <c r="AB154" s="162" t="str">
        <f t="shared" si="361"/>
        <v>C05450</v>
      </c>
      <c r="AC154" s="163" t="str">
        <f t="shared" si="387"/>
        <v>HR Manager I</v>
      </c>
      <c r="AD154" s="162" t="str">
        <f t="shared" ref="AD154:AD174" si="388">C154</f>
        <v>149</v>
      </c>
      <c r="AE154" s="164">
        <f t="shared" ca="1" si="378"/>
        <v>56.927999999999997</v>
      </c>
      <c r="AF154" s="164">
        <f t="shared" ca="1" si="379"/>
        <v>59.923999999999999</v>
      </c>
      <c r="AG154" s="164">
        <f t="shared" ca="1" si="380"/>
        <v>61.122999999999998</v>
      </c>
      <c r="AH154" s="164">
        <f t="shared" ca="1" si="381"/>
        <v>62.344999999999999</v>
      </c>
      <c r="AI154" s="164">
        <f t="shared" ca="1" si="382"/>
        <v>63.591000000000001</v>
      </c>
      <c r="AJ154" s="164">
        <f t="shared" ca="1" si="383"/>
        <v>64.863</v>
      </c>
      <c r="AK154" s="164">
        <f t="shared" ca="1" si="384"/>
        <v>66.161000000000001</v>
      </c>
      <c r="AL154" s="164">
        <f t="shared" ca="1" si="385"/>
        <v>67.484000000000009</v>
      </c>
    </row>
    <row r="155" spans="1:40" s="51" customFormat="1">
      <c r="A155" s="85" t="s">
        <v>408</v>
      </c>
      <c r="B155" s="86">
        <v>11</v>
      </c>
      <c r="C155" s="94" t="s">
        <v>726</v>
      </c>
      <c r="D155" s="86">
        <v>510</v>
      </c>
      <c r="E155" s="86" t="s">
        <v>448</v>
      </c>
      <c r="F155" s="116" t="s">
        <v>409</v>
      </c>
      <c r="G155" s="134">
        <f t="shared" ca="1" si="370"/>
        <v>119612</v>
      </c>
      <c r="H155" s="134">
        <f t="shared" ca="1" si="371"/>
        <v>125907</v>
      </c>
      <c r="I155" s="134">
        <f t="shared" ca="1" si="372"/>
        <v>128424</v>
      </c>
      <c r="J155" s="134">
        <f t="shared" ca="1" si="373"/>
        <v>130993</v>
      </c>
      <c r="K155" s="134">
        <f t="shared" ca="1" si="374"/>
        <v>133615</v>
      </c>
      <c r="L155" s="134">
        <f t="shared" ca="1" si="375"/>
        <v>136286</v>
      </c>
      <c r="M155" s="134">
        <f t="shared" ca="1" si="376"/>
        <v>139010</v>
      </c>
      <c r="N155" s="134">
        <f t="shared" ca="1" si="377"/>
        <v>141791</v>
      </c>
      <c r="O155" s="54"/>
      <c r="P155" s="100" t="str">
        <f t="shared" si="360"/>
        <v>C05451</v>
      </c>
      <c r="Q155" s="102" t="s">
        <v>509</v>
      </c>
      <c r="R155" s="103" t="str">
        <f t="shared" si="386"/>
        <v>HR Manager II</v>
      </c>
      <c r="S155" s="102" t="str">
        <f t="shared" si="328"/>
        <v>177</v>
      </c>
      <c r="T155" s="104" cm="1">
        <f t="array" aca="1" ref="T155" ca="1">IF($Q155="Y",VLOOKUP($P155,INDIRECT($Q$2),T$5,0)*INDIRECT($P$1),VLOOKUP($P155,INDIRECT($Q$2),T$5,0))</f>
        <v>119612.02189365</v>
      </c>
      <c r="U155" s="104" cm="1">
        <f t="array" aca="1" ref="U155" ca="1">IF($Q155="Y",VLOOKUP($P155,INDIRECT($Q$2),U$5,0)*INDIRECT($P$1),VLOOKUP($P155,INDIRECT($Q$2),U$5,0))</f>
        <v>125906.83939226248</v>
      </c>
      <c r="V155" s="104" cm="1">
        <f t="array" aca="1" ref="V155" ca="1">IF($Q155="Y",VLOOKUP($P155,INDIRECT($Q$2),V$5,0)*INDIRECT($P$1),VLOOKUP($P155,INDIRECT($Q$2),V$5,0))</f>
        <v>128424.30019526251</v>
      </c>
      <c r="W155" s="104" cm="1">
        <f t="array" aca="1" ref="W155" ca="1">IF($Q155="Y",VLOOKUP($P155,INDIRECT($Q$2),W$5,0)*INDIRECT($P$1),VLOOKUP($P155,INDIRECT($Q$2),W$5,0))</f>
        <v>130993.04260721248</v>
      </c>
      <c r="X155" s="104" cm="1">
        <f t="array" aca="1" ref="X155" ca="1">IF($Q155="Y",VLOOKUP($P155,INDIRECT($Q$2),X$5,0)*INDIRECT($P$1),VLOOKUP($P155,INDIRECT($Q$2),X$5,0))</f>
        <v>133615.3976103375</v>
      </c>
      <c r="Y155" s="104" cm="1">
        <f t="array" aca="1" ref="Y155" ca="1">IF($Q155="Y",VLOOKUP($P155,INDIRECT($Q$2),Y$5,0)*INDIRECT($P$1),VLOOKUP($P155,INDIRECT($Q$2),Y$5,0))</f>
        <v>136285.53774907501</v>
      </c>
      <c r="Z155" s="104" cm="1">
        <f t="array" aca="1" ref="Z155" ca="1">IF($Q155="Y",VLOOKUP($P155,INDIRECT($Q$2),Z$5,0)*INDIRECT($P$1),VLOOKUP($P155,INDIRECT($Q$2),Z$5,0))</f>
        <v>139010.45597009998</v>
      </c>
      <c r="AA155" s="104" cm="1">
        <f t="array" aca="1" ref="AA155" ca="1">IF($Q155="Y",VLOOKUP($P155,INDIRECT($Q$2),AA$5,0)*INDIRECT($P$1),VLOOKUP($P155,INDIRECT($Q$2),AA$5,0))</f>
        <v>141791.31776452501</v>
      </c>
      <c r="AB155" s="162" t="str">
        <f t="shared" si="361"/>
        <v>C05451</v>
      </c>
      <c r="AC155" s="163" t="str">
        <f t="shared" si="387"/>
        <v>HR Manager II</v>
      </c>
      <c r="AD155" s="162" t="str">
        <f t="shared" si="388"/>
        <v>177</v>
      </c>
      <c r="AE155" s="164">
        <f t="shared" ca="1" si="378"/>
        <v>57.506</v>
      </c>
      <c r="AF155" s="164">
        <f t="shared" ca="1" si="379"/>
        <v>60.532999999999994</v>
      </c>
      <c r="AG155" s="164">
        <f t="shared" ca="1" si="380"/>
        <v>61.742999999999995</v>
      </c>
      <c r="AH155" s="164">
        <f t="shared" ca="1" si="381"/>
        <v>62.977999999999994</v>
      </c>
      <c r="AI155" s="164">
        <f t="shared" ca="1" si="382"/>
        <v>64.239000000000004</v>
      </c>
      <c r="AJ155" s="164">
        <f t="shared" ca="1" si="383"/>
        <v>65.522000000000006</v>
      </c>
      <c r="AK155" s="164">
        <f t="shared" ca="1" si="384"/>
        <v>66.832000000000008</v>
      </c>
      <c r="AL155" s="164">
        <f t="shared" ca="1" si="385"/>
        <v>68.169000000000011</v>
      </c>
    </row>
    <row r="156" spans="1:40" s="51" customFormat="1">
      <c r="A156" s="85" t="s">
        <v>316</v>
      </c>
      <c r="B156" s="86">
        <v>11</v>
      </c>
      <c r="C156" s="94" t="s">
        <v>727</v>
      </c>
      <c r="D156" s="86">
        <v>513</v>
      </c>
      <c r="E156" s="86" t="s">
        <v>448</v>
      </c>
      <c r="F156" s="116" t="s">
        <v>410</v>
      </c>
      <c r="G156" s="134">
        <f t="shared" ca="1" si="370"/>
        <v>120332</v>
      </c>
      <c r="H156" s="134">
        <f t="shared" ca="1" si="371"/>
        <v>126668</v>
      </c>
      <c r="I156" s="134">
        <f t="shared" ca="1" si="372"/>
        <v>129198</v>
      </c>
      <c r="J156" s="134">
        <f t="shared" ca="1" si="373"/>
        <v>131783</v>
      </c>
      <c r="K156" s="134">
        <f t="shared" ca="1" si="374"/>
        <v>134421</v>
      </c>
      <c r="L156" s="134">
        <f t="shared" ca="1" si="375"/>
        <v>137106</v>
      </c>
      <c r="M156" s="134">
        <f t="shared" ca="1" si="376"/>
        <v>139850</v>
      </c>
      <c r="N156" s="134">
        <f t="shared" ca="1" si="377"/>
        <v>142649</v>
      </c>
      <c r="O156" s="54"/>
      <c r="P156" s="100" t="str">
        <f t="shared" si="360"/>
        <v>C05893</v>
      </c>
      <c r="Q156" s="102" t="s">
        <v>509</v>
      </c>
      <c r="R156" s="103" t="str">
        <f t="shared" si="386"/>
        <v>HR Principal Labor Relations Representative</v>
      </c>
      <c r="S156" s="102" t="str">
        <f t="shared" si="328"/>
        <v>176</v>
      </c>
      <c r="T156" s="104" cm="1">
        <f t="array" aca="1" ref="T156" ca="1">IF($Q156="Y",VLOOKUP($P156,INDIRECT($Q$2),T$5,0)*INDIRECT($P$1),VLOOKUP($P156,INDIRECT($Q$2),T$5,0))</f>
        <v>120332.295401175</v>
      </c>
      <c r="U156" s="104" cm="1">
        <f t="array" aca="1" ref="U156" ca="1">IF($Q156="Y",VLOOKUP($P156,INDIRECT($Q$2),U$5,0)*INDIRECT($P$1),VLOOKUP($P156,INDIRECT($Q$2),U$5,0))</f>
        <v>126667.90508872499</v>
      </c>
      <c r="V156" s="104" cm="1">
        <f t="array" aca="1" ref="V156" ca="1">IF($Q156="Y",VLOOKUP($P156,INDIRECT($Q$2),V$5,0)*INDIRECT($P$1),VLOOKUP($P156,INDIRECT($Q$2),V$5,0))</f>
        <v>129198.1862939625</v>
      </c>
      <c r="W156" s="104" cm="1">
        <f t="array" aca="1" ref="W156" ca="1">IF($Q156="Y",VLOOKUP($P156,INDIRECT($Q$2),W$5,0)*INDIRECT($P$1),VLOOKUP($P156,INDIRECT($Q$2),W$5,0))</f>
        <v>131783.24558148751</v>
      </c>
      <c r="X156" s="104" cm="1">
        <f t="array" aca="1" ref="X156" ca="1">IF($Q156="Y",VLOOKUP($P156,INDIRECT($Q$2),X$5,0)*INDIRECT($P$1),VLOOKUP($P156,INDIRECT($Q$2),X$5,0))</f>
        <v>134420.75196907501</v>
      </c>
      <c r="Y156" s="104" cm="1">
        <f t="array" aca="1" ref="Y156" ca="1">IF($Q156="Y",VLOOKUP($P156,INDIRECT($Q$2),Y$5,0)*INDIRECT($P$1),VLOOKUP($P156,INDIRECT($Q$2),Y$5,0))</f>
        <v>137106.043492275</v>
      </c>
      <c r="Z156" s="104" cm="1">
        <f t="array" aca="1" ref="Z156" ca="1">IF($Q156="Y",VLOOKUP($P156,INDIRECT($Q$2),Z$5,0)*INDIRECT($P$1),VLOOKUP($P156,INDIRECT($Q$2),Z$5,0))</f>
        <v>139849.60957109998</v>
      </c>
      <c r="AA156" s="104" cm="1">
        <f t="array" aca="1" ref="AA156" ca="1">IF($Q156="Y",VLOOKUP($P156,INDIRECT($Q$2),AA$5,0)*INDIRECT($P$1),VLOOKUP($P156,INDIRECT($Q$2),AA$5,0))</f>
        <v>142649.11922332502</v>
      </c>
      <c r="AB156" s="162" t="str">
        <f t="shared" si="361"/>
        <v>C05893</v>
      </c>
      <c r="AC156" s="163" t="str">
        <f t="shared" si="387"/>
        <v>HR Principal Labor Relations Representative</v>
      </c>
      <c r="AD156" s="162" t="str">
        <f t="shared" si="388"/>
        <v>176</v>
      </c>
      <c r="AE156" s="164">
        <f t="shared" ca="1" si="378"/>
        <v>57.852999999999994</v>
      </c>
      <c r="AF156" s="164">
        <f t="shared" ca="1" si="379"/>
        <v>60.899000000000001</v>
      </c>
      <c r="AG156" s="164">
        <f t="shared" ca="1" si="380"/>
        <v>62.114999999999995</v>
      </c>
      <c r="AH156" s="164">
        <f t="shared" ca="1" si="381"/>
        <v>63.357999999999997</v>
      </c>
      <c r="AI156" s="164">
        <f t="shared" ca="1" si="382"/>
        <v>64.626000000000005</v>
      </c>
      <c r="AJ156" s="164">
        <f t="shared" ca="1" si="383"/>
        <v>65.917000000000002</v>
      </c>
      <c r="AK156" s="164">
        <f t="shared" ca="1" si="384"/>
        <v>67.236000000000004</v>
      </c>
      <c r="AL156" s="164">
        <f t="shared" ca="1" si="385"/>
        <v>68.582000000000008</v>
      </c>
    </row>
    <row r="157" spans="1:40" s="51" customFormat="1">
      <c r="A157" s="85" t="s">
        <v>438</v>
      </c>
      <c r="B157" s="86">
        <v>14</v>
      </c>
      <c r="C157" s="94" t="s">
        <v>94</v>
      </c>
      <c r="D157" s="86">
        <v>645</v>
      </c>
      <c r="E157" s="86" t="s">
        <v>448</v>
      </c>
      <c r="F157" s="85" t="s">
        <v>435</v>
      </c>
      <c r="G157" s="134">
        <f t="shared" ca="1" si="370"/>
        <v>140827</v>
      </c>
      <c r="H157" s="134">
        <f t="shared" ca="1" si="371"/>
        <v>148241</v>
      </c>
      <c r="I157" s="134">
        <f t="shared" ca="1" si="372"/>
        <v>151205</v>
      </c>
      <c r="J157" s="134">
        <f t="shared" ca="1" si="373"/>
        <v>154229</v>
      </c>
      <c r="K157" s="134">
        <f t="shared" ca="1" si="374"/>
        <v>157313</v>
      </c>
      <c r="L157" s="134">
        <f t="shared" ca="1" si="375"/>
        <v>160461</v>
      </c>
      <c r="M157" s="134">
        <f t="shared" ca="1" si="376"/>
        <v>163669</v>
      </c>
      <c r="N157" s="134">
        <f t="shared" ca="1" si="377"/>
        <v>166943</v>
      </c>
      <c r="O157" s="83"/>
      <c r="P157" s="100" t="str">
        <f t="shared" si="360"/>
        <v>59410C</v>
      </c>
      <c r="Q157" s="102" t="s">
        <v>509</v>
      </c>
      <c r="R157" s="103" t="str">
        <f t="shared" si="386"/>
        <v>Inspection Services Director</v>
      </c>
      <c r="S157" s="102" t="str">
        <f t="shared" si="328"/>
        <v>122</v>
      </c>
      <c r="T157" s="104" cm="1">
        <f t="array" aca="1" ref="T157" ca="1">IF($Q157="Y",VLOOKUP($P157,INDIRECT($Q$2),T$5,0)*INDIRECT($P$1),VLOOKUP($P157,INDIRECT($Q$2),T$5,0))</f>
        <v>140826.93861843747</v>
      </c>
      <c r="U157" s="104" cm="1">
        <f t="array" aca="1" ref="U157" ca="1">IF($Q157="Y",VLOOKUP($P157,INDIRECT($Q$2),U$5,0)*INDIRECT($P$1),VLOOKUP($P157,INDIRECT($Q$2),U$5,0))</f>
        <v>148240.7570840625</v>
      </c>
      <c r="V157" s="104" cm="1">
        <f t="array" aca="1" ref="V157" ca="1">IF($Q157="Y",VLOOKUP($P157,INDIRECT($Q$2),V$5,0)*INDIRECT($P$1),VLOOKUP($P157,INDIRECT($Q$2),V$5,0))</f>
        <v>151205.20531187498</v>
      </c>
      <c r="W157" s="104" cm="1">
        <f t="array" aca="1" ref="W157" ca="1">IF($Q157="Y",VLOOKUP($P157,INDIRECT($Q$2),W$5,0)*INDIRECT($P$1),VLOOKUP($P157,INDIRECT($Q$2),W$5,0))</f>
        <v>154229.00725374999</v>
      </c>
      <c r="X157" s="104" cm="1">
        <f t="array" aca="1" ref="X157" ca="1">IF($Q157="Y",VLOOKUP($P157,INDIRECT($Q$2),X$5,0)*INDIRECT($P$1),VLOOKUP($P157,INDIRECT($Q$2),X$5,0))</f>
        <v>157313.24206812499</v>
      </c>
      <c r="Y157" s="104" cm="1">
        <f t="array" aca="1" ref="Y157" ca="1">IF($Q157="Y",VLOOKUP($P157,INDIRECT($Q$2),Y$5,0)*INDIRECT($P$1),VLOOKUP($P157,INDIRECT($Q$2),Y$5,0))</f>
        <v>160461.14723031249</v>
      </c>
      <c r="Z157" s="104" cm="1">
        <f t="array" aca="1" ref="Z157" ca="1">IF($Q157="Y",VLOOKUP($P157,INDIRECT($Q$2),Z$5,0)*INDIRECT($P$1),VLOOKUP($P157,INDIRECT($Q$2),Z$5,0))</f>
        <v>163669.48526499997</v>
      </c>
      <c r="AA157" s="104" cm="1">
        <f t="array" aca="1" ref="AA157" ca="1">IF($Q157="Y",VLOOKUP($P157,INDIRECT($Q$2),AA$5,0)*INDIRECT($P$1),VLOOKUP($P157,INDIRECT($Q$2),AA$5,0))</f>
        <v>166942.5728059375</v>
      </c>
      <c r="AB157" s="162" t="str">
        <f t="shared" si="361"/>
        <v>59410C</v>
      </c>
      <c r="AC157" s="163" t="str">
        <f t="shared" si="387"/>
        <v>Inspection Services Director</v>
      </c>
      <c r="AD157" s="162" t="str">
        <f t="shared" si="388"/>
        <v>122</v>
      </c>
      <c r="AE157" s="164">
        <f t="shared" ca="1" si="378"/>
        <v>67.706000000000003</v>
      </c>
      <c r="AF157" s="164">
        <f t="shared" ca="1" si="379"/>
        <v>71.27000000000001</v>
      </c>
      <c r="AG157" s="164">
        <f t="shared" ca="1" si="380"/>
        <v>72.695000000000007</v>
      </c>
      <c r="AH157" s="164">
        <f t="shared" ca="1" si="381"/>
        <v>74.149000000000001</v>
      </c>
      <c r="AI157" s="164">
        <f t="shared" ca="1" si="382"/>
        <v>75.632000000000005</v>
      </c>
      <c r="AJ157" s="164">
        <f t="shared" ca="1" si="383"/>
        <v>77.14500000000001</v>
      </c>
      <c r="AK157" s="164">
        <f t="shared" ca="1" si="384"/>
        <v>78.688000000000002</v>
      </c>
      <c r="AL157" s="164">
        <f t="shared" ca="1" si="385"/>
        <v>80.26100000000001</v>
      </c>
    </row>
    <row r="158" spans="1:40" s="51" customFormat="1">
      <c r="A158" s="85" t="s">
        <v>318</v>
      </c>
      <c r="B158" s="86">
        <v>11</v>
      </c>
      <c r="C158" s="86" t="s">
        <v>236</v>
      </c>
      <c r="D158" s="86">
        <v>513</v>
      </c>
      <c r="E158" s="86" t="s">
        <v>448</v>
      </c>
      <c r="F158" s="118" t="s">
        <v>319</v>
      </c>
      <c r="G158" s="134">
        <f t="shared" ca="1" si="370"/>
        <v>111419</v>
      </c>
      <c r="H158" s="134">
        <f t="shared" ca="1" si="371"/>
        <v>117285</v>
      </c>
      <c r="I158" s="134">
        <f t="shared" ca="1" si="372"/>
        <v>119628</v>
      </c>
      <c r="J158" s="134">
        <f t="shared" ca="1" si="373"/>
        <v>122022</v>
      </c>
      <c r="K158" s="134">
        <f t="shared" ca="1" si="374"/>
        <v>124464</v>
      </c>
      <c r="L158" s="134">
        <f t="shared" ca="1" si="375"/>
        <v>126950</v>
      </c>
      <c r="M158" s="134">
        <f t="shared" ca="1" si="376"/>
        <v>129490</v>
      </c>
      <c r="N158" s="134">
        <f t="shared" ca="1" si="377"/>
        <v>132083</v>
      </c>
      <c r="O158" s="83"/>
      <c r="P158" s="100" t="str">
        <f t="shared" si="360"/>
        <v>C06550</v>
      </c>
      <c r="Q158" s="102" t="s">
        <v>509</v>
      </c>
      <c r="R158" s="103" t="str">
        <f t="shared" si="386"/>
        <v>Manager Administration and Personnel Public Works</v>
      </c>
      <c r="S158" s="102" t="str">
        <f t="shared" si="328"/>
        <v>26</v>
      </c>
      <c r="T158" s="104" cm="1">
        <f t="array" aca="1" ref="T158" ca="1">IF($Q158="Y",VLOOKUP($P158,INDIRECT($Q$2),T$5,0)*INDIRECT($P$1),VLOOKUP($P158,INDIRECT($Q$2),T$5,0))</f>
        <v>111418.792038125</v>
      </c>
      <c r="U158" s="104" cm="1">
        <f t="array" aca="1" ref="U158" ca="1">IF($Q158="Y",VLOOKUP($P158,INDIRECT($Q$2),U$5,0)*INDIRECT($P$1),VLOOKUP($P158,INDIRECT($Q$2),U$5,0))</f>
        <v>117285.097304375</v>
      </c>
      <c r="V158" s="104" cm="1">
        <f t="array" aca="1" ref="V158" ca="1">IF($Q158="Y",VLOOKUP($P158,INDIRECT($Q$2),V$5,0)*INDIRECT($P$1),VLOOKUP($P158,INDIRECT($Q$2),V$5,0))</f>
        <v>119627.95027218749</v>
      </c>
      <c r="W158" s="104" cm="1">
        <f t="array" aca="1" ref="W158" ca="1">IF($Q158="Y",VLOOKUP($P158,INDIRECT($Q$2),W$5,0)*INDIRECT($P$1),VLOOKUP($P158,INDIRECT($Q$2),W$5,0))</f>
        <v>122021.52368656249</v>
      </c>
      <c r="X158" s="104" cm="1">
        <f t="array" aca="1" ref="X158" ca="1">IF($Q158="Y",VLOOKUP($P158,INDIRECT($Q$2),X$5,0)*INDIRECT($P$1),VLOOKUP($P158,INDIRECT($Q$2),X$5,0))</f>
        <v>124463.65923062499</v>
      </c>
      <c r="Y158" s="104" cm="1">
        <f t="array" aca="1" ref="Y158" ca="1">IF($Q158="Y",VLOOKUP($P158,INDIRECT($Q$2),Y$5,0)*INDIRECT($P$1),VLOOKUP($P158,INDIRECT($Q$2),Y$5,0))</f>
        <v>126950.04027062499</v>
      </c>
      <c r="Z158" s="104" cm="1">
        <f t="array" aca="1" ref="Z158" ca="1">IF($Q158="Y",VLOOKUP($P158,INDIRECT($Q$2),Z$5,0)*INDIRECT($P$1),VLOOKUP($P158,INDIRECT($Q$2),Z$5,0))</f>
        <v>129490.37923249998</v>
      </c>
      <c r="AA158" s="104" cm="1">
        <f t="array" aca="1" ref="AA158" ca="1">IF($Q158="Y",VLOOKUP($P158,INDIRECT($Q$2),AA$5,0)*INDIRECT($P$1),VLOOKUP($P158,INDIRECT($Q$2),AA$5,0))</f>
        <v>132082.517799375</v>
      </c>
      <c r="AB158" s="162" t="str">
        <f t="shared" si="361"/>
        <v>C06550</v>
      </c>
      <c r="AC158" s="163" t="str">
        <f t="shared" si="387"/>
        <v>Manager Administration and Personnel Public Works</v>
      </c>
      <c r="AD158" s="162" t="str">
        <f t="shared" si="388"/>
        <v>26</v>
      </c>
      <c r="AE158" s="164">
        <f t="shared" ca="1" si="378"/>
        <v>53.567</v>
      </c>
      <c r="AF158" s="164">
        <f t="shared" ca="1" si="379"/>
        <v>56.387999999999998</v>
      </c>
      <c r="AG158" s="164">
        <f t="shared" ca="1" si="380"/>
        <v>57.513999999999996</v>
      </c>
      <c r="AH158" s="164">
        <f t="shared" ca="1" si="381"/>
        <v>58.664999999999999</v>
      </c>
      <c r="AI158" s="164">
        <f t="shared" ca="1" si="382"/>
        <v>59.838999999999999</v>
      </c>
      <c r="AJ158" s="164">
        <f t="shared" ca="1" si="383"/>
        <v>61.033999999999999</v>
      </c>
      <c r="AK158" s="164">
        <f t="shared" ca="1" si="384"/>
        <v>62.254999999999995</v>
      </c>
      <c r="AL158" s="164">
        <f t="shared" ca="1" si="385"/>
        <v>63.501999999999995</v>
      </c>
    </row>
    <row r="159" spans="1:40" s="51" customFormat="1">
      <c r="A159" s="85" t="s">
        <v>320</v>
      </c>
      <c r="B159" s="86">
        <v>12</v>
      </c>
      <c r="C159" s="86" t="s">
        <v>182</v>
      </c>
      <c r="D159" s="86">
        <v>558</v>
      </c>
      <c r="E159" s="86" t="s">
        <v>448</v>
      </c>
      <c r="F159" s="116" t="s">
        <v>321</v>
      </c>
      <c r="G159" s="134">
        <f t="shared" ca="1" si="370"/>
        <v>121446</v>
      </c>
      <c r="H159" s="134">
        <f t="shared" ca="1" si="371"/>
        <v>127837</v>
      </c>
      <c r="I159" s="134">
        <f t="shared" ca="1" si="372"/>
        <v>130394</v>
      </c>
      <c r="J159" s="134">
        <f t="shared" ca="1" si="373"/>
        <v>133003</v>
      </c>
      <c r="K159" s="134">
        <f t="shared" ca="1" si="374"/>
        <v>135661</v>
      </c>
      <c r="L159" s="134">
        <f t="shared" ca="1" si="375"/>
        <v>138374</v>
      </c>
      <c r="M159" s="134">
        <f t="shared" ca="1" si="376"/>
        <v>141143</v>
      </c>
      <c r="N159" s="134">
        <f t="shared" ca="1" si="377"/>
        <v>143965</v>
      </c>
      <c r="O159" s="83"/>
      <c r="P159" s="100" t="str">
        <f t="shared" si="360"/>
        <v>C06545</v>
      </c>
      <c r="Q159" s="102" t="s">
        <v>509</v>
      </c>
      <c r="R159" s="103" t="str">
        <f t="shared" si="386"/>
        <v xml:space="preserve">Manager Assessment Services </v>
      </c>
      <c r="S159" s="102" t="str">
        <f t="shared" si="328"/>
        <v>75</v>
      </c>
      <c r="T159" s="104" cm="1">
        <f t="array" aca="1" ref="T159" ca="1">IF($Q159="Y",VLOOKUP($P159,INDIRECT($Q$2),T$5,0)*INDIRECT($P$1),VLOOKUP($P159,INDIRECT($Q$2),T$5,0))</f>
        <v>121446.332239375</v>
      </c>
      <c r="U159" s="104" cm="1">
        <f t="array" aca="1" ref="U159" ca="1">IF($Q159="Y",VLOOKUP($P159,INDIRECT($Q$2),U$5,0)*INDIRECT($P$1),VLOOKUP($P159,INDIRECT($Q$2),U$5,0))</f>
        <v>127837.10850624999</v>
      </c>
      <c r="V159" s="104" cm="1">
        <f t="array" aca="1" ref="V159" ca="1">IF($Q159="Y",VLOOKUP($P159,INDIRECT($Q$2),V$5,0)*INDIRECT($P$1),VLOOKUP($P159,INDIRECT($Q$2),V$5,0))</f>
        <v>130393.63484468749</v>
      </c>
      <c r="W159" s="104" cm="1">
        <f t="array" aca="1" ref="W159" ca="1">IF($Q159="Y",VLOOKUP($P159,INDIRECT($Q$2),W$5,0)*INDIRECT($P$1),VLOOKUP($P159,INDIRECT($Q$2),W$5,0))</f>
        <v>133003.03994656249</v>
      </c>
      <c r="X159" s="104" cm="1">
        <f t="array" aca="1" ref="X159" ca="1">IF($Q159="Y",VLOOKUP($P159,INDIRECT($Q$2),X$5,0)*INDIRECT($P$1),VLOOKUP($P159,INDIRECT($Q$2),X$5,0))</f>
        <v>135661.007178125</v>
      </c>
      <c r="Y159" s="104" cm="1">
        <f t="array" aca="1" ref="Y159" ca="1">IF($Q159="Y",VLOOKUP($P159,INDIRECT($Q$2),Y$5,0)*INDIRECT($P$1),VLOOKUP($P159,INDIRECT($Q$2),Y$5,0))</f>
        <v>138374.01148999998</v>
      </c>
      <c r="Z159" s="104" cm="1">
        <f t="array" aca="1" ref="Z159" ca="1">IF($Q159="Y",VLOOKUP($P159,INDIRECT($Q$2),Z$5,0)*INDIRECT($P$1),VLOOKUP($P159,INDIRECT($Q$2),Z$5,0))</f>
        <v>141143.13204062497</v>
      </c>
      <c r="AA159" s="104" cm="1">
        <f t="array" aca="1" ref="AA159" ca="1">IF($Q159="Y",VLOOKUP($P159,INDIRECT($Q$2),AA$5,0)*INDIRECT($P$1),VLOOKUP($P159,INDIRECT($Q$2),AA$5,0))</f>
        <v>143965.13135468747</v>
      </c>
      <c r="AB159" s="162" t="str">
        <f t="shared" si="361"/>
        <v>C06545</v>
      </c>
      <c r="AC159" s="163" t="str">
        <f t="shared" si="387"/>
        <v xml:space="preserve">Manager Assessment Services </v>
      </c>
      <c r="AD159" s="162" t="str">
        <f t="shared" si="388"/>
        <v>75</v>
      </c>
      <c r="AE159" s="164">
        <f t="shared" ca="1" si="378"/>
        <v>58.387999999999998</v>
      </c>
      <c r="AF159" s="164">
        <f t="shared" ca="1" si="379"/>
        <v>61.460999999999999</v>
      </c>
      <c r="AG159" s="164">
        <f t="shared" ca="1" si="380"/>
        <v>62.69</v>
      </c>
      <c r="AH159" s="164">
        <f t="shared" ca="1" si="381"/>
        <v>63.943999999999996</v>
      </c>
      <c r="AI159" s="164">
        <f t="shared" ca="1" si="382"/>
        <v>65.222000000000008</v>
      </c>
      <c r="AJ159" s="164">
        <f t="shared" ca="1" si="383"/>
        <v>66.52600000000001</v>
      </c>
      <c r="AK159" s="164">
        <f t="shared" ca="1" si="384"/>
        <v>67.858000000000004</v>
      </c>
      <c r="AL159" s="164">
        <f t="shared" ca="1" si="385"/>
        <v>69.215000000000003</v>
      </c>
    </row>
    <row r="160" spans="1:40" s="51" customFormat="1">
      <c r="A160" s="85" t="s">
        <v>322</v>
      </c>
      <c r="B160" s="86">
        <v>13</v>
      </c>
      <c r="C160" s="86" t="s">
        <v>323</v>
      </c>
      <c r="D160" s="86">
        <v>598</v>
      </c>
      <c r="E160" s="86" t="s">
        <v>448</v>
      </c>
      <c r="F160" s="118" t="s">
        <v>324</v>
      </c>
      <c r="G160" s="134">
        <f t="shared" ca="1" si="370"/>
        <v>130358</v>
      </c>
      <c r="H160" s="134">
        <f t="shared" ca="1" si="371"/>
        <v>137218</v>
      </c>
      <c r="I160" s="134">
        <f t="shared" ca="1" si="372"/>
        <v>139961</v>
      </c>
      <c r="J160" s="134">
        <f t="shared" ca="1" si="373"/>
        <v>142762</v>
      </c>
      <c r="K160" s="134">
        <f t="shared" ca="1" si="374"/>
        <v>145616</v>
      </c>
      <c r="L160" s="134">
        <f t="shared" ca="1" si="375"/>
        <v>148530</v>
      </c>
      <c r="M160" s="134">
        <f t="shared" ca="1" si="376"/>
        <v>151500</v>
      </c>
      <c r="N160" s="134">
        <f t="shared" ca="1" si="377"/>
        <v>154531</v>
      </c>
      <c r="O160" s="83"/>
      <c r="P160" s="100" t="str">
        <f t="shared" si="360"/>
        <v>C06705</v>
      </c>
      <c r="Q160" s="102" t="s">
        <v>509</v>
      </c>
      <c r="R160" s="103" t="str">
        <f t="shared" si="386"/>
        <v>Manager Benefits Administration</v>
      </c>
      <c r="S160" s="102" t="str">
        <f t="shared" si="328"/>
        <v>139</v>
      </c>
      <c r="T160" s="104" cm="1">
        <f t="array" aca="1" ref="T160" ca="1">IF($Q160="Y",VLOOKUP($P160,INDIRECT($Q$2),T$5,0)*INDIRECT($P$1),VLOOKUP($P160,INDIRECT($Q$2),T$5,0))</f>
        <v>130358.02261624999</v>
      </c>
      <c r="U160" s="104" cm="1">
        <f t="array" aca="1" ref="U160" ca="1">IF($Q160="Y",VLOOKUP($P160,INDIRECT($Q$2),U$5,0)*INDIRECT($P$1),VLOOKUP($P160,INDIRECT($Q$2),U$5,0))</f>
        <v>137218.23280343748</v>
      </c>
      <c r="V160" s="104" cm="1">
        <f t="array" aca="1" ref="V160" ca="1">IF($Q160="Y",VLOOKUP($P160,INDIRECT($Q$2),V$5,0)*INDIRECT($P$1),VLOOKUP($P160,INDIRECT($Q$2),V$5,0))</f>
        <v>139961.45355156247</v>
      </c>
      <c r="W160" s="104" cm="1">
        <f t="array" aca="1" ref="W160" ca="1">IF($Q160="Y",VLOOKUP($P160,INDIRECT($Q$2),W$5,0)*INDIRECT($P$1),VLOOKUP($P160,INDIRECT($Q$2),W$5,0))</f>
        <v>142761.86969687499</v>
      </c>
      <c r="X160" s="104" cm="1">
        <f t="array" aca="1" ref="X160" ca="1">IF($Q160="Y",VLOOKUP($P160,INDIRECT($Q$2),X$5,0)*INDIRECT($P$1),VLOOKUP($P160,INDIRECT($Q$2),X$5,0))</f>
        <v>145616.24376406247</v>
      </c>
      <c r="Y160" s="104" cm="1">
        <f t="array" aca="1" ref="Y160" ca="1">IF($Q160="Y",VLOOKUP($P160,INDIRECT($Q$2),Y$5,0)*INDIRECT($P$1),VLOOKUP($P160,INDIRECT($Q$2),Y$5,0))</f>
        <v>148529.9715453125</v>
      </c>
      <c r="Z160" s="104" cm="1">
        <f t="array" aca="1" ref="Z160" ca="1">IF($Q160="Y",VLOOKUP($P160,INDIRECT($Q$2),Z$5,0)*INDIRECT($P$1),VLOOKUP($P160,INDIRECT($Q$2),Z$5,0))</f>
        <v>151499.81556531248</v>
      </c>
      <c r="AA160" s="104" cm="1">
        <f t="array" aca="1" ref="AA160" ca="1">IF($Q160="Y",VLOOKUP($P160,INDIRECT($Q$2),AA$5,0)*INDIRECT($P$1),VLOOKUP($P160,INDIRECT($Q$2),AA$5,0))</f>
        <v>154531.17161624998</v>
      </c>
      <c r="AB160" s="162" t="str">
        <f t="shared" si="361"/>
        <v>C06705</v>
      </c>
      <c r="AC160" s="163" t="str">
        <f t="shared" si="387"/>
        <v>Manager Benefits Administration</v>
      </c>
      <c r="AD160" s="162" t="str">
        <f t="shared" si="388"/>
        <v>139</v>
      </c>
      <c r="AE160" s="164">
        <f t="shared" ca="1" si="378"/>
        <v>62.672999999999995</v>
      </c>
      <c r="AF160" s="164">
        <f t="shared" ca="1" si="379"/>
        <v>65.971000000000004</v>
      </c>
      <c r="AG160" s="164">
        <f t="shared" ca="1" si="380"/>
        <v>67.290000000000006</v>
      </c>
      <c r="AH160" s="164">
        <f t="shared" ca="1" si="381"/>
        <v>68.63600000000001</v>
      </c>
      <c r="AI160" s="164">
        <f t="shared" ca="1" si="382"/>
        <v>70.00800000000001</v>
      </c>
      <c r="AJ160" s="164">
        <f t="shared" ca="1" si="383"/>
        <v>71.409000000000006</v>
      </c>
      <c r="AK160" s="164">
        <f t="shared" ca="1" si="384"/>
        <v>72.837000000000003</v>
      </c>
      <c r="AL160" s="164">
        <f t="shared" ca="1" si="385"/>
        <v>74.294000000000011</v>
      </c>
    </row>
    <row r="161" spans="1:40" s="51" customFormat="1">
      <c r="A161" s="85" t="s">
        <v>325</v>
      </c>
      <c r="B161" s="86">
        <v>11</v>
      </c>
      <c r="C161" s="86" t="s">
        <v>138</v>
      </c>
      <c r="D161" s="86">
        <v>518</v>
      </c>
      <c r="E161" s="86" t="s">
        <v>448</v>
      </c>
      <c r="F161" s="116" t="s">
        <v>326</v>
      </c>
      <c r="G161" s="134">
        <f t="shared" ca="1" si="370"/>
        <v>112532</v>
      </c>
      <c r="H161" s="134">
        <f t="shared" ca="1" si="371"/>
        <v>118457</v>
      </c>
      <c r="I161" s="134">
        <f t="shared" ca="1" si="372"/>
        <v>120826</v>
      </c>
      <c r="J161" s="134">
        <f t="shared" ca="1" si="373"/>
        <v>123244</v>
      </c>
      <c r="K161" s="134">
        <f t="shared" ca="1" si="374"/>
        <v>125707</v>
      </c>
      <c r="L161" s="134">
        <f t="shared" ca="1" si="375"/>
        <v>128220</v>
      </c>
      <c r="M161" s="134">
        <f t="shared" ca="1" si="376"/>
        <v>130786</v>
      </c>
      <c r="N161" s="134">
        <f t="shared" ca="1" si="377"/>
        <v>133402</v>
      </c>
      <c r="O161" s="83"/>
      <c r="P161" s="100" t="str">
        <f t="shared" si="360"/>
        <v>C03182</v>
      </c>
      <c r="Q161" s="102" t="s">
        <v>509</v>
      </c>
      <c r="R161" s="103" t="str">
        <f t="shared" si="386"/>
        <v>Manager Budget Information &amp; Analysis</v>
      </c>
      <c r="S161" s="102" t="str">
        <f t="shared" si="328"/>
        <v>115</v>
      </c>
      <c r="T161" s="104" cm="1">
        <f t="array" aca="1" ref="T161" ca="1">IF($Q161="Y",VLOOKUP($P161,INDIRECT($Q$2),T$5,0)*INDIRECT($P$1),VLOOKUP($P161,INDIRECT($Q$2),T$5,0))</f>
        <v>112532.48354562499</v>
      </c>
      <c r="U161" s="104" cm="1">
        <f t="array" aca="1" ref="U161" ca="1">IF($Q161="Y",VLOOKUP($P161,INDIRECT($Q$2),U$5,0)*INDIRECT($P$1),VLOOKUP($P161,INDIRECT($Q$2),U$5,0))</f>
        <v>118457.06336749998</v>
      </c>
      <c r="V161" s="104" cm="1">
        <f t="array" aca="1" ref="V161" ca="1">IF($Q161="Y",VLOOKUP($P161,INDIRECT($Q$2),V$5,0)*INDIRECT($P$1),VLOOKUP($P161,INDIRECT($Q$2),V$5,0))</f>
        <v>120825.81613781249</v>
      </c>
      <c r="W161" s="104" cm="1">
        <f t="array" aca="1" ref="W161" ca="1">IF($Q161="Y",VLOOKUP($P161,INDIRECT($Q$2),W$5,0)*INDIRECT($P$1),VLOOKUP($P161,INDIRECT($Q$2),W$5,0))</f>
        <v>123244.21019624999</v>
      </c>
      <c r="X161" s="104" cm="1">
        <f t="array" aca="1" ref="X161" ca="1">IF($Q161="Y",VLOOKUP($P161,INDIRECT($Q$2),X$5,0)*INDIRECT($P$1),VLOOKUP($P161,INDIRECT($Q$2),X$5,0))</f>
        <v>125706.849750625</v>
      </c>
      <c r="Y161" s="104" cm="1">
        <f t="array" aca="1" ref="Y161" ca="1">IF($Q161="Y",VLOOKUP($P161,INDIRECT($Q$2),Y$5,0)*INDIRECT($P$1),VLOOKUP($P161,INDIRECT($Q$2),Y$5,0))</f>
        <v>128220.20975156248</v>
      </c>
      <c r="Z161" s="104" cm="1">
        <f t="array" aca="1" ref="Z161" ca="1">IF($Q161="Y",VLOOKUP($P161,INDIRECT($Q$2),Z$5,0)*INDIRECT($P$1),VLOOKUP($P161,INDIRECT($Q$2),Z$5,0))</f>
        <v>130786.44851593749</v>
      </c>
      <c r="AA161" s="104" cm="1">
        <f t="array" aca="1" ref="AA161" ca="1">IF($Q161="Y",VLOOKUP($P161,INDIRECT($Q$2),AA$5,0)*INDIRECT($P$1),VLOOKUP($P161,INDIRECT($Q$2),AA$5,0))</f>
        <v>133402.32856843749</v>
      </c>
      <c r="AB161" s="162" t="str">
        <f t="shared" si="361"/>
        <v>C03182</v>
      </c>
      <c r="AC161" s="163" t="str">
        <f t="shared" si="387"/>
        <v>Manager Budget Information &amp; Analysis</v>
      </c>
      <c r="AD161" s="162" t="str">
        <f t="shared" si="388"/>
        <v>115</v>
      </c>
      <c r="AE161" s="164">
        <f t="shared" ca="1" si="378"/>
        <v>54.102999999999994</v>
      </c>
      <c r="AF161" s="164">
        <f t="shared" ca="1" si="379"/>
        <v>56.951000000000001</v>
      </c>
      <c r="AG161" s="164">
        <f t="shared" ca="1" si="380"/>
        <v>58.089999999999996</v>
      </c>
      <c r="AH161" s="164">
        <f t="shared" ca="1" si="381"/>
        <v>59.253</v>
      </c>
      <c r="AI161" s="164">
        <f t="shared" ca="1" si="382"/>
        <v>60.436</v>
      </c>
      <c r="AJ161" s="164">
        <f t="shared" ca="1" si="383"/>
        <v>61.644999999999996</v>
      </c>
      <c r="AK161" s="164">
        <f t="shared" ca="1" si="384"/>
        <v>62.878999999999998</v>
      </c>
      <c r="AL161" s="164">
        <f t="shared" ca="1" si="385"/>
        <v>64.13600000000001</v>
      </c>
    </row>
    <row r="162" spans="1:40" s="51" customFormat="1">
      <c r="A162" s="85" t="s">
        <v>327</v>
      </c>
      <c r="B162" s="86">
        <v>11</v>
      </c>
      <c r="C162" s="86" t="s">
        <v>161</v>
      </c>
      <c r="D162" s="86">
        <v>538</v>
      </c>
      <c r="E162" s="86" t="s">
        <v>448</v>
      </c>
      <c r="F162" s="117" t="s">
        <v>328</v>
      </c>
      <c r="G162" s="134">
        <f t="shared" ca="1" si="370"/>
        <v>116990</v>
      </c>
      <c r="H162" s="134">
        <f t="shared" ca="1" si="371"/>
        <v>123148</v>
      </c>
      <c r="I162" s="134">
        <f t="shared" ca="1" si="372"/>
        <v>125609</v>
      </c>
      <c r="J162" s="134">
        <f t="shared" ca="1" si="373"/>
        <v>128123</v>
      </c>
      <c r="K162" s="134">
        <f t="shared" ca="1" si="374"/>
        <v>130686</v>
      </c>
      <c r="L162" s="134">
        <f t="shared" ca="1" si="375"/>
        <v>133298</v>
      </c>
      <c r="M162" s="134">
        <f t="shared" ca="1" si="376"/>
        <v>135964</v>
      </c>
      <c r="N162" s="134">
        <f t="shared" ca="1" si="377"/>
        <v>138685</v>
      </c>
      <c r="O162" s="83"/>
      <c r="P162" s="100" t="str">
        <f t="shared" si="360"/>
        <v>C06709</v>
      </c>
      <c r="Q162" s="102" t="s">
        <v>509</v>
      </c>
      <c r="R162" s="103" t="str">
        <f t="shared" si="386"/>
        <v>Manager Convention Center</v>
      </c>
      <c r="S162" s="102" t="str">
        <f t="shared" si="328"/>
        <v>24</v>
      </c>
      <c r="T162" s="104" cm="1">
        <f t="array" aca="1" ref="T162" ca="1">IF($Q162="Y",VLOOKUP($P162,INDIRECT($Q$2),T$5,0)*INDIRECT($P$1),VLOOKUP($P162,INDIRECT($Q$2),T$5,0))</f>
        <v>116990.48705093749</v>
      </c>
      <c r="U162" s="104" cm="1">
        <f t="array" aca="1" ref="U162" ca="1">IF($Q162="Y",VLOOKUP($P162,INDIRECT($Q$2),U$5,0)*INDIRECT($P$1),VLOOKUP($P162,INDIRECT($Q$2),U$5,0))</f>
        <v>123148.16509531249</v>
      </c>
      <c r="V162" s="104" cm="1">
        <f t="array" aca="1" ref="V162" ca="1">IF($Q162="Y",VLOOKUP($P162,INDIRECT($Q$2),V$5,0)*INDIRECT($P$1),VLOOKUP($P162,INDIRECT($Q$2),V$5,0))</f>
        <v>125608.6463328125</v>
      </c>
      <c r="W162" s="104" cm="1">
        <f t="array" aca="1" ref="W162" ca="1">IF($Q162="Y",VLOOKUP($P162,INDIRECT($Q$2),W$5,0)*INDIRECT($P$1),VLOOKUP($P162,INDIRECT($Q$2),W$5,0))</f>
        <v>128123.0854921875</v>
      </c>
      <c r="X162" s="104" cm="1">
        <f t="array" aca="1" ref="X162" ca="1">IF($Q162="Y",VLOOKUP($P162,INDIRECT($Q$2),X$5,0)*INDIRECT($P$1),VLOOKUP($P162,INDIRECT($Q$2),X$5,0))</f>
        <v>130686.08678124999</v>
      </c>
      <c r="Y162" s="104" cm="1">
        <f t="array" aca="1" ref="Y162" ca="1">IF($Q162="Y",VLOOKUP($P162,INDIRECT($Q$2),Y$5,0)*INDIRECT($P$1),VLOOKUP($P162,INDIRECT($Q$2),Y$5,0))</f>
        <v>133297.65019999997</v>
      </c>
      <c r="Z162" s="104" cm="1">
        <f t="array" aca="1" ref="Z162" ca="1">IF($Q162="Y",VLOOKUP($P162,INDIRECT($Q$2),Z$5,0)*INDIRECT($P$1),VLOOKUP($P162,INDIRECT($Q$2),Z$5,0))</f>
        <v>135964.25069906248</v>
      </c>
      <c r="AA162" s="104" cm="1">
        <f t="array" aca="1" ref="AA162" ca="1">IF($Q162="Y",VLOOKUP($P162,INDIRECT($Q$2),AA$5,0)*INDIRECT($P$1),VLOOKUP($P162,INDIRECT($Q$2),AA$5,0))</f>
        <v>138684.80911999999</v>
      </c>
      <c r="AB162" s="162" t="str">
        <f t="shared" si="361"/>
        <v>C06709</v>
      </c>
      <c r="AC162" s="163" t="str">
        <f t="shared" si="387"/>
        <v>Manager Convention Center</v>
      </c>
      <c r="AD162" s="162" t="str">
        <f t="shared" si="388"/>
        <v>24</v>
      </c>
      <c r="AE162" s="164">
        <f t="shared" ca="1" si="378"/>
        <v>56.245999999999995</v>
      </c>
      <c r="AF162" s="164">
        <f t="shared" ca="1" si="379"/>
        <v>59.205999999999996</v>
      </c>
      <c r="AG162" s="164">
        <f t="shared" ca="1" si="380"/>
        <v>60.388999999999996</v>
      </c>
      <c r="AH162" s="164">
        <f t="shared" ca="1" si="381"/>
        <v>61.597999999999999</v>
      </c>
      <c r="AI162" s="164">
        <f t="shared" ca="1" si="382"/>
        <v>62.83</v>
      </c>
      <c r="AJ162" s="164">
        <f t="shared" ca="1" si="383"/>
        <v>64.085999999999999</v>
      </c>
      <c r="AK162" s="164">
        <f t="shared" ca="1" si="384"/>
        <v>65.368000000000009</v>
      </c>
      <c r="AL162" s="164">
        <f t="shared" ca="1" si="385"/>
        <v>66.676000000000002</v>
      </c>
    </row>
    <row r="163" spans="1:40" s="51" customFormat="1">
      <c r="A163" s="85" t="s">
        <v>329</v>
      </c>
      <c r="B163" s="86">
        <v>11</v>
      </c>
      <c r="C163" s="86" t="s">
        <v>236</v>
      </c>
      <c r="D163" s="86">
        <v>513</v>
      </c>
      <c r="E163" s="86" t="s">
        <v>448</v>
      </c>
      <c r="F163" s="117" t="s">
        <v>330</v>
      </c>
      <c r="G163" s="134">
        <f t="shared" ca="1" si="370"/>
        <v>111419</v>
      </c>
      <c r="H163" s="134">
        <f t="shared" ca="1" si="371"/>
        <v>117285</v>
      </c>
      <c r="I163" s="134">
        <f t="shared" ca="1" si="372"/>
        <v>119628</v>
      </c>
      <c r="J163" s="134">
        <f t="shared" ca="1" si="373"/>
        <v>122022</v>
      </c>
      <c r="K163" s="134">
        <f t="shared" ca="1" si="374"/>
        <v>124464</v>
      </c>
      <c r="L163" s="134">
        <f t="shared" ca="1" si="375"/>
        <v>126950</v>
      </c>
      <c r="M163" s="134">
        <f t="shared" ca="1" si="376"/>
        <v>129490</v>
      </c>
      <c r="N163" s="134">
        <f t="shared" ca="1" si="377"/>
        <v>132083</v>
      </c>
      <c r="O163" s="83"/>
      <c r="P163" s="100" t="str">
        <f t="shared" si="360"/>
        <v>C06685</v>
      </c>
      <c r="Q163" s="102" t="s">
        <v>509</v>
      </c>
      <c r="R163" s="103" t="str">
        <f t="shared" si="386"/>
        <v>Manager Field Support</v>
      </c>
      <c r="S163" s="102" t="str">
        <f t="shared" si="328"/>
        <v>26</v>
      </c>
      <c r="T163" s="104" cm="1">
        <f t="array" aca="1" ref="T163" ca="1">IF($Q163="Y",VLOOKUP($P163,INDIRECT($Q$2),T$5,0)*INDIRECT($P$1),VLOOKUP($P163,INDIRECT($Q$2),T$5,0))</f>
        <v>111418.792038125</v>
      </c>
      <c r="U163" s="104" cm="1">
        <f t="array" aca="1" ref="U163" ca="1">IF($Q163="Y",VLOOKUP($P163,INDIRECT($Q$2),U$5,0)*INDIRECT($P$1),VLOOKUP($P163,INDIRECT($Q$2),U$5,0))</f>
        <v>117285.097304375</v>
      </c>
      <c r="V163" s="104" cm="1">
        <f t="array" aca="1" ref="V163" ca="1">IF($Q163="Y",VLOOKUP($P163,INDIRECT($Q$2),V$5,0)*INDIRECT($P$1),VLOOKUP($P163,INDIRECT($Q$2),V$5,0))</f>
        <v>119627.95027218749</v>
      </c>
      <c r="W163" s="104" cm="1">
        <f t="array" aca="1" ref="W163" ca="1">IF($Q163="Y",VLOOKUP($P163,INDIRECT($Q$2),W$5,0)*INDIRECT($P$1),VLOOKUP($P163,INDIRECT($Q$2),W$5,0))</f>
        <v>122021.52368656249</v>
      </c>
      <c r="X163" s="104" cm="1">
        <f t="array" aca="1" ref="X163" ca="1">IF($Q163="Y",VLOOKUP($P163,INDIRECT($Q$2),X$5,0)*INDIRECT($P$1),VLOOKUP($P163,INDIRECT($Q$2),X$5,0))</f>
        <v>124463.65923062499</v>
      </c>
      <c r="Y163" s="104" cm="1">
        <f t="array" aca="1" ref="Y163" ca="1">IF($Q163="Y",VLOOKUP($P163,INDIRECT($Q$2),Y$5,0)*INDIRECT($P$1),VLOOKUP($P163,INDIRECT($Q$2),Y$5,0))</f>
        <v>126950.04027062499</v>
      </c>
      <c r="Z163" s="104" cm="1">
        <f t="array" aca="1" ref="Z163" ca="1">IF($Q163="Y",VLOOKUP($P163,INDIRECT($Q$2),Z$5,0)*INDIRECT($P$1),VLOOKUP($P163,INDIRECT($Q$2),Z$5,0))</f>
        <v>129490.37923249998</v>
      </c>
      <c r="AA163" s="104" cm="1">
        <f t="array" aca="1" ref="AA163" ca="1">IF($Q163="Y",VLOOKUP($P163,INDIRECT($Q$2),AA$5,0)*INDIRECT($P$1),VLOOKUP($P163,INDIRECT($Q$2),AA$5,0))</f>
        <v>132082.517799375</v>
      </c>
      <c r="AB163" s="162" t="str">
        <f t="shared" si="361"/>
        <v>C06685</v>
      </c>
      <c r="AC163" s="163" t="str">
        <f t="shared" si="387"/>
        <v>Manager Field Support</v>
      </c>
      <c r="AD163" s="162" t="str">
        <f t="shared" si="388"/>
        <v>26</v>
      </c>
      <c r="AE163" s="164">
        <f t="shared" ca="1" si="378"/>
        <v>53.567</v>
      </c>
      <c r="AF163" s="164">
        <f t="shared" ca="1" si="379"/>
        <v>56.387999999999998</v>
      </c>
      <c r="AG163" s="164">
        <f t="shared" ca="1" si="380"/>
        <v>57.513999999999996</v>
      </c>
      <c r="AH163" s="164">
        <f t="shared" ca="1" si="381"/>
        <v>58.664999999999999</v>
      </c>
      <c r="AI163" s="164">
        <f t="shared" ca="1" si="382"/>
        <v>59.838999999999999</v>
      </c>
      <c r="AJ163" s="164">
        <f t="shared" ca="1" si="383"/>
        <v>61.033999999999999</v>
      </c>
      <c r="AK163" s="164">
        <f t="shared" ca="1" si="384"/>
        <v>62.254999999999995</v>
      </c>
      <c r="AL163" s="164">
        <f t="shared" ca="1" si="385"/>
        <v>63.501999999999995</v>
      </c>
    </row>
    <row r="164" spans="1:40" s="51" customFormat="1">
      <c r="A164" s="85" t="s">
        <v>331</v>
      </c>
      <c r="B164" s="86">
        <v>12</v>
      </c>
      <c r="C164" s="86" t="s">
        <v>332</v>
      </c>
      <c r="D164" s="86">
        <v>585</v>
      </c>
      <c r="E164" s="86" t="s">
        <v>448</v>
      </c>
      <c r="F164" s="116" t="s">
        <v>333</v>
      </c>
      <c r="G164" s="134">
        <f t="shared" ca="1" si="370"/>
        <v>127460</v>
      </c>
      <c r="H164" s="134">
        <f t="shared" ca="1" si="371"/>
        <v>134170</v>
      </c>
      <c r="I164" s="134">
        <f t="shared" ca="1" si="372"/>
        <v>136852</v>
      </c>
      <c r="J164" s="134">
        <f t="shared" ca="1" si="373"/>
        <v>139591</v>
      </c>
      <c r="K164" s="134">
        <f t="shared" ca="1" si="374"/>
        <v>142382</v>
      </c>
      <c r="L164" s="134">
        <f t="shared" ca="1" si="375"/>
        <v>145229</v>
      </c>
      <c r="M164" s="134">
        <f t="shared" ca="1" si="376"/>
        <v>148133</v>
      </c>
      <c r="N164" s="134">
        <f t="shared" ca="1" si="377"/>
        <v>151096</v>
      </c>
      <c r="O164" s="83"/>
      <c r="P164" s="100" t="str">
        <f t="shared" si="360"/>
        <v>C06740</v>
      </c>
      <c r="Q164" s="102" t="s">
        <v>509</v>
      </c>
      <c r="R164" s="103" t="str">
        <f t="shared" si="386"/>
        <v>Manager Homelessness Initiatives</v>
      </c>
      <c r="S164" s="102" t="str">
        <f t="shared" si="328"/>
        <v>160</v>
      </c>
      <c r="T164" s="104" cm="1">
        <f t="array" aca="1" ref="T164" ca="1">IF($Q164="Y",VLOOKUP($P164,INDIRECT($Q$2),T$5,0)*INDIRECT($P$1),VLOOKUP($P164,INDIRECT($Q$2),T$5,0))</f>
        <v>127460.4822115625</v>
      </c>
      <c r="U164" s="104" cm="1">
        <f t="array" aca="1" ref="U164" ca="1">IF($Q164="Y",VLOOKUP($P164,INDIRECT($Q$2),U$5,0)*INDIRECT($P$1),VLOOKUP($P164,INDIRECT($Q$2),U$5,0))</f>
        <v>134169.61021749998</v>
      </c>
      <c r="V164" s="104" cm="1">
        <f t="array" aca="1" ref="V164" ca="1">IF($Q164="Y",VLOOKUP($P164,INDIRECT($Q$2),V$5,0)*INDIRECT($P$1),VLOOKUP($P164,INDIRECT($Q$2),V$5,0))</f>
        <v>136852.398093125</v>
      </c>
      <c r="W164" s="104" cm="1">
        <f t="array" aca="1" ref="W164" ca="1">IF($Q164="Y",VLOOKUP($P164,INDIRECT($Q$2),W$5,0)*INDIRECT($P$1),VLOOKUP($P164,INDIRECT($Q$2),W$5,0))</f>
        <v>139591.30220749998</v>
      </c>
      <c r="X164" s="104" cm="1">
        <f t="array" aca="1" ref="X164" ca="1">IF($Q164="Y",VLOOKUP($P164,INDIRECT($Q$2),X$5,0)*INDIRECT($P$1),VLOOKUP($P164,INDIRECT($Q$2),X$5,0))</f>
        <v>142382.00592687499</v>
      </c>
      <c r="Y164" s="104" cm="1">
        <f t="array" aca="1" ref="Y164" ca="1">IF($Q164="Y",VLOOKUP($P164,INDIRECT($Q$2),Y$5,0)*INDIRECT($P$1),VLOOKUP($P164,INDIRECT($Q$2),Y$5,0))</f>
        <v>145228.825885</v>
      </c>
      <c r="Z164" s="104" cm="1">
        <f t="array" aca="1" ref="Z164" ca="1">IF($Q164="Y",VLOOKUP($P164,INDIRECT($Q$2),Z$5,0)*INDIRECT($P$1),VLOOKUP($P164,INDIRECT($Q$2),Z$5,0))</f>
        <v>148132.84124031247</v>
      </c>
      <c r="AA164" s="104" cm="1">
        <f t="array" aca="1" ref="AA164" ca="1">IF($Q164="Y",VLOOKUP($P164,INDIRECT($Q$2),AA$5,0)*INDIRECT($P$1),VLOOKUP($P164,INDIRECT($Q$2),AA$5,0))</f>
        <v>151096.21030968751</v>
      </c>
      <c r="AB164" s="162" t="str">
        <f t="shared" si="361"/>
        <v>C06740</v>
      </c>
      <c r="AC164" s="163" t="str">
        <f t="shared" si="387"/>
        <v>Manager Homelessness Initiatives</v>
      </c>
      <c r="AD164" s="162" t="str">
        <f t="shared" si="388"/>
        <v>160</v>
      </c>
      <c r="AE164" s="164">
        <f t="shared" ca="1" si="378"/>
        <v>61.28</v>
      </c>
      <c r="AF164" s="164">
        <f t="shared" ca="1" si="379"/>
        <v>64.50500000000001</v>
      </c>
      <c r="AG164" s="164">
        <f t="shared" ca="1" si="380"/>
        <v>65.795000000000002</v>
      </c>
      <c r="AH164" s="164">
        <f t="shared" ca="1" si="381"/>
        <v>67.112000000000009</v>
      </c>
      <c r="AI164" s="164">
        <f t="shared" ca="1" si="382"/>
        <v>68.453000000000003</v>
      </c>
      <c r="AJ164" s="164">
        <f t="shared" ca="1" si="383"/>
        <v>69.822000000000003</v>
      </c>
      <c r="AK164" s="164">
        <f t="shared" ca="1" si="384"/>
        <v>71.218000000000004</v>
      </c>
      <c r="AL164" s="164">
        <f t="shared" ca="1" si="385"/>
        <v>72.643000000000001</v>
      </c>
    </row>
    <row r="165" spans="1:40" s="51" customFormat="1">
      <c r="A165" s="85" t="s">
        <v>334</v>
      </c>
      <c r="B165" s="86">
        <v>11</v>
      </c>
      <c r="C165" s="86" t="s">
        <v>335</v>
      </c>
      <c r="D165" s="86">
        <v>525</v>
      </c>
      <c r="E165" s="86" t="s">
        <v>448</v>
      </c>
      <c r="F165" s="116" t="s">
        <v>336</v>
      </c>
      <c r="G165" s="134">
        <f t="shared" ca="1" si="370"/>
        <v>114095</v>
      </c>
      <c r="H165" s="134">
        <f t="shared" ca="1" si="371"/>
        <v>120100</v>
      </c>
      <c r="I165" s="134">
        <f t="shared" ca="1" si="372"/>
        <v>122501</v>
      </c>
      <c r="J165" s="134">
        <f t="shared" ca="1" si="373"/>
        <v>124948</v>
      </c>
      <c r="K165" s="134">
        <f t="shared" ca="1" si="374"/>
        <v>127451</v>
      </c>
      <c r="L165" s="134">
        <f t="shared" ca="1" si="375"/>
        <v>130000</v>
      </c>
      <c r="M165" s="134">
        <f t="shared" ca="1" si="376"/>
        <v>132599</v>
      </c>
      <c r="N165" s="134">
        <f t="shared" ca="1" si="377"/>
        <v>135251</v>
      </c>
      <c r="O165" s="83"/>
      <c r="P165" s="100" t="str">
        <f t="shared" si="360"/>
        <v>C06725</v>
      </c>
      <c r="Q165" s="102" t="s">
        <v>509</v>
      </c>
      <c r="R165" s="103" t="str">
        <f t="shared" si="386"/>
        <v>Manager Public Works Finance</v>
      </c>
      <c r="S165" s="102" t="str">
        <f>C165</f>
        <v>138</v>
      </c>
      <c r="T165" s="104" cm="1">
        <f t="array" aca="1" ref="T165" ca="1">IF($Q165="Y",VLOOKUP($P165,INDIRECT($Q$2),T$5,0)*INDIRECT($P$1),VLOOKUP($P165,INDIRECT($Q$2),T$5,0))</f>
        <v>114095.10496312498</v>
      </c>
      <c r="U165" s="104" cm="1">
        <f t="array" aca="1" ref="U165" ca="1">IF($Q165="Y",VLOOKUP($P165,INDIRECT($Q$2),U$5,0)*INDIRECT($P$1),VLOOKUP($P165,INDIRECT($Q$2),U$5,0))</f>
        <v>120099.54250937498</v>
      </c>
      <c r="V165" s="104" cm="1">
        <f t="array" aca="1" ref="V165" ca="1">IF($Q165="Y",VLOOKUP($P165,INDIRECT($Q$2),V$5,0)*INDIRECT($P$1),VLOOKUP($P165,INDIRECT($Q$2),V$5,0))</f>
        <v>122500.67003281249</v>
      </c>
      <c r="W165" s="104" cm="1">
        <f t="array" aca="1" ref="W165" ca="1">IF($Q165="Y",VLOOKUP($P165,INDIRECT($Q$2),W$5,0)*INDIRECT($P$1),VLOOKUP($P165,INDIRECT($Q$2),W$5,0))</f>
        <v>124948.2013690625</v>
      </c>
      <c r="X165" s="104" cm="1">
        <f t="array" aca="1" ref="X165" ca="1">IF($Q165="Y",VLOOKUP($P165,INDIRECT($Q$2),X$5,0)*INDIRECT($P$1),VLOOKUP($P165,INDIRECT($Q$2),X$5,0))</f>
        <v>127450.76978562499</v>
      </c>
      <c r="Y165" s="104" cm="1">
        <f t="array" aca="1" ref="Y165" ca="1">IF($Q165="Y",VLOOKUP($P165,INDIRECT($Q$2),Y$5,0)*INDIRECT($P$1),VLOOKUP($P165,INDIRECT($Q$2),Y$5,0))</f>
        <v>129999.742015</v>
      </c>
      <c r="Z165" s="104" cm="1">
        <f t="array" aca="1" ref="Z165" ca="1">IF($Q165="Y",VLOOKUP($P165,INDIRECT($Q$2),Z$5,0)*INDIRECT($P$1),VLOOKUP($P165,INDIRECT($Q$2),Z$5,0))</f>
        <v>132599.43469093749</v>
      </c>
      <c r="AA165" s="104" cm="1">
        <f t="array" aca="1" ref="AA165" ca="1">IF($Q165="Y",VLOOKUP($P165,INDIRECT($Q$2),AA$5,0)*INDIRECT($P$1),VLOOKUP($P165,INDIRECT($Q$2),AA$5,0))</f>
        <v>135250.92697187499</v>
      </c>
      <c r="AB165" s="162" t="str">
        <f t="shared" si="361"/>
        <v>C06725</v>
      </c>
      <c r="AC165" s="163" t="str">
        <f t="shared" si="387"/>
        <v>Manager Public Works Finance</v>
      </c>
      <c r="AD165" s="162" t="str">
        <f t="shared" si="388"/>
        <v>138</v>
      </c>
      <c r="AE165" s="164">
        <f t="shared" ca="1" si="378"/>
        <v>54.853999999999999</v>
      </c>
      <c r="AF165" s="164">
        <f t="shared" ca="1" si="379"/>
        <v>57.741</v>
      </c>
      <c r="AG165" s="164">
        <f t="shared" ca="1" si="380"/>
        <v>58.894999999999996</v>
      </c>
      <c r="AH165" s="164">
        <f t="shared" ca="1" si="381"/>
        <v>60.071999999999996</v>
      </c>
      <c r="AI165" s="164">
        <f t="shared" ca="1" si="382"/>
        <v>61.274999999999999</v>
      </c>
      <c r="AJ165" s="164">
        <f t="shared" ca="1" si="383"/>
        <v>62.5</v>
      </c>
      <c r="AK165" s="164">
        <f t="shared" ca="1" si="384"/>
        <v>63.75</v>
      </c>
      <c r="AL165" s="164">
        <f t="shared" ca="1" si="385"/>
        <v>65.025000000000006</v>
      </c>
    </row>
    <row r="166" spans="1:40" s="51" customFormat="1">
      <c r="A166" s="85" t="s">
        <v>645</v>
      </c>
      <c r="B166" s="86">
        <v>15</v>
      </c>
      <c r="C166" s="94" t="s">
        <v>728</v>
      </c>
      <c r="D166" s="86">
        <v>685</v>
      </c>
      <c r="E166" s="86" t="s">
        <v>448</v>
      </c>
      <c r="F166" s="118" t="s">
        <v>644</v>
      </c>
      <c r="G166" s="134">
        <f t="shared" ref="G166:N166" si="389">ROUND(T166,0)</f>
        <v>160274</v>
      </c>
      <c r="H166" s="134">
        <f t="shared" si="389"/>
        <v>168713</v>
      </c>
      <c r="I166" s="134">
        <f t="shared" si="389"/>
        <v>172087</v>
      </c>
      <c r="J166" s="134">
        <f t="shared" si="389"/>
        <v>175530</v>
      </c>
      <c r="K166" s="134">
        <f t="shared" si="389"/>
        <v>179040</v>
      </c>
      <c r="L166" s="134">
        <f t="shared" si="389"/>
        <v>182620</v>
      </c>
      <c r="M166" s="134">
        <f t="shared" si="389"/>
        <v>186271</v>
      </c>
      <c r="N166" s="134">
        <f t="shared" si="389"/>
        <v>190000</v>
      </c>
      <c r="O166" s="83"/>
      <c r="P166" s="100" t="str">
        <f t="shared" ref="P166:P178" si="390">A166</f>
        <v>53073C</v>
      </c>
      <c r="Q166" s="102" t="s">
        <v>509</v>
      </c>
      <c r="R166" s="103" t="str">
        <f t="shared" si="386"/>
        <v xml:space="preserve">Managing Attorney </v>
      </c>
      <c r="S166" s="102" t="str">
        <f t="shared" si="328"/>
        <v>196</v>
      </c>
      <c r="T166" s="184">
        <v>160274</v>
      </c>
      <c r="U166" s="184">
        <v>168713</v>
      </c>
      <c r="V166" s="184">
        <v>172087</v>
      </c>
      <c r="W166" s="184">
        <v>175530</v>
      </c>
      <c r="X166" s="184">
        <v>179040</v>
      </c>
      <c r="Y166" s="184">
        <v>182620</v>
      </c>
      <c r="Z166" s="184">
        <v>186271</v>
      </c>
      <c r="AA166" s="184">
        <v>190000</v>
      </c>
      <c r="AB166" s="162" t="str">
        <f t="shared" ref="AB166:AB178" si="391">A166</f>
        <v>53073C</v>
      </c>
      <c r="AC166" s="163" t="str">
        <f t="shared" si="387"/>
        <v xml:space="preserve">Managing Attorney </v>
      </c>
      <c r="AD166" s="162" t="str">
        <f t="shared" si="388"/>
        <v>196</v>
      </c>
      <c r="AE166" s="164">
        <f t="shared" ref="AE166:AL166" si="392">ROUNDUP(T166/2080,3)</f>
        <v>77.055000000000007</v>
      </c>
      <c r="AF166" s="164">
        <f t="shared" si="392"/>
        <v>81.113</v>
      </c>
      <c r="AG166" s="164">
        <f t="shared" si="392"/>
        <v>82.734999999999999</v>
      </c>
      <c r="AH166" s="164">
        <f t="shared" si="392"/>
        <v>84.39</v>
      </c>
      <c r="AI166" s="164">
        <f t="shared" si="392"/>
        <v>86.076999999999998</v>
      </c>
      <c r="AJ166" s="164">
        <f t="shared" si="392"/>
        <v>87.799000000000007</v>
      </c>
      <c r="AK166" s="164">
        <f t="shared" si="392"/>
        <v>89.554000000000002</v>
      </c>
      <c r="AL166" s="164">
        <f t="shared" si="392"/>
        <v>91.347000000000008</v>
      </c>
    </row>
    <row r="167" spans="1:40" s="51" customFormat="1">
      <c r="A167" s="85" t="s">
        <v>525</v>
      </c>
      <c r="B167" s="86">
        <v>15</v>
      </c>
      <c r="C167" s="94" t="s">
        <v>728</v>
      </c>
      <c r="D167" s="86">
        <v>680</v>
      </c>
      <c r="E167" s="86" t="s">
        <v>448</v>
      </c>
      <c r="F167" s="118" t="s">
        <v>526</v>
      </c>
      <c r="G167" s="134">
        <f t="shared" ref="G167:G169" si="393">ROUND(T167,0)</f>
        <v>160274</v>
      </c>
      <c r="H167" s="134">
        <f t="shared" ref="H167:H169" si="394">ROUND(U167,0)</f>
        <v>168713</v>
      </c>
      <c r="I167" s="134">
        <f t="shared" ref="I167:I169" si="395">ROUND(V167,0)</f>
        <v>172087</v>
      </c>
      <c r="J167" s="134">
        <f t="shared" ref="J167:J169" si="396">ROUND(W167,0)</f>
        <v>175530</v>
      </c>
      <c r="K167" s="134">
        <f t="shared" ref="K167:K169" si="397">ROUND(X167,0)</f>
        <v>179040</v>
      </c>
      <c r="L167" s="134">
        <f t="shared" ref="L167:L169" si="398">ROUND(Y167,0)</f>
        <v>182620</v>
      </c>
      <c r="M167" s="134">
        <f t="shared" ref="M167:M169" si="399">ROUND(Z167,0)</f>
        <v>186271</v>
      </c>
      <c r="N167" s="134">
        <f t="shared" ref="N167:N169" si="400">ROUND(AA167,0)</f>
        <v>190000</v>
      </c>
      <c r="O167" s="83"/>
      <c r="P167" s="100" t="str">
        <f t="shared" si="390"/>
        <v>53037C</v>
      </c>
      <c r="Q167" s="102" t="s">
        <v>509</v>
      </c>
      <c r="R167" s="103" t="str">
        <f t="shared" si="386"/>
        <v>Managing Attorney - Implementation</v>
      </c>
      <c r="S167" s="102">
        <v>166</v>
      </c>
      <c r="T167" s="184">
        <v>160274</v>
      </c>
      <c r="U167" s="184">
        <v>168713</v>
      </c>
      <c r="V167" s="184">
        <v>172087</v>
      </c>
      <c r="W167" s="184">
        <v>175530</v>
      </c>
      <c r="X167" s="184">
        <v>179040</v>
      </c>
      <c r="Y167" s="184">
        <v>182620</v>
      </c>
      <c r="Z167" s="184">
        <v>186271</v>
      </c>
      <c r="AA167" s="184">
        <v>190000</v>
      </c>
      <c r="AB167" s="162" t="str">
        <f t="shared" si="391"/>
        <v>53037C</v>
      </c>
      <c r="AC167" s="163" t="str">
        <f t="shared" si="387"/>
        <v>Managing Attorney - Implementation</v>
      </c>
      <c r="AD167" s="162" t="str">
        <f t="shared" si="388"/>
        <v>196</v>
      </c>
      <c r="AE167" s="164">
        <f t="shared" ref="AE167:AE169" si="401">ROUNDUP(T167/2080,3)</f>
        <v>77.055000000000007</v>
      </c>
      <c r="AF167" s="164">
        <f t="shared" ref="AF167:AF169" si="402">ROUNDUP(U167/2080,3)</f>
        <v>81.113</v>
      </c>
      <c r="AG167" s="164">
        <f t="shared" ref="AG167:AG169" si="403">ROUNDUP(V167/2080,3)</f>
        <v>82.734999999999999</v>
      </c>
      <c r="AH167" s="164">
        <f t="shared" ref="AH167:AH169" si="404">ROUNDUP(W167/2080,3)</f>
        <v>84.39</v>
      </c>
      <c r="AI167" s="164">
        <f t="shared" ref="AI167:AI169" si="405">ROUNDUP(X167/2080,3)</f>
        <v>86.076999999999998</v>
      </c>
      <c r="AJ167" s="164">
        <f t="shared" ref="AJ167:AJ169" si="406">ROUNDUP(Y167/2080,3)</f>
        <v>87.799000000000007</v>
      </c>
      <c r="AK167" s="164">
        <f t="shared" ref="AK167:AK169" si="407">ROUNDUP(Z167/2080,3)</f>
        <v>89.554000000000002</v>
      </c>
      <c r="AL167" s="164">
        <f t="shared" ref="AL167:AL169" si="408">ROUNDUP(AA167/2080,3)</f>
        <v>91.347000000000008</v>
      </c>
    </row>
    <row r="168" spans="1:40" s="51" customFormat="1">
      <c r="A168" s="85" t="s">
        <v>678</v>
      </c>
      <c r="B168" s="86">
        <v>15</v>
      </c>
      <c r="C168" s="94" t="s">
        <v>729</v>
      </c>
      <c r="D168" s="86">
        <v>690</v>
      </c>
      <c r="E168" s="86" t="s">
        <v>448</v>
      </c>
      <c r="F168" s="118" t="s">
        <v>677</v>
      </c>
      <c r="G168" s="134">
        <f t="shared" ref="G168" si="409">ROUND(T168,0)</f>
        <v>168288</v>
      </c>
      <c r="H168" s="134">
        <f t="shared" ref="H168" si="410">ROUND(U168,0)</f>
        <v>177149</v>
      </c>
      <c r="I168" s="134">
        <f t="shared" ref="I168" si="411">ROUND(V168,0)</f>
        <v>180691</v>
      </c>
      <c r="J168" s="134">
        <f t="shared" ref="J168" si="412">ROUND(W168,0)</f>
        <v>184307</v>
      </c>
      <c r="K168" s="134">
        <f t="shared" ref="K168" si="413">ROUND(X168,0)</f>
        <v>187992</v>
      </c>
      <c r="L168" s="134">
        <f t="shared" ref="L168" si="414">ROUND(Y168,0)</f>
        <v>191751</v>
      </c>
      <c r="M168" s="134">
        <f t="shared" ref="M168" si="415">ROUND(Z168,0)</f>
        <v>195585</v>
      </c>
      <c r="N168" s="134">
        <f t="shared" ref="N168" si="416">ROUND(AA168,0)</f>
        <v>199500</v>
      </c>
      <c r="O168" s="83"/>
      <c r="P168" s="100" t="str">
        <f t="shared" si="390"/>
        <v>59494C</v>
      </c>
      <c r="Q168" s="102" t="s">
        <v>509</v>
      </c>
      <c r="R168" s="103" t="str">
        <f t="shared" ref="R168" si="417">F168</f>
        <v>Managing Attorney - Labor and Employment</v>
      </c>
      <c r="S168" s="102">
        <v>167</v>
      </c>
      <c r="T168" s="184">
        <v>168288</v>
      </c>
      <c r="U168" s="184">
        <v>177149</v>
      </c>
      <c r="V168" s="184">
        <v>180691</v>
      </c>
      <c r="W168" s="184">
        <v>184307</v>
      </c>
      <c r="X168" s="184">
        <v>187992</v>
      </c>
      <c r="Y168" s="184">
        <v>191751</v>
      </c>
      <c r="Z168" s="184">
        <v>195585</v>
      </c>
      <c r="AA168" s="184">
        <v>199500</v>
      </c>
      <c r="AB168" s="162" t="str">
        <f t="shared" si="391"/>
        <v>59494C</v>
      </c>
      <c r="AC168" s="163" t="str">
        <f t="shared" ref="AC168" si="418">F168</f>
        <v>Managing Attorney - Labor and Employment</v>
      </c>
      <c r="AD168" s="162" t="str">
        <f t="shared" si="388"/>
        <v>204</v>
      </c>
      <c r="AE168" s="164">
        <f t="shared" ref="AE168" si="419">ROUNDUP(T168/2080,3)</f>
        <v>80.908000000000001</v>
      </c>
      <c r="AF168" s="164">
        <f t="shared" ref="AF168" si="420">ROUNDUP(U168/2080,3)</f>
        <v>85.168000000000006</v>
      </c>
      <c r="AG168" s="164">
        <f t="shared" ref="AG168" si="421">ROUNDUP(V168/2080,3)</f>
        <v>86.871000000000009</v>
      </c>
      <c r="AH168" s="164">
        <f t="shared" ref="AH168" si="422">ROUNDUP(W168/2080,3)</f>
        <v>88.61</v>
      </c>
      <c r="AI168" s="164">
        <f t="shared" ref="AI168" si="423">ROUNDUP(X168/2080,3)</f>
        <v>90.381</v>
      </c>
      <c r="AJ168" s="164">
        <f t="shared" ref="AJ168" si="424">ROUNDUP(Y168/2080,3)</f>
        <v>92.188000000000002</v>
      </c>
      <c r="AK168" s="164">
        <f t="shared" ref="AK168" si="425">ROUNDUP(Z168/2080,3)</f>
        <v>94.032000000000011</v>
      </c>
      <c r="AL168" s="164">
        <f t="shared" ref="AL168" si="426">ROUNDUP(AA168/2080,3)</f>
        <v>95.914000000000001</v>
      </c>
    </row>
    <row r="169" spans="1:40" s="51" customFormat="1">
      <c r="A169" s="85" t="s">
        <v>555</v>
      </c>
      <c r="B169" s="86">
        <v>12</v>
      </c>
      <c r="C169" s="94" t="s">
        <v>52</v>
      </c>
      <c r="D169" s="86">
        <v>578</v>
      </c>
      <c r="E169" s="86" t="s">
        <v>448</v>
      </c>
      <c r="F169" s="118" t="s">
        <v>600</v>
      </c>
      <c r="G169" s="134">
        <f t="shared" si="393"/>
        <v>125902</v>
      </c>
      <c r="H169" s="134">
        <f t="shared" si="394"/>
        <v>132528</v>
      </c>
      <c r="I169" s="134">
        <f t="shared" si="395"/>
        <v>135178</v>
      </c>
      <c r="J169" s="134">
        <f t="shared" si="396"/>
        <v>137881</v>
      </c>
      <c r="K169" s="134">
        <f t="shared" si="397"/>
        <v>140639</v>
      </c>
      <c r="L169" s="134">
        <f t="shared" si="398"/>
        <v>143452</v>
      </c>
      <c r="M169" s="134">
        <f t="shared" si="399"/>
        <v>146321</v>
      </c>
      <c r="N169" s="134">
        <f t="shared" si="400"/>
        <v>149248</v>
      </c>
      <c r="O169" s="83"/>
      <c r="P169" s="100" t="str">
        <f t="shared" si="390"/>
        <v>59444C</v>
      </c>
      <c r="Q169" s="102" t="s">
        <v>509</v>
      </c>
      <c r="R169" s="103" t="str">
        <f t="shared" si="386"/>
        <v>Payroll Director</v>
      </c>
      <c r="S169" s="102" t="str">
        <f>C169</f>
        <v>32</v>
      </c>
      <c r="T169" s="191">
        <v>125901.59999999999</v>
      </c>
      <c r="U169" s="191">
        <v>132527.94499999998</v>
      </c>
      <c r="V169" s="191">
        <v>135178.065</v>
      </c>
      <c r="W169" s="191">
        <v>137881.47999999998</v>
      </c>
      <c r="X169" s="191">
        <v>140639.23499999999</v>
      </c>
      <c r="Y169" s="191">
        <v>143452.375</v>
      </c>
      <c r="Z169" s="191">
        <v>146320.9</v>
      </c>
      <c r="AA169" s="191">
        <v>149247.94499999998</v>
      </c>
      <c r="AB169" s="162" t="str">
        <f t="shared" si="391"/>
        <v>59444C</v>
      </c>
      <c r="AC169" s="163" t="str">
        <f t="shared" si="387"/>
        <v>Payroll Director</v>
      </c>
      <c r="AD169" s="162" t="str">
        <f t="shared" si="388"/>
        <v>32</v>
      </c>
      <c r="AE169" s="164">
        <f t="shared" si="401"/>
        <v>60.53</v>
      </c>
      <c r="AF169" s="164">
        <f t="shared" si="402"/>
        <v>63.716000000000001</v>
      </c>
      <c r="AG169" s="164">
        <f t="shared" si="403"/>
        <v>64.990000000000009</v>
      </c>
      <c r="AH169" s="164">
        <f t="shared" si="404"/>
        <v>66.290000000000006</v>
      </c>
      <c r="AI169" s="164">
        <f t="shared" si="405"/>
        <v>67.616</v>
      </c>
      <c r="AJ169" s="164">
        <f t="shared" si="406"/>
        <v>68.968000000000004</v>
      </c>
      <c r="AK169" s="164">
        <f t="shared" si="407"/>
        <v>70.347000000000008</v>
      </c>
      <c r="AL169" s="164">
        <f t="shared" si="408"/>
        <v>71.754000000000005</v>
      </c>
    </row>
    <row r="170" spans="1:40" s="51" customFormat="1">
      <c r="A170" s="85" t="s">
        <v>69</v>
      </c>
      <c r="B170" s="86">
        <v>18</v>
      </c>
      <c r="C170" s="86" t="s">
        <v>520</v>
      </c>
      <c r="D170" s="86">
        <v>848</v>
      </c>
      <c r="E170" s="86" t="s">
        <v>448</v>
      </c>
      <c r="F170" s="113" t="s">
        <v>601</v>
      </c>
      <c r="G170" s="134">
        <f t="shared" ref="G170:N174" ca="1" si="427">ROUND(T170,0)</f>
        <v>273105</v>
      </c>
      <c r="H170" s="134">
        <f t="shared" ca="1" si="427"/>
        <v>287479</v>
      </c>
      <c r="I170" s="134">
        <f t="shared" ca="1" si="427"/>
        <v>293228</v>
      </c>
      <c r="J170" s="134">
        <f t="shared" ca="1" si="427"/>
        <v>299093</v>
      </c>
      <c r="K170" s="134">
        <f t="shared" ca="1" si="427"/>
        <v>305075</v>
      </c>
      <c r="L170" s="134">
        <f t="shared" ca="1" si="427"/>
        <v>311176</v>
      </c>
      <c r="M170" s="134">
        <f t="shared" ca="1" si="427"/>
        <v>317400</v>
      </c>
      <c r="N170" s="134">
        <f t="shared" ca="1" si="427"/>
        <v>323748</v>
      </c>
      <c r="O170" s="87"/>
      <c r="P170" s="100" t="str">
        <f t="shared" si="390"/>
        <v>C01730</v>
      </c>
      <c r="Q170" s="102" t="s">
        <v>509</v>
      </c>
      <c r="R170" s="103" t="str">
        <f t="shared" si="386"/>
        <v>Police Chief</v>
      </c>
      <c r="S170" s="102" t="str">
        <f t="shared" ref="S170" si="428">C170</f>
        <v>71A</v>
      </c>
      <c r="T170" s="104" cm="1">
        <f t="array" aca="1" ref="T170" ca="1">IF($Q170="Y",VLOOKUP($P170,INDIRECT($Q$2),T$5,0)*INDIRECT($P$1),VLOOKUP($P170,INDIRECT($Q$2),T$5,0))</f>
        <v>273104.6156632583</v>
      </c>
      <c r="U170" s="104" cm="1">
        <f t="array" aca="1" ref="U170" ca="1">IF($Q170="Y",VLOOKUP($P170,INDIRECT($Q$2),U$5,0)*INDIRECT($P$1),VLOOKUP($P170,INDIRECT($Q$2),U$5,0))</f>
        <v>287478.54280342977</v>
      </c>
      <c r="V170" s="104" cm="1">
        <f t="array" aca="1" ref="V170" ca="1">IF($Q170="Y",VLOOKUP($P170,INDIRECT($Q$2),V$5,0)*INDIRECT($P$1),VLOOKUP($P170,INDIRECT($Q$2),V$5,0))</f>
        <v>293228.1136594984</v>
      </c>
      <c r="W170" s="104" cm="1">
        <f t="array" aca="1" ref="W170" ca="1">IF($Q170="Y",VLOOKUP($P170,INDIRECT($Q$2),W$5,0)*INDIRECT($P$1),VLOOKUP($P170,INDIRECT($Q$2),W$5,0))</f>
        <v>299092.67593268841</v>
      </c>
      <c r="X170" s="104" cm="1">
        <f t="array" aca="1" ref="X170" ca="1">IF($Q170="Y",VLOOKUP($P170,INDIRECT($Q$2),X$5,0)*INDIRECT($P$1),VLOOKUP($P170,INDIRECT($Q$2),X$5,0))</f>
        <v>305074.52945134218</v>
      </c>
      <c r="Y170" s="104" cm="1">
        <f t="array" aca="1" ref="Y170" ca="1">IF($Q170="Y",VLOOKUP($P170,INDIRECT($Q$2),Y$5,0)*INDIRECT($P$1),VLOOKUP($P170,INDIRECT($Q$2),Y$5,0))</f>
        <v>311176.02004036901</v>
      </c>
      <c r="Z170" s="104" cm="1">
        <f t="array" aca="1" ref="Z170" ca="1">IF($Q170="Y",VLOOKUP($P170,INDIRECT($Q$2),Z$5,0)*INDIRECT($P$1),VLOOKUP($P170,INDIRECT($Q$2),Z$5,0))</f>
        <v>317399.54044117645</v>
      </c>
      <c r="AA170" s="104" cm="1">
        <f t="array" aca="1" ref="AA170" ca="1">IF($Q170="Y",VLOOKUP($P170,INDIRECT($Q$2),AA$5,0)*INDIRECT($P$1),VLOOKUP($P170,INDIRECT($Q$2),AA$5,0))</f>
        <v>323747.53125</v>
      </c>
      <c r="AB170" s="162" t="str">
        <f t="shared" si="391"/>
        <v>C01730</v>
      </c>
      <c r="AC170" s="163" t="str">
        <f t="shared" si="387"/>
        <v>Police Chief</v>
      </c>
      <c r="AD170" s="162" t="str">
        <f t="shared" si="388"/>
        <v>71A</v>
      </c>
      <c r="AE170" s="164">
        <f t="shared" ref="AE170:AL174" ca="1" si="429">ROUNDUP(T170/2080,3)</f>
        <v>131.30100000000002</v>
      </c>
      <c r="AF170" s="164">
        <f t="shared" ca="1" si="429"/>
        <v>138.21100000000001</v>
      </c>
      <c r="AG170" s="164">
        <f t="shared" ca="1" si="429"/>
        <v>140.976</v>
      </c>
      <c r="AH170" s="164">
        <f t="shared" ca="1" si="429"/>
        <v>143.79500000000002</v>
      </c>
      <c r="AI170" s="164">
        <f t="shared" ca="1" si="429"/>
        <v>146.67099999999999</v>
      </c>
      <c r="AJ170" s="164">
        <f t="shared" ca="1" si="429"/>
        <v>149.60400000000001</v>
      </c>
      <c r="AK170" s="164">
        <f t="shared" ca="1" si="429"/>
        <v>152.596</v>
      </c>
      <c r="AL170" s="164">
        <f t="shared" ca="1" si="429"/>
        <v>155.648</v>
      </c>
      <c r="AM170" s="44"/>
      <c r="AN170" s="44"/>
    </row>
    <row r="171" spans="1:40" s="51" customFormat="1">
      <c r="A171" s="85" t="s">
        <v>534</v>
      </c>
      <c r="B171" s="86">
        <v>15</v>
      </c>
      <c r="C171" s="94" t="s">
        <v>730</v>
      </c>
      <c r="D171" s="86">
        <v>678</v>
      </c>
      <c r="E171" s="86" t="s">
        <v>448</v>
      </c>
      <c r="F171" s="118" t="s">
        <v>532</v>
      </c>
      <c r="G171" s="134">
        <f t="shared" ca="1" si="427"/>
        <v>146276</v>
      </c>
      <c r="H171" s="134">
        <f t="shared" ca="1" si="427"/>
        <v>153974</v>
      </c>
      <c r="I171" s="134">
        <f t="shared" ca="1" si="427"/>
        <v>157054</v>
      </c>
      <c r="J171" s="134">
        <f t="shared" ca="1" si="427"/>
        <v>160194</v>
      </c>
      <c r="K171" s="134">
        <f t="shared" ca="1" si="427"/>
        <v>163398</v>
      </c>
      <c r="L171" s="134">
        <f t="shared" ca="1" si="427"/>
        <v>166667</v>
      </c>
      <c r="M171" s="134">
        <f t="shared" ca="1" si="427"/>
        <v>170000</v>
      </c>
      <c r="N171" s="134">
        <f t="shared" ca="1" si="427"/>
        <v>173400</v>
      </c>
      <c r="O171" s="87"/>
      <c r="P171" s="100" t="str">
        <f t="shared" si="390"/>
        <v>59440C</v>
      </c>
      <c r="Q171" s="102" t="s">
        <v>509</v>
      </c>
      <c r="R171" s="103" t="str">
        <f t="shared" si="386"/>
        <v>Police Chief of Staff (civilian)</v>
      </c>
      <c r="S171" s="102" t="str">
        <f t="shared" ref="S171:S178" si="430">C171</f>
        <v>168</v>
      </c>
      <c r="T171" s="104" cm="1">
        <f t="array" aca="1" ref="T171" ca="1">IF($Q171="Y",VLOOKUP($P171,INDIRECT($Q$2),T$5,0)*INDIRECT($P$1),VLOOKUP($P171,INDIRECT($Q$2),T$5,0))</f>
        <v>146275.965</v>
      </c>
      <c r="U171" s="104" cm="1">
        <f t="array" aca="1" ref="U171" ca="1">IF($Q171="Y",VLOOKUP($P171,INDIRECT($Q$2),U$5,0)*INDIRECT($P$1),VLOOKUP($P171,INDIRECT($Q$2),U$5,0))</f>
        <v>153974.47999999998</v>
      </c>
      <c r="V171" s="104" cm="1">
        <f t="array" aca="1" ref="V171" ca="1">IF($Q171="Y",VLOOKUP($P171,INDIRECT($Q$2),V$5,0)*INDIRECT($P$1),VLOOKUP($P171,INDIRECT($Q$2),V$5,0))</f>
        <v>157054.095</v>
      </c>
      <c r="W171" s="104" cm="1">
        <f t="array" aca="1" ref="W171" ca="1">IF($Q171="Y",VLOOKUP($P171,INDIRECT($Q$2),W$5,0)*INDIRECT($P$1),VLOOKUP($P171,INDIRECT($Q$2),W$5,0))</f>
        <v>160194.31999999998</v>
      </c>
      <c r="X171" s="104" cm="1">
        <f t="array" aca="1" ref="X171" ca="1">IF($Q171="Y",VLOOKUP($P171,INDIRECT($Q$2),X$5,0)*INDIRECT($P$1),VLOOKUP($P171,INDIRECT($Q$2),X$5,0))</f>
        <v>163398.28999999998</v>
      </c>
      <c r="Y171" s="104" cm="1">
        <f t="array" aca="1" ref="Y171" ca="1">IF($Q171="Y",VLOOKUP($P171,INDIRECT($Q$2),Y$5,0)*INDIRECT($P$1),VLOOKUP($P171,INDIRECT($Q$2),Y$5,0))</f>
        <v>166667.04999999999</v>
      </c>
      <c r="Z171" s="104" cm="1">
        <f t="array" aca="1" ref="Z171" ca="1">IF($Q171="Y",VLOOKUP($P171,INDIRECT($Q$2),Z$5,0)*INDIRECT($P$1),VLOOKUP($P171,INDIRECT($Q$2),Z$5,0))</f>
        <v>169999.55499999999</v>
      </c>
      <c r="AA171" s="104" cm="1">
        <f t="array" aca="1" ref="AA171" ca="1">IF($Q171="Y",VLOOKUP($P171,INDIRECT($Q$2),AA$5,0)*INDIRECT($P$1),VLOOKUP($P171,INDIRECT($Q$2),AA$5,0))</f>
        <v>173399.98499999999</v>
      </c>
      <c r="AB171" s="162" t="str">
        <f t="shared" si="391"/>
        <v>59440C</v>
      </c>
      <c r="AC171" s="163" t="str">
        <f t="shared" si="387"/>
        <v>Police Chief of Staff (civilian)</v>
      </c>
      <c r="AD171" s="162" t="str">
        <f t="shared" si="388"/>
        <v>168</v>
      </c>
      <c r="AE171" s="164">
        <f t="shared" ca="1" si="429"/>
        <v>70.325000000000003</v>
      </c>
      <c r="AF171" s="164">
        <f t="shared" ca="1" si="429"/>
        <v>74.027000000000001</v>
      </c>
      <c r="AG171" s="164">
        <f t="shared" ca="1" si="429"/>
        <v>75.507000000000005</v>
      </c>
      <c r="AH171" s="164">
        <f t="shared" ca="1" si="429"/>
        <v>77.01700000000001</v>
      </c>
      <c r="AI171" s="164">
        <f t="shared" ca="1" si="429"/>
        <v>78.557000000000002</v>
      </c>
      <c r="AJ171" s="164">
        <f t="shared" ca="1" si="429"/>
        <v>80.129000000000005</v>
      </c>
      <c r="AK171" s="164">
        <f t="shared" ca="1" si="429"/>
        <v>81.731000000000009</v>
      </c>
      <c r="AL171" s="164">
        <f t="shared" ca="1" si="429"/>
        <v>83.366</v>
      </c>
      <c r="AM171" s="44"/>
      <c r="AN171" s="44"/>
    </row>
    <row r="172" spans="1:40" s="51" customFormat="1">
      <c r="A172" t="s">
        <v>576</v>
      </c>
      <c r="B172" s="86">
        <v>16</v>
      </c>
      <c r="C172" s="94" t="s">
        <v>40</v>
      </c>
      <c r="D172" s="86">
        <v>730</v>
      </c>
      <c r="E172" s="86" t="s">
        <v>448</v>
      </c>
      <c r="F172" s="117" t="s">
        <v>577</v>
      </c>
      <c r="G172" s="134">
        <f t="shared" ca="1" si="427"/>
        <v>160433</v>
      </c>
      <c r="H172" s="134">
        <f t="shared" ca="1" si="427"/>
        <v>168878</v>
      </c>
      <c r="I172" s="134">
        <f t="shared" ca="1" si="427"/>
        <v>172258</v>
      </c>
      <c r="J172" s="134">
        <f t="shared" ca="1" si="427"/>
        <v>175701</v>
      </c>
      <c r="K172" s="134">
        <f t="shared" ca="1" si="427"/>
        <v>179215</v>
      </c>
      <c r="L172" s="134">
        <f t="shared" ca="1" si="427"/>
        <v>182798</v>
      </c>
      <c r="M172" s="134">
        <f t="shared" ca="1" si="427"/>
        <v>186456</v>
      </c>
      <c r="N172" s="134">
        <f t="shared" ca="1" si="427"/>
        <v>190186</v>
      </c>
      <c r="O172" s="83"/>
      <c r="P172" s="181" t="str">
        <f t="shared" si="390"/>
        <v>59455C</v>
      </c>
      <c r="Q172" s="180" t="s">
        <v>509</v>
      </c>
      <c r="R172" s="182" t="str">
        <f t="shared" si="386"/>
        <v>Policy Reform &amp; Implementation Senior Advisor</v>
      </c>
      <c r="S172" s="180" t="str">
        <f t="shared" si="430"/>
        <v>62</v>
      </c>
      <c r="T172" s="104" cm="1">
        <f t="array" aca="1" ref="T172" ca="1">IF($Q172="Y",VLOOKUP($P172,INDIRECT($Q$2),T$5,0)*INDIRECT($P$1),VLOOKUP($P172,INDIRECT($Q$2),T$5,0))</f>
        <v>160433.41599999997</v>
      </c>
      <c r="U172" s="104" cm="1">
        <f t="array" aca="1" ref="U172" ca="1">IF($Q172="Y",VLOOKUP($P172,INDIRECT($Q$2),U$5,0)*INDIRECT($P$1),VLOOKUP($P172,INDIRECT($Q$2),U$5,0))</f>
        <v>168877.85199999998</v>
      </c>
      <c r="V172" s="104" cm="1">
        <f t="array" aca="1" ref="V172" ca="1">IF($Q172="Y",VLOOKUP($P172,INDIRECT($Q$2),V$5,0)*INDIRECT($P$1),VLOOKUP($P172,INDIRECT($Q$2),V$5,0))</f>
        <v>172257.8</v>
      </c>
      <c r="W172" s="104" cm="1">
        <f t="array" aca="1" ref="W172" ca="1">IF($Q172="Y",VLOOKUP($P172,INDIRECT($Q$2),W$5,0)*INDIRECT($P$1),VLOOKUP($P172,INDIRECT($Q$2),W$5,0))</f>
        <v>175700.7824</v>
      </c>
      <c r="X172" s="104" cm="1">
        <f t="array" aca="1" ref="X172" ca="1">IF($Q172="Y",VLOOKUP($P172,INDIRECT($Q$2),X$5,0)*INDIRECT($P$1),VLOOKUP($P172,INDIRECT($Q$2),X$5,0))</f>
        <v>179215.49359999999</v>
      </c>
      <c r="Y172" s="104" cm="1">
        <f t="array" aca="1" ref="Y172" ca="1">IF($Q172="Y",VLOOKUP($P172,INDIRECT($Q$2),Y$5,0)*INDIRECT($P$1),VLOOKUP($P172,INDIRECT($Q$2),Y$5,0))</f>
        <v>182797.5864</v>
      </c>
      <c r="Z172" s="104" cm="1">
        <f t="array" aca="1" ref="Z172" ca="1">IF($Q172="Y",VLOOKUP($P172,INDIRECT($Q$2),Z$5,0)*INDIRECT($P$1),VLOOKUP($P172,INDIRECT($Q$2),Z$5,0))</f>
        <v>186455.75519999999</v>
      </c>
      <c r="AA172" s="104" cm="1">
        <f t="array" aca="1" ref="AA172" ca="1">IF($Q172="Y",VLOOKUP($P172,INDIRECT($Q$2),AA$5,0)*INDIRECT($P$1),VLOOKUP($P172,INDIRECT($Q$2),AA$5,0))</f>
        <v>190185.65279999998</v>
      </c>
      <c r="AB172" s="162" t="str">
        <f t="shared" si="391"/>
        <v>59455C</v>
      </c>
      <c r="AC172" s="163" t="str">
        <f t="shared" si="387"/>
        <v>Policy Reform &amp; Implementation Senior Advisor</v>
      </c>
      <c r="AD172" s="162" t="str">
        <f t="shared" si="388"/>
        <v>62</v>
      </c>
      <c r="AE172" s="164">
        <f t="shared" ca="1" si="429"/>
        <v>77.132000000000005</v>
      </c>
      <c r="AF172" s="164">
        <f t="shared" ca="1" si="429"/>
        <v>81.192000000000007</v>
      </c>
      <c r="AG172" s="164">
        <f t="shared" ca="1" si="429"/>
        <v>82.817000000000007</v>
      </c>
      <c r="AH172" s="164">
        <f t="shared" ca="1" si="429"/>
        <v>84.472000000000008</v>
      </c>
      <c r="AI172" s="164">
        <f t="shared" ca="1" si="429"/>
        <v>86.162000000000006</v>
      </c>
      <c r="AJ172" s="164">
        <f t="shared" ca="1" si="429"/>
        <v>87.884</v>
      </c>
      <c r="AK172" s="164">
        <f t="shared" ca="1" si="429"/>
        <v>89.643000000000001</v>
      </c>
      <c r="AL172" s="164">
        <f t="shared" ca="1" si="429"/>
        <v>91.436000000000007</v>
      </c>
    </row>
    <row r="173" spans="1:40" s="51" customFormat="1">
      <c r="A173" s="85" t="s">
        <v>533</v>
      </c>
      <c r="B173" s="86">
        <v>12</v>
      </c>
      <c r="C173" s="94" t="s">
        <v>731</v>
      </c>
      <c r="D173" s="86">
        <v>576</v>
      </c>
      <c r="E173" s="86" t="s">
        <v>448</v>
      </c>
      <c r="F173" s="117" t="s">
        <v>529</v>
      </c>
      <c r="G173" s="134">
        <f t="shared" ca="1" si="427"/>
        <v>123624</v>
      </c>
      <c r="H173" s="134">
        <f t="shared" ca="1" si="427"/>
        <v>130130</v>
      </c>
      <c r="I173" s="134">
        <f t="shared" ca="1" si="427"/>
        <v>132732</v>
      </c>
      <c r="J173" s="134">
        <f t="shared" ca="1" si="427"/>
        <v>135387</v>
      </c>
      <c r="K173" s="134">
        <f t="shared" ca="1" si="427"/>
        <v>138095</v>
      </c>
      <c r="L173" s="134">
        <f t="shared" ca="1" si="427"/>
        <v>140857</v>
      </c>
      <c r="M173" s="134">
        <f t="shared" ca="1" si="427"/>
        <v>143674</v>
      </c>
      <c r="N173" s="134">
        <f t="shared" ca="1" si="427"/>
        <v>146547</v>
      </c>
      <c r="O173" s="83"/>
      <c r="P173" s="100" t="str">
        <f t="shared" si="390"/>
        <v>59439C</v>
      </c>
      <c r="Q173" s="102" t="s">
        <v>509</v>
      </c>
      <c r="R173" s="103" t="str">
        <f t="shared" si="386"/>
        <v>REIB Deputy Director</v>
      </c>
      <c r="S173" s="102" t="str">
        <f t="shared" si="430"/>
        <v>167</v>
      </c>
      <c r="T173" s="104" cm="1">
        <f t="array" aca="1" ref="T173" ca="1">IF($Q173="Y",VLOOKUP($P173,INDIRECT($Q$2),T$5,0)*INDIRECT($P$1),VLOOKUP($P173,INDIRECT($Q$2),T$5,0))</f>
        <v>123623.49999999999</v>
      </c>
      <c r="U173" s="104" cm="1">
        <f t="array" aca="1" ref="U173" ca="1">IF($Q173="Y",VLOOKUP($P173,INDIRECT($Q$2),U$5,0)*INDIRECT($P$1),VLOOKUP($P173,INDIRECT($Q$2),U$5,0))</f>
        <v>130129.67</v>
      </c>
      <c r="V173" s="104" cm="1">
        <f t="array" aca="1" ref="V173" ca="1">IF($Q173="Y",VLOOKUP($P173,INDIRECT($Q$2),V$5,0)*INDIRECT($P$1),VLOOKUP($P173,INDIRECT($Q$2),V$5,0))</f>
        <v>132731.72</v>
      </c>
      <c r="W173" s="104" cm="1">
        <f t="array" aca="1" ref="W173" ca="1">IF($Q173="Y",VLOOKUP($P173,INDIRECT($Q$2),W$5,0)*INDIRECT($P$1),VLOOKUP($P173,INDIRECT($Q$2),W$5,0))</f>
        <v>135387.065</v>
      </c>
      <c r="X173" s="104" cm="1">
        <f t="array" aca="1" ref="X173" ca="1">IF($Q173="Y",VLOOKUP($P173,INDIRECT($Q$2),X$5,0)*INDIRECT($P$1),VLOOKUP($P173,INDIRECT($Q$2),X$5,0))</f>
        <v>138094.66</v>
      </c>
      <c r="Y173" s="104" cm="1">
        <f t="array" aca="1" ref="Y173" ca="1">IF($Q173="Y",VLOOKUP($P173,INDIRECT($Q$2),Y$5,0)*INDIRECT($P$1),VLOOKUP($P173,INDIRECT($Q$2),Y$5,0))</f>
        <v>140856.595</v>
      </c>
      <c r="Z173" s="104" cm="1">
        <f t="array" aca="1" ref="Z173" ca="1">IF($Q173="Y",VLOOKUP($P173,INDIRECT($Q$2),Z$5,0)*INDIRECT($P$1),VLOOKUP($P173,INDIRECT($Q$2),Z$5,0))</f>
        <v>143673.91499999998</v>
      </c>
      <c r="AA173" s="104" cm="1">
        <f t="array" aca="1" ref="AA173" ca="1">IF($Q173="Y",VLOOKUP($P173,INDIRECT($Q$2),AA$5,0)*INDIRECT($P$1),VLOOKUP($P173,INDIRECT($Q$2),AA$5,0))</f>
        <v>146546.62</v>
      </c>
      <c r="AB173" s="162" t="str">
        <f t="shared" si="391"/>
        <v>59439C</v>
      </c>
      <c r="AC173" s="163" t="str">
        <f t="shared" si="387"/>
        <v>REIB Deputy Director</v>
      </c>
      <c r="AD173" s="162" t="str">
        <f t="shared" si="388"/>
        <v>167</v>
      </c>
      <c r="AE173" s="164">
        <f t="shared" ca="1" si="429"/>
        <v>59.434999999999995</v>
      </c>
      <c r="AF173" s="164">
        <f t="shared" ca="1" si="429"/>
        <v>62.562999999999995</v>
      </c>
      <c r="AG173" s="164">
        <f t="shared" ca="1" si="429"/>
        <v>63.814</v>
      </c>
      <c r="AH173" s="164">
        <f t="shared" ca="1" si="429"/>
        <v>65.09</v>
      </c>
      <c r="AI173" s="164">
        <f t="shared" ca="1" si="429"/>
        <v>66.39200000000001</v>
      </c>
      <c r="AJ173" s="164">
        <f t="shared" ca="1" si="429"/>
        <v>67.72</v>
      </c>
      <c r="AK173" s="164">
        <f t="shared" ca="1" si="429"/>
        <v>69.073999999999998</v>
      </c>
      <c r="AL173" s="164">
        <f t="shared" ca="1" si="429"/>
        <v>70.456000000000003</v>
      </c>
    </row>
    <row r="174" spans="1:40" s="51" customFormat="1">
      <c r="A174" s="85" t="s">
        <v>350</v>
      </c>
      <c r="B174" s="86">
        <v>13</v>
      </c>
      <c r="C174" s="86" t="s">
        <v>351</v>
      </c>
      <c r="D174" s="86">
        <v>590</v>
      </c>
      <c r="E174" s="86" t="s">
        <v>448</v>
      </c>
      <c r="F174" s="116" t="s">
        <v>352</v>
      </c>
      <c r="G174" s="134">
        <f t="shared" ca="1" si="427"/>
        <v>128574</v>
      </c>
      <c r="H174" s="134">
        <f t="shared" ca="1" si="427"/>
        <v>135342</v>
      </c>
      <c r="I174" s="134">
        <f t="shared" ca="1" si="427"/>
        <v>138048</v>
      </c>
      <c r="J174" s="134">
        <f t="shared" ca="1" si="427"/>
        <v>140810</v>
      </c>
      <c r="K174" s="134">
        <f t="shared" ca="1" si="427"/>
        <v>143625</v>
      </c>
      <c r="L174" s="134">
        <f t="shared" ca="1" si="427"/>
        <v>146499</v>
      </c>
      <c r="M174" s="134">
        <f t="shared" ca="1" si="427"/>
        <v>149428</v>
      </c>
      <c r="N174" s="134">
        <f t="shared" ca="1" si="427"/>
        <v>152418</v>
      </c>
      <c r="O174" s="83"/>
      <c r="P174" s="100" t="str">
        <f t="shared" si="390"/>
        <v>C09171</v>
      </c>
      <c r="Q174" s="102" t="s">
        <v>509</v>
      </c>
      <c r="R174" s="103" t="str">
        <f t="shared" si="386"/>
        <v>Senior Government Relations Representative</v>
      </c>
      <c r="S174" s="102" t="str">
        <f t="shared" si="430"/>
        <v>48</v>
      </c>
      <c r="T174" s="104" cm="1">
        <f t="array" aca="1" ref="T174" ca="1">IF($Q174="Y",VLOOKUP($P174,INDIRECT($Q$2),T$5,0)*INDIRECT($P$1),VLOOKUP($P174,INDIRECT($Q$2),T$5,0))</f>
        <v>128574.17371906248</v>
      </c>
      <c r="U174" s="104" cm="1">
        <f t="array" aca="1" ref="U174" ca="1">IF($Q174="Y",VLOOKUP($P174,INDIRECT($Q$2),U$5,0)*INDIRECT($P$1),VLOOKUP($P174,INDIRECT($Q$2),U$5,0))</f>
        <v>135341.57628062498</v>
      </c>
      <c r="V174" s="104" cm="1">
        <f t="array" aca="1" ref="V174" ca="1">IF($Q174="Y",VLOOKUP($P174,INDIRECT($Q$2),V$5,0)*INDIRECT($P$1),VLOOKUP($P174,INDIRECT($Q$2),V$5,0))</f>
        <v>138048.10564187498</v>
      </c>
      <c r="W174" s="104" cm="1">
        <f t="array" aca="1" ref="W174" ca="1">IF($Q174="Y",VLOOKUP($P174,INDIRECT($Q$2),W$5,0)*INDIRECT($P$1),VLOOKUP($P174,INDIRECT($Q$2),W$5,0))</f>
        <v>140809.6720834375</v>
      </c>
      <c r="X174" s="104" cm="1">
        <f t="array" aca="1" ref="X174" ca="1">IF($Q174="Y",VLOOKUP($P174,INDIRECT($Q$2),X$5,0)*INDIRECT($P$1),VLOOKUP($P174,INDIRECT($Q$2),X$5,0))</f>
        <v>143625.19644687496</v>
      </c>
      <c r="Y174" s="104" cm="1">
        <f t="array" aca="1" ref="Y174" ca="1">IF($Q174="Y",VLOOKUP($P174,INDIRECT($Q$2),Y$5,0)*INDIRECT($P$1),VLOOKUP($P174,INDIRECT($Q$2),Y$5,0))</f>
        <v>146498.9953659375</v>
      </c>
      <c r="Z174" s="104" cm="1">
        <f t="array" aca="1" ref="Z174" ca="1">IF($Q174="Y",VLOOKUP($P174,INDIRECT($Q$2),Z$5,0)*INDIRECT($P$1),VLOOKUP($P174,INDIRECT($Q$2),Z$5,0))</f>
        <v>149427.83136531248</v>
      </c>
      <c r="AA174" s="104" cm="1">
        <f t="array" aca="1" ref="AA174" ca="1">IF($Q174="Y",VLOOKUP($P174,INDIRECT($Q$2),AA$5,0)*INDIRECT($P$1),VLOOKUP($P174,INDIRECT($Q$2),AA$5,0))</f>
        <v>152418.17939562499</v>
      </c>
      <c r="AB174" s="162" t="str">
        <f t="shared" si="391"/>
        <v>C09171</v>
      </c>
      <c r="AC174" s="163" t="str">
        <f t="shared" si="387"/>
        <v>Senior Government Relations Representative</v>
      </c>
      <c r="AD174" s="162" t="str">
        <f t="shared" si="388"/>
        <v>48</v>
      </c>
      <c r="AE174" s="164">
        <f t="shared" ca="1" si="429"/>
        <v>61.814999999999998</v>
      </c>
      <c r="AF174" s="164">
        <f t="shared" ca="1" si="429"/>
        <v>65.069000000000003</v>
      </c>
      <c r="AG174" s="164">
        <f t="shared" ca="1" si="429"/>
        <v>66.37</v>
      </c>
      <c r="AH174" s="164">
        <f t="shared" ca="1" si="429"/>
        <v>67.697000000000003</v>
      </c>
      <c r="AI174" s="164">
        <f t="shared" ca="1" si="429"/>
        <v>69.051000000000002</v>
      </c>
      <c r="AJ174" s="164">
        <f t="shared" ca="1" si="429"/>
        <v>70.433000000000007</v>
      </c>
      <c r="AK174" s="164">
        <f t="shared" ca="1" si="429"/>
        <v>71.841000000000008</v>
      </c>
      <c r="AL174" s="164">
        <f t="shared" ca="1" si="429"/>
        <v>73.278000000000006</v>
      </c>
    </row>
    <row r="175" spans="1:40" s="51" customFormat="1">
      <c r="A175" s="85" t="s">
        <v>476</v>
      </c>
      <c r="B175" s="86">
        <v>11</v>
      </c>
      <c r="C175" s="94" t="s">
        <v>732</v>
      </c>
      <c r="D175" s="86">
        <v>533</v>
      </c>
      <c r="E175" s="86" t="s">
        <v>448</v>
      </c>
      <c r="F175" s="116" t="s">
        <v>649</v>
      </c>
      <c r="G175" s="134">
        <f t="shared" ref="G175:N175" si="431">ROUND(T175,0)</f>
        <v>115876</v>
      </c>
      <c r="H175" s="134">
        <f t="shared" si="431"/>
        <v>121975</v>
      </c>
      <c r="I175" s="134">
        <f t="shared" si="431"/>
        <v>124414</v>
      </c>
      <c r="J175" s="134">
        <f t="shared" si="431"/>
        <v>126902</v>
      </c>
      <c r="K175" s="134">
        <f t="shared" si="431"/>
        <v>129440</v>
      </c>
      <c r="L175" s="134">
        <f t="shared" si="431"/>
        <v>132029</v>
      </c>
      <c r="M175" s="134">
        <f t="shared" si="431"/>
        <v>134670</v>
      </c>
      <c r="N175" s="134">
        <f t="shared" si="431"/>
        <v>137363</v>
      </c>
      <c r="O175" s="83"/>
      <c r="P175" s="100" t="str">
        <f t="shared" si="390"/>
        <v>52953C</v>
      </c>
      <c r="Q175" s="102" t="s">
        <v>509</v>
      </c>
      <c r="R175" s="103" t="str">
        <f>F175</f>
        <v>Senior Manager Banking, Inestments, and Debt</v>
      </c>
      <c r="S175" s="102" t="str">
        <f t="shared" si="430"/>
        <v>199</v>
      </c>
      <c r="T175" s="188">
        <v>115876</v>
      </c>
      <c r="U175" s="188">
        <v>121975</v>
      </c>
      <c r="V175" s="188">
        <v>124414</v>
      </c>
      <c r="W175" s="188">
        <v>126902</v>
      </c>
      <c r="X175" s="188">
        <v>129440</v>
      </c>
      <c r="Y175" s="188">
        <v>132029</v>
      </c>
      <c r="Z175" s="188">
        <v>134670</v>
      </c>
      <c r="AA175" s="188">
        <v>137363</v>
      </c>
      <c r="AB175" s="162" t="str">
        <f t="shared" si="391"/>
        <v>52953C</v>
      </c>
      <c r="AC175" s="163" t="str">
        <f>F175</f>
        <v>Senior Manager Banking, Inestments, and Debt</v>
      </c>
      <c r="AD175" s="162" t="str">
        <f>S175</f>
        <v>199</v>
      </c>
      <c r="AE175" s="164">
        <f t="shared" ref="AE175:AL175" si="432">ROUNDUP(T175/2080,3)</f>
        <v>55.71</v>
      </c>
      <c r="AF175" s="164">
        <f t="shared" si="432"/>
        <v>58.641999999999996</v>
      </c>
      <c r="AG175" s="164">
        <f t="shared" si="432"/>
        <v>59.814999999999998</v>
      </c>
      <c r="AH175" s="164">
        <f t="shared" si="432"/>
        <v>61.010999999999996</v>
      </c>
      <c r="AI175" s="164">
        <f t="shared" si="432"/>
        <v>62.230999999999995</v>
      </c>
      <c r="AJ175" s="164">
        <f t="shared" si="432"/>
        <v>63.475999999999999</v>
      </c>
      <c r="AK175" s="164">
        <f t="shared" si="432"/>
        <v>64.746000000000009</v>
      </c>
      <c r="AL175" s="164">
        <f t="shared" si="432"/>
        <v>66.040000000000006</v>
      </c>
    </row>
    <row r="176" spans="1:40" s="51" customFormat="1">
      <c r="A176" s="85" t="s">
        <v>353</v>
      </c>
      <c r="B176" s="86">
        <v>13</v>
      </c>
      <c r="C176" s="86" t="s">
        <v>354</v>
      </c>
      <c r="D176" s="86">
        <v>628</v>
      </c>
      <c r="E176" s="86" t="s">
        <v>448</v>
      </c>
      <c r="F176" s="116" t="s">
        <v>355</v>
      </c>
      <c r="G176" s="134">
        <f t="shared" ref="G176:N178" ca="1" si="433">ROUND(T176,0)</f>
        <v>137041</v>
      </c>
      <c r="H176" s="134">
        <f t="shared" ca="1" si="433"/>
        <v>144253</v>
      </c>
      <c r="I176" s="134">
        <f t="shared" ca="1" si="433"/>
        <v>147139</v>
      </c>
      <c r="J176" s="134">
        <f t="shared" ca="1" si="433"/>
        <v>150082</v>
      </c>
      <c r="K176" s="134">
        <f t="shared" ca="1" si="433"/>
        <v>153083</v>
      </c>
      <c r="L176" s="134">
        <f t="shared" ca="1" si="433"/>
        <v>156143</v>
      </c>
      <c r="M176" s="134">
        <f t="shared" ca="1" si="433"/>
        <v>159268</v>
      </c>
      <c r="N176" s="134">
        <f t="shared" ca="1" si="433"/>
        <v>162452</v>
      </c>
      <c r="O176" s="54"/>
      <c r="P176" s="100" t="str">
        <f t="shared" si="390"/>
        <v>C09177</v>
      </c>
      <c r="Q176" s="102" t="s">
        <v>509</v>
      </c>
      <c r="R176" s="103" t="str">
        <f t="shared" si="386"/>
        <v>Senior Manager Transit Oriented Development CPED</v>
      </c>
      <c r="S176" s="102" t="str">
        <f t="shared" si="430"/>
        <v>100</v>
      </c>
      <c r="T176" s="104" cm="1">
        <f t="array" aca="1" ref="T176" ca="1">IF($Q176="Y",VLOOKUP($P176,INDIRECT($Q$2),T$5,0)*INDIRECT($P$1),VLOOKUP($P176,INDIRECT($Q$2),T$5,0))</f>
        <v>137041.2508196875</v>
      </c>
      <c r="U176" s="104" cm="1">
        <f t="array" aca="1" ref="U176" ca="1">IF($Q176="Y",VLOOKUP($P176,INDIRECT($Q$2),U$5,0)*INDIRECT($P$1),VLOOKUP($P176,INDIRECT($Q$2),U$5,0))</f>
        <v>144253.26665749997</v>
      </c>
      <c r="V176" s="104" cm="1">
        <f t="array" aca="1" ref="V176" ca="1">IF($Q176="Y",VLOOKUP($P176,INDIRECT($Q$2),V$5,0)*INDIRECT($P$1),VLOOKUP($P176,INDIRECT($Q$2),V$5,0))</f>
        <v>147138.936319375</v>
      </c>
      <c r="W176" s="104" cm="1">
        <f t="array" aca="1" ref="W176" ca="1">IF($Q176="Y",VLOOKUP($P176,INDIRECT($Q$2),W$5,0)*INDIRECT($P$1),VLOOKUP($P176,INDIRECT($Q$2),W$5,0))</f>
        <v>150081.80137843749</v>
      </c>
      <c r="X176" s="104" cm="1">
        <f t="array" aca="1" ref="X176" ca="1">IF($Q176="Y",VLOOKUP($P176,INDIRECT($Q$2),X$5,0)*INDIRECT($P$1),VLOOKUP($P176,INDIRECT($Q$2),X$5,0))</f>
        <v>153082.940993125</v>
      </c>
      <c r="Y176" s="104" cm="1">
        <f t="array" aca="1" ref="Y176" ca="1">IF($Q176="Y",VLOOKUP($P176,INDIRECT($Q$2),Y$5,0)*INDIRECT($P$1),VLOOKUP($P176,INDIRECT($Q$2),Y$5,0))</f>
        <v>156143.43432187499</v>
      </c>
      <c r="Z176" s="104" cm="1">
        <f t="array" aca="1" ref="Z176" ca="1">IF($Q176="Y",VLOOKUP($P176,INDIRECT($Q$2),Z$5,0)*INDIRECT($P$1),VLOOKUP($P176,INDIRECT($Q$2),Z$5,0))</f>
        <v>159267.5979984375</v>
      </c>
      <c r="AA176" s="104" cm="1">
        <f t="array" aca="1" ref="AA176" ca="1">IF($Q176="Y",VLOOKUP($P176,INDIRECT($Q$2),AA$5,0)*INDIRECT($P$1),VLOOKUP($P176,INDIRECT($Q$2),AA$5,0))</f>
        <v>162452.19454749997</v>
      </c>
      <c r="AB176" s="162" t="str">
        <f t="shared" si="391"/>
        <v>C09177</v>
      </c>
      <c r="AC176" s="163" t="str">
        <f t="shared" si="387"/>
        <v>Senior Manager Transit Oriented Development CPED</v>
      </c>
      <c r="AD176" s="162" t="str">
        <f>C176</f>
        <v>100</v>
      </c>
      <c r="AE176" s="164">
        <f t="shared" ref="AE176:AL178" ca="1" si="434">ROUNDUP(T176/2080,3)</f>
        <v>65.88600000000001</v>
      </c>
      <c r="AF176" s="164">
        <f t="shared" ca="1" si="434"/>
        <v>69.353000000000009</v>
      </c>
      <c r="AG176" s="164">
        <f t="shared" ca="1" si="434"/>
        <v>70.740000000000009</v>
      </c>
      <c r="AH176" s="164">
        <f t="shared" ca="1" si="434"/>
        <v>72.155000000000001</v>
      </c>
      <c r="AI176" s="164">
        <f t="shared" ca="1" si="434"/>
        <v>73.597999999999999</v>
      </c>
      <c r="AJ176" s="164">
        <f t="shared" ca="1" si="434"/>
        <v>75.069000000000003</v>
      </c>
      <c r="AK176" s="164">
        <f t="shared" ca="1" si="434"/>
        <v>76.570999999999998</v>
      </c>
      <c r="AL176" s="164">
        <f t="shared" ca="1" si="434"/>
        <v>78.103000000000009</v>
      </c>
    </row>
    <row r="177" spans="1:38" s="51" customFormat="1">
      <c r="A177" s="85" t="s">
        <v>428</v>
      </c>
      <c r="B177" s="86">
        <v>14</v>
      </c>
      <c r="C177" s="94" t="s">
        <v>94</v>
      </c>
      <c r="D177" s="86">
        <v>645</v>
      </c>
      <c r="E177" s="86" t="s">
        <v>448</v>
      </c>
      <c r="F177" s="117" t="s">
        <v>424</v>
      </c>
      <c r="G177" s="134">
        <f t="shared" ca="1" si="433"/>
        <v>140827</v>
      </c>
      <c r="H177" s="134">
        <f t="shared" ca="1" si="433"/>
        <v>148241</v>
      </c>
      <c r="I177" s="134">
        <f t="shared" ca="1" si="433"/>
        <v>151205</v>
      </c>
      <c r="J177" s="134">
        <f t="shared" ca="1" si="433"/>
        <v>154229</v>
      </c>
      <c r="K177" s="134">
        <f t="shared" ca="1" si="433"/>
        <v>157313</v>
      </c>
      <c r="L177" s="134">
        <f t="shared" ca="1" si="433"/>
        <v>160461</v>
      </c>
      <c r="M177" s="134">
        <f t="shared" ca="1" si="433"/>
        <v>163669</v>
      </c>
      <c r="N177" s="134">
        <f t="shared" ca="1" si="433"/>
        <v>166943</v>
      </c>
      <c r="O177" s="83"/>
      <c r="P177" s="100" t="str">
        <f t="shared" si="390"/>
        <v>59405C</v>
      </c>
      <c r="Q177" s="102" t="s">
        <v>509</v>
      </c>
      <c r="R177" s="103" t="str">
        <f t="shared" si="386"/>
        <v>Service Center Director</v>
      </c>
      <c r="S177" s="102" t="str">
        <f t="shared" si="430"/>
        <v>122</v>
      </c>
      <c r="T177" s="104" cm="1">
        <f t="array" aca="1" ref="T177" ca="1">IF($Q177="Y",VLOOKUP($P177,INDIRECT($Q$2),T$5,0)*INDIRECT($P$1),VLOOKUP($P177,INDIRECT($Q$2),T$5,0))</f>
        <v>140826.93861843747</v>
      </c>
      <c r="U177" s="104" cm="1">
        <f t="array" aca="1" ref="U177" ca="1">IF($Q177="Y",VLOOKUP($P177,INDIRECT($Q$2),U$5,0)*INDIRECT($P$1),VLOOKUP($P177,INDIRECT($Q$2),U$5,0))</f>
        <v>148240.7570840625</v>
      </c>
      <c r="V177" s="104" cm="1">
        <f t="array" aca="1" ref="V177" ca="1">IF($Q177="Y",VLOOKUP($P177,INDIRECT($Q$2),V$5,0)*INDIRECT($P$1),VLOOKUP($P177,INDIRECT($Q$2),V$5,0))</f>
        <v>151205.20531187498</v>
      </c>
      <c r="W177" s="104" cm="1">
        <f t="array" aca="1" ref="W177" ca="1">IF($Q177="Y",VLOOKUP($P177,INDIRECT($Q$2),W$5,0)*INDIRECT($P$1),VLOOKUP($P177,INDIRECT($Q$2),W$5,0))</f>
        <v>154229.00725374999</v>
      </c>
      <c r="X177" s="104" cm="1">
        <f t="array" aca="1" ref="X177" ca="1">IF($Q177="Y",VLOOKUP($P177,INDIRECT($Q$2),X$5,0)*INDIRECT($P$1),VLOOKUP($P177,INDIRECT($Q$2),X$5,0))</f>
        <v>157313.24206812499</v>
      </c>
      <c r="Y177" s="104" cm="1">
        <f t="array" aca="1" ref="Y177" ca="1">IF($Q177="Y",VLOOKUP($P177,INDIRECT($Q$2),Y$5,0)*INDIRECT($P$1),VLOOKUP($P177,INDIRECT($Q$2),Y$5,0))</f>
        <v>160461.14723031249</v>
      </c>
      <c r="Z177" s="104" cm="1">
        <f t="array" aca="1" ref="Z177" ca="1">IF($Q177="Y",VLOOKUP($P177,INDIRECT($Q$2),Z$5,0)*INDIRECT($P$1),VLOOKUP($P177,INDIRECT($Q$2),Z$5,0))</f>
        <v>163669.48526499997</v>
      </c>
      <c r="AA177" s="104" cm="1">
        <f t="array" aca="1" ref="AA177" ca="1">IF($Q177="Y",VLOOKUP($P177,INDIRECT($Q$2),AA$5,0)*INDIRECT($P$1),VLOOKUP($P177,INDIRECT($Q$2),AA$5,0))</f>
        <v>166942.5728059375</v>
      </c>
      <c r="AB177" s="162" t="str">
        <f t="shared" si="391"/>
        <v>59405C</v>
      </c>
      <c r="AC177" s="163" t="str">
        <f t="shared" si="387"/>
        <v>Service Center Director</v>
      </c>
      <c r="AD177" s="162" t="str">
        <f>C177</f>
        <v>122</v>
      </c>
      <c r="AE177" s="164">
        <f t="shared" ca="1" si="434"/>
        <v>67.706000000000003</v>
      </c>
      <c r="AF177" s="164">
        <f t="shared" ca="1" si="434"/>
        <v>71.27000000000001</v>
      </c>
      <c r="AG177" s="164">
        <f t="shared" ca="1" si="434"/>
        <v>72.695000000000007</v>
      </c>
      <c r="AH177" s="164">
        <f t="shared" ca="1" si="434"/>
        <v>74.149000000000001</v>
      </c>
      <c r="AI177" s="164">
        <f t="shared" ca="1" si="434"/>
        <v>75.632000000000005</v>
      </c>
      <c r="AJ177" s="164">
        <f t="shared" ca="1" si="434"/>
        <v>77.14500000000001</v>
      </c>
      <c r="AK177" s="164">
        <f t="shared" ca="1" si="434"/>
        <v>78.688000000000002</v>
      </c>
      <c r="AL177" s="164">
        <f t="shared" ca="1" si="434"/>
        <v>80.26100000000001</v>
      </c>
    </row>
    <row r="178" spans="1:38" s="51" customFormat="1">
      <c r="A178" s="44" t="s">
        <v>575</v>
      </c>
      <c r="B178" s="54">
        <v>12</v>
      </c>
      <c r="C178" s="142" t="s">
        <v>733</v>
      </c>
      <c r="D178" s="54">
        <v>555</v>
      </c>
      <c r="E178" s="54" t="s">
        <v>448</v>
      </c>
      <c r="F178" s="119" t="s">
        <v>530</v>
      </c>
      <c r="G178" s="134">
        <f t="shared" ca="1" si="433"/>
        <v>119224</v>
      </c>
      <c r="H178" s="134">
        <f t="shared" ca="1" si="433"/>
        <v>125499</v>
      </c>
      <c r="I178" s="134">
        <f t="shared" ca="1" si="433"/>
        <v>128009</v>
      </c>
      <c r="J178" s="134">
        <f t="shared" ca="1" si="433"/>
        <v>130570</v>
      </c>
      <c r="K178" s="134">
        <f t="shared" ca="1" si="433"/>
        <v>133181</v>
      </c>
      <c r="L178" s="134">
        <f t="shared" ca="1" si="433"/>
        <v>135845</v>
      </c>
      <c r="M178" s="134">
        <f t="shared" ca="1" si="433"/>
        <v>138562</v>
      </c>
      <c r="N178" s="134">
        <f t="shared" ca="1" si="433"/>
        <v>141333</v>
      </c>
      <c r="O178" s="83"/>
      <c r="P178" s="100" t="str">
        <f t="shared" si="390"/>
        <v>59442C</v>
      </c>
      <c r="Q178" s="102" t="s">
        <v>509</v>
      </c>
      <c r="R178" s="100" t="str">
        <f t="shared" si="386"/>
        <v>Workforce Director - Health</v>
      </c>
      <c r="S178" s="102" t="str">
        <f t="shared" si="430"/>
        <v>169</v>
      </c>
      <c r="T178" s="104" cm="1">
        <f t="array" aca="1" ref="T178" ca="1">IF($Q178="Y",VLOOKUP($P178,INDIRECT($Q$2),T$5,0)*INDIRECT($P$1),VLOOKUP($P178,INDIRECT($Q$2),T$5,0))</f>
        <v>119224.04999999999</v>
      </c>
      <c r="U178" s="104" cm="1">
        <f t="array" aca="1" ref="U178" ca="1">IF($Q178="Y",VLOOKUP($P178,INDIRECT($Q$2),U$5,0)*INDIRECT($P$1),VLOOKUP($P178,INDIRECT($Q$2),U$5,0))</f>
        <v>125499.27499999999</v>
      </c>
      <c r="V178" s="104" cm="1">
        <f t="array" aca="1" ref="V178" ca="1">IF($Q178="Y",VLOOKUP($P178,INDIRECT($Q$2),V$5,0)*INDIRECT($P$1),VLOOKUP($P178,INDIRECT($Q$2),V$5,0))</f>
        <v>128009.36499999999</v>
      </c>
      <c r="W178" s="104" cm="1">
        <f t="array" aca="1" ref="W178" ca="1">IF($Q178="Y",VLOOKUP($P178,INDIRECT($Q$2),W$5,0)*INDIRECT($P$1),VLOOKUP($P178,INDIRECT($Q$2),W$5,0))</f>
        <v>130569.61499999999</v>
      </c>
      <c r="X178" s="104" cm="1">
        <f t="array" aca="1" ref="X178" ca="1">IF($Q178="Y",VLOOKUP($P178,INDIRECT($Q$2),X$5,0)*INDIRECT($P$1),VLOOKUP($P178,INDIRECT($Q$2),X$5,0))</f>
        <v>133181.06999999998</v>
      </c>
      <c r="Y178" s="104" cm="1">
        <f t="array" aca="1" ref="Y178" ca="1">IF($Q178="Y",VLOOKUP($P178,INDIRECT($Q$2),Y$5,0)*INDIRECT($P$1),VLOOKUP($P178,INDIRECT($Q$2),Y$5,0))</f>
        <v>135844.77499999999</v>
      </c>
      <c r="Z178" s="104" cm="1">
        <f t="array" aca="1" ref="Z178" ca="1">IF($Q178="Y",VLOOKUP($P178,INDIRECT($Q$2),Z$5,0)*INDIRECT($P$1),VLOOKUP($P178,INDIRECT($Q$2),Z$5,0))</f>
        <v>138561.77499999999</v>
      </c>
      <c r="AA178" s="104" cm="1">
        <f t="array" aca="1" ref="AA178" ca="1">IF($Q178="Y",VLOOKUP($P178,INDIRECT($Q$2),AA$5,0)*INDIRECT($P$1),VLOOKUP($P178,INDIRECT($Q$2),AA$5,0))</f>
        <v>141333.11499999999</v>
      </c>
      <c r="AB178" s="162" t="str">
        <f t="shared" si="391"/>
        <v>59442C</v>
      </c>
      <c r="AC178" s="157" t="str">
        <f t="shared" si="387"/>
        <v>Workforce Director - Health</v>
      </c>
      <c r="AD178" s="162" t="str">
        <f>C178</f>
        <v>169</v>
      </c>
      <c r="AE178" s="164">
        <f t="shared" ca="1" si="434"/>
        <v>57.32</v>
      </c>
      <c r="AF178" s="164">
        <f t="shared" ca="1" si="434"/>
        <v>60.336999999999996</v>
      </c>
      <c r="AG178" s="164">
        <f t="shared" ca="1" si="434"/>
        <v>61.542999999999999</v>
      </c>
      <c r="AH178" s="164">
        <f t="shared" ca="1" si="434"/>
        <v>62.774000000000001</v>
      </c>
      <c r="AI178" s="164">
        <f t="shared" ca="1" si="434"/>
        <v>64.03</v>
      </c>
      <c r="AJ178" s="164">
        <f t="shared" ca="1" si="434"/>
        <v>65.31</v>
      </c>
      <c r="AK178" s="164">
        <f t="shared" ca="1" si="434"/>
        <v>66.617000000000004</v>
      </c>
      <c r="AL178" s="164">
        <f t="shared" ca="1" si="434"/>
        <v>67.948999999999998</v>
      </c>
    </row>
    <row r="179" spans="1:38">
      <c r="AI179" s="208"/>
    </row>
    <row r="181" spans="1:38">
      <c r="A181" s="209" t="s">
        <v>751</v>
      </c>
    </row>
  </sheetData>
  <sheetProtection autoFilter="0"/>
  <autoFilter ref="A6:AO178" xr:uid="{650FE54D-CDE3-48C4-97CD-F7837F342DD7}"/>
  <sortState xmlns:xlrd2="http://schemas.microsoft.com/office/spreadsheetml/2017/richdata2" ref="A7:AN178">
    <sortCondition ref="F7:F178"/>
  </sortState>
  <conditionalFormatting sqref="T43:AA43">
    <cfRule type="cellIs" dxfId="3" priority="2" operator="lessThan">
      <formula>15.97</formula>
    </cfRule>
  </conditionalFormatting>
  <conditionalFormatting sqref="T56:AA56">
    <cfRule type="cellIs" dxfId="2" priority="1" operator="lessThan">
      <formula>15.97</formula>
    </cfRule>
  </conditionalFormatting>
  <conditionalFormatting sqref="T110:AA110">
    <cfRule type="cellIs" dxfId="1" priority="4" operator="lessThan">
      <formula>15.97</formula>
    </cfRule>
  </conditionalFormatting>
  <conditionalFormatting sqref="T120:AA120">
    <cfRule type="cellIs" dxfId="0" priority="3" operator="lessThan">
      <formula>15.97</formula>
    </cfRule>
  </conditionalFormatting>
  <pageMargins left="0.25" right="0.25" top="0.75" bottom="0.75" header="0.3" footer="0.3"/>
  <pageSetup orientation="landscape" r:id="rId1"/>
  <headerFoot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B4079-FD03-4E3B-86A8-5E392E62241E}">
  <sheetPr>
    <tabColor theme="1"/>
    <pageSetUpPr fitToPage="1"/>
  </sheetPr>
  <dimension ref="A1:AN187"/>
  <sheetViews>
    <sheetView showGridLines="0" zoomScaleNormal="100" workbookViewId="0"/>
  </sheetViews>
  <sheetFormatPr defaultColWidth="8.81640625" defaultRowHeight="14.5"/>
  <cols>
    <col min="1" max="1" width="7.1796875" style="44" customWidth="1"/>
    <col min="2" max="2" width="8.1796875" style="54" bestFit="1" customWidth="1"/>
    <col min="3" max="3" width="8.1796875" style="142" bestFit="1" customWidth="1"/>
    <col min="4" max="4" width="8.1796875" style="54" bestFit="1" customWidth="1"/>
    <col min="5" max="5" width="8.453125" style="54" bestFit="1" customWidth="1"/>
    <col min="6" max="6" width="71.81640625" style="44" customWidth="1"/>
    <col min="7" max="13" width="11" style="149" customWidth="1"/>
    <col min="14" max="14" width="11" style="149" bestFit="1" customWidth="1"/>
    <col min="15" max="15" width="16.81640625" style="83" hidden="1" customWidth="1"/>
    <col min="16" max="16" width="25.54296875" style="100" hidden="1" customWidth="1"/>
    <col min="17" max="17" width="9.81640625" style="100" hidden="1" customWidth="1"/>
    <col min="18" max="18" width="73" style="100" hidden="1" customWidth="1"/>
    <col min="19" max="19" width="11" style="102" hidden="1" customWidth="1"/>
    <col min="20" max="27" width="11" style="100" hidden="1" customWidth="1"/>
    <col min="28" max="28" width="19.26953125" style="157" hidden="1" customWidth="1"/>
    <col min="29" max="29" width="73" style="157" hidden="1" customWidth="1"/>
    <col min="30" max="38" width="11" style="157" hidden="1" customWidth="1"/>
    <col min="39" max="39" width="2" style="44" bestFit="1" customWidth="1"/>
    <col min="40" max="40" width="11" style="44" hidden="1" customWidth="1"/>
    <col min="41" max="41" width="0" style="44" hidden="1" customWidth="1"/>
    <col min="42" max="16384" width="8.81640625" style="44"/>
  </cols>
  <sheetData>
    <row r="1" spans="1:38">
      <c r="A1" s="88" t="s">
        <v>0</v>
      </c>
      <c r="B1" s="89"/>
      <c r="C1" s="138"/>
      <c r="D1" s="89"/>
      <c r="E1" s="89"/>
      <c r="F1" s="111"/>
      <c r="G1" s="147"/>
      <c r="H1" s="147"/>
      <c r="I1" s="147"/>
      <c r="J1" s="147"/>
      <c r="K1" s="147"/>
      <c r="L1" s="147"/>
      <c r="M1" s="147"/>
      <c r="N1" s="147"/>
      <c r="O1" s="84"/>
      <c r="P1" s="100" t="s">
        <v>736</v>
      </c>
      <c r="Q1" s="101">
        <v>1.0249999999999999</v>
      </c>
      <c r="R1" s="155"/>
    </row>
    <row r="2" spans="1:38">
      <c r="A2" s="105" t="s">
        <v>735</v>
      </c>
      <c r="B2" s="89"/>
      <c r="C2" s="138"/>
      <c r="D2" s="89"/>
      <c r="E2" s="89"/>
      <c r="F2" s="112"/>
      <c r="G2" s="147"/>
      <c r="H2" s="147"/>
      <c r="I2" s="147"/>
      <c r="J2" s="147"/>
      <c r="K2" s="147"/>
      <c r="L2" s="147"/>
      <c r="M2" s="147"/>
      <c r="N2" s="147"/>
      <c r="O2" s="79"/>
      <c r="P2" s="100" t="s">
        <v>505</v>
      </c>
      <c r="Q2" s="102" t="s">
        <v>737</v>
      </c>
    </row>
    <row r="3" spans="1:38">
      <c r="A3" s="92" t="s">
        <v>453</v>
      </c>
      <c r="B3" s="89"/>
      <c r="C3" s="138"/>
      <c r="D3" s="89"/>
      <c r="E3" s="89"/>
      <c r="F3" s="112"/>
      <c r="G3" s="147"/>
      <c r="H3" s="147"/>
      <c r="I3" s="147"/>
      <c r="J3" s="147"/>
      <c r="K3" s="147"/>
      <c r="L3" s="147"/>
      <c r="M3" s="147"/>
      <c r="N3" s="147"/>
      <c r="O3" s="79"/>
    </row>
    <row r="4" spans="1:38">
      <c r="A4" s="105" t="s">
        <v>734</v>
      </c>
      <c r="B4" s="89"/>
      <c r="C4" s="138"/>
      <c r="D4" s="89"/>
      <c r="E4" s="89"/>
      <c r="F4" s="112"/>
      <c r="G4" s="147"/>
      <c r="H4" s="147"/>
      <c r="I4" s="147"/>
      <c r="J4" s="147"/>
      <c r="K4" s="147"/>
      <c r="L4" s="147"/>
      <c r="M4" s="147"/>
      <c r="N4" s="147"/>
      <c r="O4" s="79"/>
      <c r="AB4" s="157" t="s">
        <v>739</v>
      </c>
    </row>
    <row r="5" spans="1:38">
      <c r="A5" s="92" t="s">
        <v>783</v>
      </c>
      <c r="B5" s="45"/>
      <c r="C5" s="139"/>
      <c r="D5" s="45"/>
      <c r="E5" s="45"/>
      <c r="F5" s="90"/>
      <c r="G5" s="212"/>
      <c r="H5" s="147"/>
      <c r="I5" s="147"/>
      <c r="J5" s="147"/>
      <c r="K5" s="147"/>
      <c r="L5" s="147"/>
      <c r="M5" s="147"/>
      <c r="N5" s="147"/>
      <c r="O5" s="156"/>
      <c r="P5" s="100" t="s">
        <v>463</v>
      </c>
      <c r="T5" s="102">
        <v>5</v>
      </c>
      <c r="U5" s="102">
        <f>T5+1</f>
        <v>6</v>
      </c>
      <c r="V5" s="102">
        <f t="shared" ref="V5:AA5" si="0">U5+1</f>
        <v>7</v>
      </c>
      <c r="W5" s="102">
        <f t="shared" si="0"/>
        <v>8</v>
      </c>
      <c r="X5" s="102">
        <f t="shared" si="0"/>
        <v>9</v>
      </c>
      <c r="Y5" s="102">
        <f t="shared" si="0"/>
        <v>10</v>
      </c>
      <c r="Z5" s="102">
        <f t="shared" si="0"/>
        <v>11</v>
      </c>
      <c r="AA5" s="102">
        <f t="shared" si="0"/>
        <v>12</v>
      </c>
      <c r="AB5" s="157" t="s">
        <v>515</v>
      </c>
    </row>
    <row r="6" spans="1:38" ht="61.5" customHeight="1">
      <c r="A6" s="120" t="s">
        <v>4</v>
      </c>
      <c r="B6" s="121" t="s">
        <v>456</v>
      </c>
      <c r="C6" s="140" t="s">
        <v>457</v>
      </c>
      <c r="D6" s="121" t="s">
        <v>458</v>
      </c>
      <c r="E6" s="121" t="s">
        <v>447</v>
      </c>
      <c r="F6" s="122" t="s">
        <v>8</v>
      </c>
      <c r="G6" s="123" t="s">
        <v>9</v>
      </c>
      <c r="H6" s="123" t="s">
        <v>10</v>
      </c>
      <c r="I6" s="123" t="s">
        <v>11</v>
      </c>
      <c r="J6" s="123" t="s">
        <v>12</v>
      </c>
      <c r="K6" s="123" t="s">
        <v>13</v>
      </c>
      <c r="L6" s="123" t="s">
        <v>14</v>
      </c>
      <c r="M6" s="123" t="s">
        <v>15</v>
      </c>
      <c r="N6" s="123" t="s">
        <v>16</v>
      </c>
      <c r="O6" s="124"/>
      <c r="P6" s="125" t="s">
        <v>4</v>
      </c>
      <c r="Q6" s="125" t="s">
        <v>508</v>
      </c>
      <c r="R6" s="127" t="s">
        <v>8</v>
      </c>
      <c r="S6" s="206" t="s">
        <v>457</v>
      </c>
      <c r="T6" s="128" t="s">
        <v>9</v>
      </c>
      <c r="U6" s="128" t="s">
        <v>10</v>
      </c>
      <c r="V6" s="128" t="s">
        <v>11</v>
      </c>
      <c r="W6" s="128" t="s">
        <v>12</v>
      </c>
      <c r="X6" s="128" t="s">
        <v>13</v>
      </c>
      <c r="Y6" s="128" t="s">
        <v>14</v>
      </c>
      <c r="Z6" s="128" t="s">
        <v>15</v>
      </c>
      <c r="AA6" s="128" t="s">
        <v>16</v>
      </c>
      <c r="AB6" s="158" t="s">
        <v>460</v>
      </c>
      <c r="AC6" s="159" t="s">
        <v>8</v>
      </c>
      <c r="AD6" s="160" t="s">
        <v>457</v>
      </c>
      <c r="AE6" s="161" t="s">
        <v>9</v>
      </c>
      <c r="AF6" s="161" t="s">
        <v>10</v>
      </c>
      <c r="AG6" s="161" t="s">
        <v>11</v>
      </c>
      <c r="AH6" s="161" t="s">
        <v>12</v>
      </c>
      <c r="AI6" s="161" t="s">
        <v>13</v>
      </c>
      <c r="AJ6" s="161" t="s">
        <v>14</v>
      </c>
      <c r="AK6" s="161" t="s">
        <v>15</v>
      </c>
      <c r="AL6" s="161" t="s">
        <v>16</v>
      </c>
    </row>
    <row r="7" spans="1:38">
      <c r="A7" s="165" t="s">
        <v>519</v>
      </c>
      <c r="B7" s="166">
        <v>14</v>
      </c>
      <c r="C7" s="205" t="s">
        <v>695</v>
      </c>
      <c r="D7" s="166">
        <v>673</v>
      </c>
      <c r="E7" s="166" t="s">
        <v>448</v>
      </c>
      <c r="F7" s="167" t="s">
        <v>518</v>
      </c>
      <c r="G7" s="134">
        <f t="shared" ref="G7:G40" ca="1" si="1">ROUND(T7,0)</f>
        <v>148805</v>
      </c>
      <c r="H7" s="134">
        <f t="shared" ref="H7:H40" ca="1" si="2">ROUND(U7,0)</f>
        <v>156637</v>
      </c>
      <c r="I7" s="134">
        <f t="shared" ref="I7:I40" ca="1" si="3">ROUND(V7,0)</f>
        <v>159769</v>
      </c>
      <c r="J7" s="134">
        <f t="shared" ref="J7:J40" ca="1" si="4">ROUND(W7,0)</f>
        <v>162965</v>
      </c>
      <c r="K7" s="134">
        <f t="shared" ref="K7:K40" ca="1" si="5">ROUND(X7,0)</f>
        <v>166225</v>
      </c>
      <c r="L7" s="134">
        <f t="shared" ref="L7:L40" ca="1" si="6">ROUND(Y7,0)</f>
        <v>169549</v>
      </c>
      <c r="M7" s="134">
        <f t="shared" ref="M7:M40" ca="1" si="7">ROUND(Z7,0)</f>
        <v>172940</v>
      </c>
      <c r="N7" s="134">
        <f t="shared" ref="N7:N40" ca="1" si="8">ROUND(AA7,0)</f>
        <v>176399</v>
      </c>
      <c r="O7" s="169"/>
      <c r="P7" s="100" t="str">
        <f t="shared" ref="P7:P40" si="9">A7</f>
        <v>53035C</v>
      </c>
      <c r="Q7" s="102" t="s">
        <v>509</v>
      </c>
      <c r="R7" s="103" t="str">
        <f t="shared" ref="R7:R40" si="10">F7</f>
        <v>311 Service Center Director</v>
      </c>
      <c r="S7" s="102" t="str">
        <f t="shared" ref="S7:S40" si="11">C7</f>
        <v>170</v>
      </c>
      <c r="T7" s="104" cm="1">
        <f t="array" aca="1" ref="T7" ca="1">IF($Q7="Y",VLOOKUP($P7,INDIRECT($Q$2),T$5,0)*INDIRECT($P$1),VLOOKUP($P7,INDIRECT($Q$2),T$5,0))</f>
        <v>148805.34579960152</v>
      </c>
      <c r="U7" s="104" cm="1">
        <f t="array" aca="1" ref="U7" ca="1">IF($Q7="Y",VLOOKUP($P7,INDIRECT($Q$2),U$5,0)*INDIRECT($P$1),VLOOKUP($P7,INDIRECT($Q$2),U$5,0))</f>
        <v>156636.79858053903</v>
      </c>
      <c r="V7" s="104" cm="1">
        <f t="array" aca="1" ref="V7" ca="1">IF($Q7="Y",VLOOKUP($P7,INDIRECT($Q$2),V$5,0)*INDIRECT($P$1),VLOOKUP($P7,INDIRECT($Q$2),V$5,0))</f>
        <v>159769.37969291402</v>
      </c>
      <c r="W7" s="104" cm="1">
        <f t="array" aca="1" ref="W7" ca="1">IF($Q7="Y",VLOOKUP($P7,INDIRECT($Q$2),W$5,0)*INDIRECT($P$1),VLOOKUP($P7,INDIRECT($Q$2),W$5,0))</f>
        <v>162965.01063699994</v>
      </c>
      <c r="X7" s="104" cm="1">
        <f t="array" aca="1" ref="X7" ca="1">IF($Q7="Y",VLOOKUP($P7,INDIRECT($Q$2),X$5,0)*INDIRECT($P$1),VLOOKUP($P7,INDIRECT($Q$2),X$5,0))</f>
        <v>166224.79755019528</v>
      </c>
      <c r="Y7" s="104" cm="1">
        <f t="array" aca="1" ref="Y7" ca="1">IF($Q7="Y",VLOOKUP($P7,INDIRECT($Q$2),Y$5,0)*INDIRECT($P$1),VLOOKUP($P7,INDIRECT($Q$2),Y$5,0))</f>
        <v>169548.74043249997</v>
      </c>
      <c r="Z7" s="104" cm="1">
        <f t="array" aca="1" ref="Z7" ca="1">IF($Q7="Y",VLOOKUP($P7,INDIRECT($Q$2),Z$5,0)*INDIRECT($P$1),VLOOKUP($P7,INDIRECT($Q$2),Z$5,0))</f>
        <v>172940.15769610935</v>
      </c>
      <c r="AA7" s="104" cm="1">
        <f t="array" aca="1" ref="AA7" ca="1">IF($Q7="Y",VLOOKUP($P7,INDIRECT($Q$2),AA$5,0)*INDIRECT($P$1),VLOOKUP($P7,INDIRECT($Q$2),AA$5,0))</f>
        <v>176399.0493410234</v>
      </c>
      <c r="AB7" s="162" t="str">
        <f t="shared" ref="AB7:AB40" si="12">A7</f>
        <v>53035C</v>
      </c>
      <c r="AC7" s="163" t="str">
        <f t="shared" ref="AC7:AC40" si="13">F7</f>
        <v>311 Service Center Director</v>
      </c>
      <c r="AD7" s="162" t="str">
        <f t="shared" ref="AD7:AD40" si="14">C7</f>
        <v>170</v>
      </c>
      <c r="AE7" s="164">
        <f t="shared" ref="AE7:AE40" ca="1" si="15">ROUNDUP(T7/2080,3)</f>
        <v>71.542000000000002</v>
      </c>
      <c r="AF7" s="164">
        <f t="shared" ref="AF7:AF40" ca="1" si="16">ROUNDUP(U7/2080,3)</f>
        <v>75.307000000000002</v>
      </c>
      <c r="AG7" s="164">
        <f t="shared" ref="AG7:AG40" ca="1" si="17">ROUNDUP(V7/2080,3)</f>
        <v>76.813000000000002</v>
      </c>
      <c r="AH7" s="164">
        <f t="shared" ref="AH7:AH40" ca="1" si="18">ROUNDUP(W7/2080,3)</f>
        <v>78.349000000000004</v>
      </c>
      <c r="AI7" s="164">
        <f t="shared" ref="AI7:AI40" ca="1" si="19">ROUNDUP(X7/2080,3)</f>
        <v>79.916000000000011</v>
      </c>
      <c r="AJ7" s="164">
        <f t="shared" ref="AJ7:AJ40" ca="1" si="20">ROUNDUP(Y7/2080,3)</f>
        <v>81.51400000000001</v>
      </c>
      <c r="AK7" s="164">
        <f t="shared" ref="AK7:AK40" ca="1" si="21">ROUNDUP(Z7/2080,3)</f>
        <v>83.14500000000001</v>
      </c>
      <c r="AL7" s="164">
        <f t="shared" ref="AL7:AL40" ca="1" si="22">ROUNDUP(AA7/2080,3)</f>
        <v>84.808000000000007</v>
      </c>
    </row>
    <row r="8" spans="1:38">
      <c r="A8" s="85" t="s">
        <v>17</v>
      </c>
      <c r="B8" s="86">
        <v>10</v>
      </c>
      <c r="C8" s="86" t="s">
        <v>18</v>
      </c>
      <c r="D8" s="86">
        <v>495</v>
      </c>
      <c r="E8" s="86" t="s">
        <v>448</v>
      </c>
      <c r="F8" s="113" t="s">
        <v>19</v>
      </c>
      <c r="G8" s="134">
        <f t="shared" ca="1" si="1"/>
        <v>110094</v>
      </c>
      <c r="H8" s="134">
        <f t="shared" ca="1" si="2"/>
        <v>115889</v>
      </c>
      <c r="I8" s="134">
        <f t="shared" ca="1" si="3"/>
        <v>118207</v>
      </c>
      <c r="J8" s="134">
        <f t="shared" ca="1" si="4"/>
        <v>120571</v>
      </c>
      <c r="K8" s="134">
        <f t="shared" ca="1" si="5"/>
        <v>122985</v>
      </c>
      <c r="L8" s="134">
        <f t="shared" ca="1" si="6"/>
        <v>125443</v>
      </c>
      <c r="M8" s="134">
        <f t="shared" ca="1" si="7"/>
        <v>127950</v>
      </c>
      <c r="N8" s="134">
        <f t="shared" ca="1" si="8"/>
        <v>130512</v>
      </c>
      <c r="O8" s="87"/>
      <c r="P8" s="100" t="str">
        <f t="shared" si="9"/>
        <v>C00100</v>
      </c>
      <c r="Q8" s="102" t="s">
        <v>509</v>
      </c>
      <c r="R8" s="103" t="str">
        <f t="shared" si="10"/>
        <v>Access and Outreach Manager</v>
      </c>
      <c r="S8" s="102" t="str">
        <f t="shared" si="11"/>
        <v>17</v>
      </c>
      <c r="T8" s="104" cm="1">
        <f t="array" aca="1" ref="T8" ca="1">IF($Q8="Y",VLOOKUP($P8,INDIRECT($Q$2),T$5,0)*INDIRECT($P$1),VLOOKUP($P8,INDIRECT($Q$2),T$5,0))</f>
        <v>110093.85526648436</v>
      </c>
      <c r="U8" s="104" cm="1">
        <f t="array" aca="1" ref="U8" ca="1">IF($Q8="Y",VLOOKUP($P8,INDIRECT($Q$2),U$5,0)*INDIRECT($P$1),VLOOKUP($P8,INDIRECT($Q$2),U$5,0))</f>
        <v>115888.90909689842</v>
      </c>
      <c r="V8" s="104" cm="1">
        <f t="array" aca="1" ref="V8" ca="1">IF($Q8="Y",VLOOKUP($P8,INDIRECT($Q$2),V$5,0)*INDIRECT($P$1),VLOOKUP($P8,INDIRECT($Q$2),V$5,0))</f>
        <v>118207.37308402342</v>
      </c>
      <c r="W8" s="104" cm="1">
        <f t="array" aca="1" ref="W8" ca="1">IF($Q8="Y",VLOOKUP($P8,INDIRECT($Q$2),W$5,0)*INDIRECT($P$1),VLOOKUP($P8,INDIRECT($Q$2),W$5,0))</f>
        <v>120571.18870448436</v>
      </c>
      <c r="X8" s="104" cm="1">
        <f t="array" aca="1" ref="X8" ca="1">IF($Q8="Y",VLOOKUP($P8,INDIRECT($Q$2),X$5,0)*INDIRECT($P$1),VLOOKUP($P8,INDIRECT($Q$2),X$5,0))</f>
        <v>122984.780507875</v>
      </c>
      <c r="Y8" s="104" cm="1">
        <f t="array" aca="1" ref="Y8" ca="1">IF($Q8="Y",VLOOKUP($P8,INDIRECT($Q$2),Y$5,0)*INDIRECT($P$1),VLOOKUP($P8,INDIRECT($Q$2),Y$5,0))</f>
        <v>125442.6178072031</v>
      </c>
      <c r="Z8" s="104" cm="1">
        <f t="array" aca="1" ref="Z8" ca="1">IF($Q8="Y",VLOOKUP($P8,INDIRECT($Q$2),Z$5,0)*INDIRECT($P$1),VLOOKUP($P8,INDIRECT($Q$2),Z$5,0))</f>
        <v>127950.23128946092</v>
      </c>
      <c r="AA8" s="104" cm="1">
        <f t="array" aca="1" ref="AA8" ca="1">IF($Q8="Y",VLOOKUP($P8,INDIRECT($Q$2),AA$5,0)*INDIRECT($P$1),VLOOKUP($P8,INDIRECT($Q$2),AA$5,0))</f>
        <v>130512.04550424217</v>
      </c>
      <c r="AB8" s="162" t="str">
        <f t="shared" si="12"/>
        <v>C00100</v>
      </c>
      <c r="AC8" s="163" t="str">
        <f t="shared" si="13"/>
        <v>Access and Outreach Manager</v>
      </c>
      <c r="AD8" s="162" t="str">
        <f t="shared" si="14"/>
        <v>17</v>
      </c>
      <c r="AE8" s="164">
        <f t="shared" ca="1" si="15"/>
        <v>52.93</v>
      </c>
      <c r="AF8" s="164">
        <f t="shared" ca="1" si="16"/>
        <v>55.716000000000001</v>
      </c>
      <c r="AG8" s="164">
        <f t="shared" ca="1" si="17"/>
        <v>56.830999999999996</v>
      </c>
      <c r="AH8" s="164">
        <f t="shared" ca="1" si="18"/>
        <v>57.966999999999999</v>
      </c>
      <c r="AI8" s="164">
        <f t="shared" ca="1" si="19"/>
        <v>59.128</v>
      </c>
      <c r="AJ8" s="164">
        <f t="shared" ca="1" si="20"/>
        <v>60.308999999999997</v>
      </c>
      <c r="AK8" s="164">
        <f t="shared" ca="1" si="21"/>
        <v>61.515000000000001</v>
      </c>
      <c r="AL8" s="164">
        <f t="shared" ca="1" si="22"/>
        <v>62.747</v>
      </c>
    </row>
    <row r="9" spans="1:38">
      <c r="A9" s="85" t="s">
        <v>140</v>
      </c>
      <c r="B9" s="86">
        <v>13</v>
      </c>
      <c r="C9" s="94" t="s">
        <v>437</v>
      </c>
      <c r="D9" s="86">
        <v>591</v>
      </c>
      <c r="E9" s="86" t="s">
        <v>448</v>
      </c>
      <c r="F9" s="113" t="s">
        <v>436</v>
      </c>
      <c r="G9" s="134">
        <f t="shared" ca="1" si="1"/>
        <v>132017</v>
      </c>
      <c r="H9" s="134">
        <f t="shared" ca="1" si="2"/>
        <v>138965</v>
      </c>
      <c r="I9" s="134">
        <f t="shared" ca="1" si="3"/>
        <v>141745</v>
      </c>
      <c r="J9" s="134">
        <f t="shared" ca="1" si="4"/>
        <v>144581</v>
      </c>
      <c r="K9" s="134">
        <f t="shared" ca="1" si="5"/>
        <v>147471</v>
      </c>
      <c r="L9" s="134">
        <f t="shared" ca="1" si="6"/>
        <v>150421</v>
      </c>
      <c r="M9" s="134">
        <f t="shared" ca="1" si="7"/>
        <v>153430</v>
      </c>
      <c r="N9" s="134">
        <f t="shared" ca="1" si="8"/>
        <v>156499</v>
      </c>
      <c r="O9" s="87"/>
      <c r="P9" s="100" t="str">
        <f t="shared" si="9"/>
        <v>C03019</v>
      </c>
      <c r="Q9" s="102" t="s">
        <v>509</v>
      </c>
      <c r="R9" s="103" t="str">
        <f t="shared" si="10"/>
        <v>Animal Care &amp; Control Director</v>
      </c>
      <c r="S9" s="102" t="str">
        <f t="shared" si="11"/>
        <v>013</v>
      </c>
      <c r="T9" s="104" cm="1">
        <f t="array" aca="1" ref="T9" ca="1">IF($Q9="Y",VLOOKUP($P9,INDIRECT($Q$2),T$5,0)*INDIRECT($P$1),VLOOKUP($P9,INDIRECT($Q$2),T$5,0))</f>
        <v>132017.49850351561</v>
      </c>
      <c r="U9" s="104" cm="1">
        <f t="array" aca="1" ref="U9" ca="1">IF($Q9="Y",VLOOKUP($P9,INDIRECT($Q$2),U$5,0)*INDIRECT($P$1),VLOOKUP($P9,INDIRECT($Q$2),U$5,0))</f>
        <v>138965.14750310153</v>
      </c>
      <c r="V9" s="104" cm="1">
        <f t="array" aca="1" ref="V9" ca="1">IF($Q9="Y",VLOOKUP($P9,INDIRECT($Q$2),V$5,0)*INDIRECT($P$1),VLOOKUP($P9,INDIRECT($Q$2),V$5,0))</f>
        <v>141744.87078537498</v>
      </c>
      <c r="W9" s="104" cm="1">
        <f t="array" aca="1" ref="W9" ca="1">IF($Q9="Y",VLOOKUP($P9,INDIRECT($Q$2),W$5,0)*INDIRECT($P$1),VLOOKUP($P9,INDIRECT($Q$2),W$5,0))</f>
        <v>144581.00707496874</v>
      </c>
      <c r="X9" s="104" cm="1">
        <f t="array" aca="1" ref="X9" ca="1">IF($Q9="Y",VLOOKUP($P9,INDIRECT($Q$2),X$5,0)*INDIRECT($P$1),VLOOKUP($P9,INDIRECT($Q$2),X$5,0))</f>
        <v>147471.34409708591</v>
      </c>
      <c r="Y9" s="104" cm="1">
        <f t="array" aca="1" ref="Y9" ca="1">IF($Q9="Y",VLOOKUP($P9,INDIRECT($Q$2),Y$5,0)*INDIRECT($P$1),VLOOKUP($P9,INDIRECT($Q$2),Y$5,0))</f>
        <v>150421.41253871872</v>
      </c>
      <c r="Z9" s="104" cm="1">
        <f t="array" aca="1" ref="Z9" ca="1">IF($Q9="Y",VLOOKUP($P9,INDIRECT($Q$2),Z$5,0)*INDIRECT($P$1),VLOOKUP($P9,INDIRECT($Q$2),Z$5,0))</f>
        <v>153430.10626246873</v>
      </c>
      <c r="AA9" s="104" cm="1">
        <f t="array" aca="1" ref="AA9" ca="1">IF($Q9="Y",VLOOKUP($P9,INDIRECT($Q$2),AA$5,0)*INDIRECT($P$1),VLOOKUP($P9,INDIRECT($Q$2),AA$5,0))</f>
        <v>156498.53140573433</v>
      </c>
      <c r="AB9" s="162" t="str">
        <f t="shared" si="12"/>
        <v>C03019</v>
      </c>
      <c r="AC9" s="163" t="str">
        <f t="shared" si="13"/>
        <v>Animal Care &amp; Control Director</v>
      </c>
      <c r="AD9" s="162" t="str">
        <f t="shared" si="14"/>
        <v>013</v>
      </c>
      <c r="AE9" s="164">
        <f t="shared" ca="1" si="15"/>
        <v>63.47</v>
      </c>
      <c r="AF9" s="164">
        <f t="shared" ca="1" si="16"/>
        <v>66.811000000000007</v>
      </c>
      <c r="AG9" s="164">
        <f t="shared" ca="1" si="17"/>
        <v>68.147000000000006</v>
      </c>
      <c r="AH9" s="164">
        <f t="shared" ca="1" si="18"/>
        <v>69.51100000000001</v>
      </c>
      <c r="AI9" s="164">
        <f t="shared" ca="1" si="19"/>
        <v>70.900000000000006</v>
      </c>
      <c r="AJ9" s="164">
        <f t="shared" ca="1" si="20"/>
        <v>72.317999999999998</v>
      </c>
      <c r="AK9" s="164">
        <f t="shared" ca="1" si="21"/>
        <v>73.765000000000001</v>
      </c>
      <c r="AL9" s="164">
        <f t="shared" ca="1" si="22"/>
        <v>75.240000000000009</v>
      </c>
    </row>
    <row r="10" spans="1:38">
      <c r="A10" s="85" t="s">
        <v>20</v>
      </c>
      <c r="B10" s="86">
        <v>15</v>
      </c>
      <c r="C10" s="86" t="s">
        <v>21</v>
      </c>
      <c r="D10" s="86">
        <v>695</v>
      </c>
      <c r="E10" s="86" t="s">
        <v>448</v>
      </c>
      <c r="F10" s="113" t="s">
        <v>22</v>
      </c>
      <c r="G10" s="134">
        <f t="shared" ca="1" si="1"/>
        <v>155767</v>
      </c>
      <c r="H10" s="134">
        <f t="shared" ca="1" si="2"/>
        <v>163964</v>
      </c>
      <c r="I10" s="134">
        <f t="shared" ca="1" si="3"/>
        <v>167245</v>
      </c>
      <c r="J10" s="134">
        <f t="shared" ca="1" si="4"/>
        <v>170591</v>
      </c>
      <c r="K10" s="134">
        <f t="shared" ca="1" si="5"/>
        <v>174002</v>
      </c>
      <c r="L10" s="134">
        <f t="shared" ca="1" si="6"/>
        <v>177481</v>
      </c>
      <c r="M10" s="134">
        <f t="shared" ca="1" si="7"/>
        <v>181033</v>
      </c>
      <c r="N10" s="134">
        <f t="shared" ca="1" si="8"/>
        <v>184652</v>
      </c>
      <c r="O10" s="87"/>
      <c r="P10" s="100" t="str">
        <f t="shared" si="9"/>
        <v>C00590</v>
      </c>
      <c r="Q10" s="102" t="s">
        <v>509</v>
      </c>
      <c r="R10" s="103" t="str">
        <f t="shared" si="10"/>
        <v>Assistant Chief Fire Department</v>
      </c>
      <c r="S10" s="102" t="str">
        <f t="shared" si="11"/>
        <v>116</v>
      </c>
      <c r="T10" s="104" cm="1">
        <f t="array" aca="1" ref="T10" ca="1">IF($Q10="Y",VLOOKUP($P10,INDIRECT($Q$2),T$5,0)*INDIRECT($P$1),VLOOKUP($P10,INDIRECT($Q$2),T$5,0))</f>
        <v>155767.37458536716</v>
      </c>
      <c r="U10" s="104" cm="1">
        <f t="array" aca="1" ref="U10" ca="1">IF($Q10="Y",VLOOKUP($P10,INDIRECT($Q$2),U$5,0)*INDIRECT($P$1),VLOOKUP($P10,INDIRECT($Q$2),U$5,0))</f>
        <v>163963.85270778905</v>
      </c>
      <c r="V10" s="104" cm="1">
        <f t="array" aca="1" ref="V10" ca="1">IF($Q10="Y",VLOOKUP($P10,INDIRECT($Q$2),V$5,0)*INDIRECT($P$1),VLOOKUP($P10,INDIRECT($Q$2),V$5,0))</f>
        <v>167244.65623155466</v>
      </c>
      <c r="W10" s="104" cm="1">
        <f t="array" aca="1" ref="W10" ca="1">IF($Q10="Y",VLOOKUP($P10,INDIRECT($Q$2),W$5,0)*INDIRECT($P$1),VLOOKUP($P10,INDIRECT($Q$2),W$5,0))</f>
        <v>170590.72186182809</v>
      </c>
      <c r="X10" s="104" cm="1">
        <f t="array" aca="1" ref="X10" ca="1">IF($Q10="Y",VLOOKUP($P10,INDIRECT($Q$2),X$5,0)*INDIRECT($P$1),VLOOKUP($P10,INDIRECT($Q$2),X$5,0))</f>
        <v>174002.04959860936</v>
      </c>
      <c r="Y10" s="104" cm="1">
        <f t="array" aca="1" ref="Y10" ca="1">IF($Q10="Y",VLOOKUP($P10,INDIRECT($Q$2),Y$5,0)*INDIRECT($P$1),VLOOKUP($P10,INDIRECT($Q$2),Y$5,0))</f>
        <v>177480.8517166953</v>
      </c>
      <c r="Z10" s="104" cm="1">
        <f t="array" aca="1" ref="Z10" ca="1">IF($Q10="Y",VLOOKUP($P10,INDIRECT($Q$2),Z$5,0)*INDIRECT($P$1),VLOOKUP($P10,INDIRECT($Q$2),Z$5,0))</f>
        <v>181032.65890307809</v>
      </c>
      <c r="AA10" s="104" cm="1">
        <f t="array" aca="1" ref="AA10" ca="1">IF($Q10="Y",VLOOKUP($P10,INDIRECT($Q$2),AA$5,0)*INDIRECT($P$1),VLOOKUP($P10,INDIRECT($Q$2),AA$5,0))</f>
        <v>184651.94047076558</v>
      </c>
      <c r="AB10" s="162" t="str">
        <f t="shared" si="12"/>
        <v>C00590</v>
      </c>
      <c r="AC10" s="163" t="str">
        <f t="shared" si="13"/>
        <v>Assistant Chief Fire Department</v>
      </c>
      <c r="AD10" s="162" t="str">
        <f t="shared" si="14"/>
        <v>116</v>
      </c>
      <c r="AE10" s="164">
        <f t="shared" ca="1" si="15"/>
        <v>74.88900000000001</v>
      </c>
      <c r="AF10" s="164">
        <f t="shared" ca="1" si="16"/>
        <v>78.829000000000008</v>
      </c>
      <c r="AG10" s="164">
        <f t="shared" ca="1" si="17"/>
        <v>80.407000000000011</v>
      </c>
      <c r="AH10" s="164">
        <f t="shared" ca="1" si="18"/>
        <v>82.015000000000001</v>
      </c>
      <c r="AI10" s="164">
        <f t="shared" ca="1" si="19"/>
        <v>83.655000000000001</v>
      </c>
      <c r="AJ10" s="164">
        <f t="shared" ca="1" si="20"/>
        <v>85.328000000000003</v>
      </c>
      <c r="AK10" s="164">
        <f t="shared" ca="1" si="21"/>
        <v>87.035000000000011</v>
      </c>
      <c r="AL10" s="164">
        <f t="shared" ca="1" si="22"/>
        <v>88.775000000000006</v>
      </c>
    </row>
    <row r="11" spans="1:38">
      <c r="A11" s="85" t="s">
        <v>26</v>
      </c>
      <c r="B11" s="86">
        <v>12</v>
      </c>
      <c r="C11" s="86" t="s">
        <v>27</v>
      </c>
      <c r="D11" s="86">
        <v>578</v>
      </c>
      <c r="E11" s="86" t="s">
        <v>448</v>
      </c>
      <c r="F11" s="113" t="s">
        <v>28</v>
      </c>
      <c r="G11" s="134">
        <f t="shared" ca="1" si="1"/>
        <v>129050</v>
      </c>
      <c r="H11" s="134">
        <f t="shared" ca="1" si="2"/>
        <v>135841</v>
      </c>
      <c r="I11" s="134">
        <f t="shared" ca="1" si="3"/>
        <v>138558</v>
      </c>
      <c r="J11" s="134">
        <f t="shared" ca="1" si="4"/>
        <v>141329</v>
      </c>
      <c r="K11" s="134">
        <f t="shared" ca="1" si="5"/>
        <v>144156</v>
      </c>
      <c r="L11" s="134">
        <f t="shared" ca="1" si="6"/>
        <v>147039</v>
      </c>
      <c r="M11" s="134">
        <f t="shared" ca="1" si="7"/>
        <v>149980</v>
      </c>
      <c r="N11" s="134">
        <f t="shared" ca="1" si="8"/>
        <v>152979</v>
      </c>
      <c r="O11" s="87"/>
      <c r="P11" s="100" t="str">
        <f t="shared" si="9"/>
        <v>C00680</v>
      </c>
      <c r="Q11" s="102" t="s">
        <v>509</v>
      </c>
      <c r="R11" s="103" t="str">
        <f t="shared" si="10"/>
        <v>Assistant City Clerk</v>
      </c>
      <c r="S11" s="102" t="str">
        <f t="shared" si="11"/>
        <v>162</v>
      </c>
      <c r="T11" s="104" cm="1">
        <f t="array" aca="1" ref="T11" ca="1">IF($Q11="Y",VLOOKUP($P11,INDIRECT($Q$2),T$5,0)*INDIRECT($P$1),VLOOKUP($P11,INDIRECT($Q$2),T$5,0))</f>
        <v>129049.7318635078</v>
      </c>
      <c r="U11" s="104" cm="1">
        <f t="array" aca="1" ref="U11" ca="1">IF($Q11="Y",VLOOKUP($P11,INDIRECT($Q$2),U$5,0)*INDIRECT($P$1),VLOOKUP($P11,INDIRECT($Q$2),U$5,0))</f>
        <v>135841.41548991404</v>
      </c>
      <c r="V11" s="104" cm="1">
        <f t="array" aca="1" ref="V11" ca="1">IF($Q11="Y",VLOOKUP($P11,INDIRECT($Q$2),V$5,0)*INDIRECT($P$1),VLOOKUP($P11,INDIRECT($Q$2),V$5,0))</f>
        <v>138558.08894047653</v>
      </c>
      <c r="W11" s="104" cm="1">
        <f t="array" aca="1" ref="W11" ca="1">IF($Q11="Y",VLOOKUP($P11,INDIRECT($Q$2),W$5,0)*INDIRECT($P$1),VLOOKUP($P11,INDIRECT($Q$2),W$5,0))</f>
        <v>141328.96312356248</v>
      </c>
      <c r="X11" s="104" cm="1">
        <f t="array" aca="1" ref="X11" ca="1">IF($Q11="Y",VLOOKUP($P11,INDIRECT($Q$2),X$5,0)*INDIRECT($P$1),VLOOKUP($P11,INDIRECT($Q$2),X$5,0))</f>
        <v>144156.25031396872</v>
      </c>
      <c r="Y11" s="104" cm="1">
        <f t="array" aca="1" ref="Y11" ca="1">IF($Q11="Y",VLOOKUP($P11,INDIRECT($Q$2),Y$5,0)*INDIRECT($P$1),VLOOKUP($P11,INDIRECT($Q$2),Y$5,0))</f>
        <v>147038.84437429687</v>
      </c>
      <c r="Z11" s="104" cm="1">
        <f t="array" aca="1" ref="Z11" ca="1">IF($Q11="Y",VLOOKUP($P11,INDIRECT($Q$2),Z$5,0)*INDIRECT($P$1),VLOOKUP($P11,INDIRECT($Q$2),Z$5,0))</f>
        <v>149980.06371674212</v>
      </c>
      <c r="AA11" s="104" cm="1">
        <f t="array" aca="1" ref="AA11" ca="1">IF($Q11="Y",VLOOKUP($P11,INDIRECT($Q$2),AA$5,0)*INDIRECT($P$1),VLOOKUP($P11,INDIRECT($Q$2),AA$5,0))</f>
        <v>152978.80220390621</v>
      </c>
      <c r="AB11" s="162" t="str">
        <f t="shared" si="12"/>
        <v>C00680</v>
      </c>
      <c r="AC11" s="163" t="str">
        <f t="shared" si="13"/>
        <v>Assistant City Clerk</v>
      </c>
      <c r="AD11" s="162" t="str">
        <f t="shared" si="14"/>
        <v>162</v>
      </c>
      <c r="AE11" s="164">
        <f t="shared" ca="1" si="15"/>
        <v>62.043999999999997</v>
      </c>
      <c r="AF11" s="164">
        <f t="shared" ca="1" si="16"/>
        <v>65.309000000000012</v>
      </c>
      <c r="AG11" s="164">
        <f t="shared" ca="1" si="17"/>
        <v>66.615000000000009</v>
      </c>
      <c r="AH11" s="164">
        <f t="shared" ca="1" si="18"/>
        <v>67.947000000000003</v>
      </c>
      <c r="AI11" s="164">
        <f t="shared" ca="1" si="19"/>
        <v>69.306000000000012</v>
      </c>
      <c r="AJ11" s="164">
        <f t="shared" ca="1" si="20"/>
        <v>70.692000000000007</v>
      </c>
      <c r="AK11" s="164">
        <f t="shared" ca="1" si="21"/>
        <v>72.106000000000009</v>
      </c>
      <c r="AL11" s="164">
        <f t="shared" ca="1" si="22"/>
        <v>73.548000000000002</v>
      </c>
    </row>
    <row r="12" spans="1:38">
      <c r="A12" s="85" t="s">
        <v>51</v>
      </c>
      <c r="B12" s="86">
        <v>12</v>
      </c>
      <c r="C12" s="86" t="s">
        <v>52</v>
      </c>
      <c r="D12" s="86">
        <v>578</v>
      </c>
      <c r="E12" s="86" t="s">
        <v>448</v>
      </c>
      <c r="F12" s="113" t="s">
        <v>53</v>
      </c>
      <c r="G12" s="134">
        <f t="shared" ca="1" si="1"/>
        <v>129049</v>
      </c>
      <c r="H12" s="134">
        <f t="shared" ca="1" si="2"/>
        <v>135841</v>
      </c>
      <c r="I12" s="134">
        <f t="shared" ca="1" si="3"/>
        <v>138558</v>
      </c>
      <c r="J12" s="134">
        <f t="shared" ca="1" si="4"/>
        <v>141329</v>
      </c>
      <c r="K12" s="134">
        <f t="shared" ca="1" si="5"/>
        <v>144155</v>
      </c>
      <c r="L12" s="134">
        <f t="shared" ca="1" si="6"/>
        <v>147039</v>
      </c>
      <c r="M12" s="134">
        <f t="shared" ca="1" si="7"/>
        <v>149979</v>
      </c>
      <c r="N12" s="134">
        <f t="shared" ca="1" si="8"/>
        <v>152979</v>
      </c>
      <c r="O12" s="87"/>
      <c r="P12" s="100" t="str">
        <f t="shared" si="9"/>
        <v>C00730</v>
      </c>
      <c r="Q12" s="102" t="s">
        <v>509</v>
      </c>
      <c r="R12" s="103" t="str">
        <f t="shared" si="10"/>
        <v>Assistant Director Emergency Communications &amp; Technology Bureau</v>
      </c>
      <c r="S12" s="102" t="str">
        <f t="shared" si="11"/>
        <v>32</v>
      </c>
      <c r="T12" s="104" cm="1">
        <f t="array" aca="1" ref="T12" ca="1">IF($Q12="Y",VLOOKUP($P12,INDIRECT($Q$2),T$5,0)*INDIRECT($P$1),VLOOKUP($P12,INDIRECT($Q$2),T$5,0))</f>
        <v>129049.13999999998</v>
      </c>
      <c r="U12" s="104" cm="1">
        <f t="array" aca="1" ref="U12" ca="1">IF($Q12="Y",VLOOKUP($P12,INDIRECT($Q$2),U$5,0)*INDIRECT($P$1),VLOOKUP($P12,INDIRECT($Q$2),U$5,0))</f>
        <v>135841.14362499997</v>
      </c>
      <c r="V12" s="104" cm="1">
        <f t="array" aca="1" ref="V12" ca="1">IF($Q12="Y",VLOOKUP($P12,INDIRECT($Q$2),V$5,0)*INDIRECT($P$1),VLOOKUP($P12,INDIRECT($Q$2),V$5,0))</f>
        <v>138557.51662499999</v>
      </c>
      <c r="W12" s="104" cm="1">
        <f t="array" aca="1" ref="W12" ca="1">IF($Q12="Y",VLOOKUP($P12,INDIRECT($Q$2),W$5,0)*INDIRECT($P$1),VLOOKUP($P12,INDIRECT($Q$2),W$5,0))</f>
        <v>141328.51699999996</v>
      </c>
      <c r="X12" s="104" cm="1">
        <f t="array" aca="1" ref="X12" ca="1">IF($Q12="Y",VLOOKUP($P12,INDIRECT($Q$2),X$5,0)*INDIRECT($P$1),VLOOKUP($P12,INDIRECT($Q$2),X$5,0))</f>
        <v>144155.21587499997</v>
      </c>
      <c r="Y12" s="104" cm="1">
        <f t="array" aca="1" ref="Y12" ca="1">IF($Q12="Y",VLOOKUP($P12,INDIRECT($Q$2),Y$5,0)*INDIRECT($P$1),VLOOKUP($P12,INDIRECT($Q$2),Y$5,0))</f>
        <v>147038.68437499998</v>
      </c>
      <c r="Z12" s="104" cm="1">
        <f t="array" aca="1" ref="Z12" ca="1">IF($Q12="Y",VLOOKUP($P12,INDIRECT($Q$2),Z$5,0)*INDIRECT($P$1),VLOOKUP($P12,INDIRECT($Q$2),Z$5,0))</f>
        <v>149978.92249999999</v>
      </c>
      <c r="AA12" s="104" cm="1">
        <f t="array" aca="1" ref="AA12" ca="1">IF($Q12="Y",VLOOKUP($P12,INDIRECT($Q$2),AA$5,0)*INDIRECT($P$1),VLOOKUP($P12,INDIRECT($Q$2),AA$5,0))</f>
        <v>152979.14362499997</v>
      </c>
      <c r="AB12" s="162" t="str">
        <f t="shared" si="12"/>
        <v>C00730</v>
      </c>
      <c r="AC12" s="163" t="str">
        <f t="shared" si="13"/>
        <v>Assistant Director Emergency Communications &amp; Technology Bureau</v>
      </c>
      <c r="AD12" s="162" t="str">
        <f t="shared" si="14"/>
        <v>32</v>
      </c>
      <c r="AE12" s="164">
        <f t="shared" ca="1" si="15"/>
        <v>62.042999999999999</v>
      </c>
      <c r="AF12" s="164">
        <f t="shared" ca="1" si="16"/>
        <v>65.309000000000012</v>
      </c>
      <c r="AG12" s="164">
        <f t="shared" ca="1" si="17"/>
        <v>66.615000000000009</v>
      </c>
      <c r="AH12" s="164">
        <f t="shared" ca="1" si="18"/>
        <v>67.947000000000003</v>
      </c>
      <c r="AI12" s="164">
        <f t="shared" ca="1" si="19"/>
        <v>69.306000000000012</v>
      </c>
      <c r="AJ12" s="164">
        <f t="shared" ca="1" si="20"/>
        <v>70.692000000000007</v>
      </c>
      <c r="AK12" s="164">
        <f t="shared" ca="1" si="21"/>
        <v>72.106000000000009</v>
      </c>
      <c r="AL12" s="164">
        <f t="shared" ca="1" si="22"/>
        <v>73.548000000000002</v>
      </c>
    </row>
    <row r="13" spans="1:38">
      <c r="A13" s="85" t="s">
        <v>765</v>
      </c>
      <c r="B13" s="86">
        <v>12</v>
      </c>
      <c r="C13" s="86">
        <v>216</v>
      </c>
      <c r="D13" s="86">
        <v>573</v>
      </c>
      <c r="E13" s="86" t="s">
        <v>448</v>
      </c>
      <c r="F13" s="113" t="s">
        <v>764</v>
      </c>
      <c r="G13" s="134">
        <f t="shared" ref="G13" si="23">ROUND(T13,0)</f>
        <v>138140</v>
      </c>
      <c r="H13" s="134">
        <f t="shared" ref="H13" si="24">ROUND(U13,0)</f>
        <v>145410</v>
      </c>
      <c r="I13" s="134">
        <f t="shared" ref="I13" si="25">ROUND(V13,0)</f>
        <v>148318</v>
      </c>
      <c r="J13" s="134">
        <f t="shared" ref="J13" si="26">ROUND(W13,0)</f>
        <v>151285</v>
      </c>
      <c r="K13" s="134">
        <f t="shared" ref="K13" si="27">ROUND(X13,0)</f>
        <v>154311</v>
      </c>
      <c r="L13" s="134">
        <f t="shared" ref="L13" si="28">ROUND(Y13,0)</f>
        <v>157397</v>
      </c>
      <c r="M13" s="134">
        <f t="shared" ref="M13" si="29">ROUND(Z13,0)</f>
        <v>160545</v>
      </c>
      <c r="N13" s="134">
        <f t="shared" ref="N13" si="30">ROUND(AA13,0)</f>
        <v>163756</v>
      </c>
      <c r="O13" s="87"/>
      <c r="P13" s="100" t="str">
        <f t="shared" si="9"/>
        <v>53106C</v>
      </c>
      <c r="Q13" s="102" t="s">
        <v>509</v>
      </c>
      <c r="R13" s="103" t="str">
        <f t="shared" si="10"/>
        <v>Assistant Director Labor Relations</v>
      </c>
      <c r="S13" s="102">
        <f t="shared" si="11"/>
        <v>216</v>
      </c>
      <c r="T13" s="104">
        <v>138140</v>
      </c>
      <c r="U13" s="104">
        <v>145410</v>
      </c>
      <c r="V13" s="104">
        <v>148318</v>
      </c>
      <c r="W13" s="104">
        <v>151285</v>
      </c>
      <c r="X13" s="104">
        <v>154311</v>
      </c>
      <c r="Y13" s="104">
        <v>157397</v>
      </c>
      <c r="Z13" s="104">
        <v>160545</v>
      </c>
      <c r="AA13" s="104">
        <v>163756</v>
      </c>
      <c r="AB13" s="162" t="str">
        <f t="shared" si="12"/>
        <v>53106C</v>
      </c>
      <c r="AC13" s="163" t="str">
        <f t="shared" si="13"/>
        <v>Assistant Director Labor Relations</v>
      </c>
      <c r="AD13" s="162">
        <f t="shared" ref="AD13" si="31">C13</f>
        <v>216</v>
      </c>
      <c r="AE13" s="164">
        <f t="shared" ref="AE13" si="32">ROUNDUP(T13/2080,3)</f>
        <v>66.414000000000001</v>
      </c>
      <c r="AF13" s="164">
        <f t="shared" ref="AF13" si="33">ROUNDUP(U13/2080,3)</f>
        <v>69.909000000000006</v>
      </c>
      <c r="AG13" s="164">
        <f t="shared" ref="AG13" si="34">ROUNDUP(V13/2080,3)</f>
        <v>71.307000000000002</v>
      </c>
      <c r="AH13" s="164">
        <f t="shared" ref="AH13" si="35">ROUNDUP(W13/2080,3)</f>
        <v>72.734000000000009</v>
      </c>
      <c r="AI13" s="164">
        <f t="shared" ref="AI13" si="36">ROUNDUP(X13/2080,3)</f>
        <v>74.188000000000002</v>
      </c>
      <c r="AJ13" s="164">
        <f t="shared" ref="AJ13" si="37">ROUNDUP(Y13/2080,3)</f>
        <v>75.672000000000011</v>
      </c>
      <c r="AK13" s="164">
        <f t="shared" ref="AK13" si="38">ROUNDUP(Z13/2080,3)</f>
        <v>77.186000000000007</v>
      </c>
      <c r="AL13" s="164">
        <f t="shared" ref="AL13" si="39">ROUNDUP(AA13/2080,3)</f>
        <v>78.728999999999999</v>
      </c>
    </row>
    <row r="14" spans="1:38">
      <c r="A14" s="85" t="s">
        <v>54</v>
      </c>
      <c r="B14" s="86">
        <v>11</v>
      </c>
      <c r="C14" s="86" t="s">
        <v>55</v>
      </c>
      <c r="D14" s="86">
        <v>535</v>
      </c>
      <c r="E14" s="86" t="s">
        <v>448</v>
      </c>
      <c r="F14" s="113" t="s">
        <v>56</v>
      </c>
      <c r="G14" s="134">
        <f t="shared" si="1"/>
        <v>145410</v>
      </c>
      <c r="H14" s="134">
        <f t="shared" ca="1" si="2"/>
        <v>125503</v>
      </c>
      <c r="I14" s="134">
        <f t="shared" ca="1" si="3"/>
        <v>128014</v>
      </c>
      <c r="J14" s="134">
        <f t="shared" ca="1" si="4"/>
        <v>130575</v>
      </c>
      <c r="K14" s="134">
        <f t="shared" ca="1" si="5"/>
        <v>133189</v>
      </c>
      <c r="L14" s="134">
        <f t="shared" ca="1" si="6"/>
        <v>135851</v>
      </c>
      <c r="M14" s="134">
        <f t="shared" ca="1" si="7"/>
        <v>138568</v>
      </c>
      <c r="N14" s="134">
        <f t="shared" ca="1" si="8"/>
        <v>141339</v>
      </c>
      <c r="O14" s="87"/>
      <c r="P14" s="100" t="str">
        <f t="shared" si="9"/>
        <v>C00550</v>
      </c>
      <c r="Q14" s="102" t="s">
        <v>509</v>
      </c>
      <c r="R14" s="103" t="str">
        <f t="shared" si="10"/>
        <v>Assistant Director Purchasing</v>
      </c>
      <c r="S14" s="102" t="str">
        <f t="shared" si="11"/>
        <v>141</v>
      </c>
      <c r="T14" s="104">
        <v>145410</v>
      </c>
      <c r="U14" s="104" cm="1">
        <f t="array" aca="1" ref="U14" ca="1">IF($Q14="Y",VLOOKUP($P14,INDIRECT($Q$2),U$5,0)*INDIRECT($P$1),VLOOKUP($P14,INDIRECT($Q$2),U$5,0))</f>
        <v>125503.45536411717</v>
      </c>
      <c r="V14" s="104" cm="1">
        <f t="array" aca="1" ref="V14" ca="1">IF($Q14="Y",VLOOKUP($P14,INDIRECT($Q$2),V$5,0)*INDIRECT($P$1),VLOOKUP($P14,INDIRECT($Q$2),V$5,0))</f>
        <v>128014.38725857028</v>
      </c>
      <c r="W14" s="104" cm="1">
        <f t="array" aca="1" ref="W14" ca="1">IF($Q14="Y",VLOOKUP($P14,INDIRECT($Q$2),W$5,0)*INDIRECT($P$1),VLOOKUP($P14,INDIRECT($Q$2),W$5,0))</f>
        <v>130575.09533595311</v>
      </c>
      <c r="X14" s="104" cm="1">
        <f t="array" aca="1" ref="X14" ca="1">IF($Q14="Y",VLOOKUP($P14,INDIRECT($Q$2),X$5,0)*INDIRECT($P$1),VLOOKUP($P14,INDIRECT($Q$2),X$5,0))</f>
        <v>133188.89800846091</v>
      </c>
      <c r="Y14" s="104" cm="1">
        <f t="array" aca="1" ref="Y14" ca="1">IF($Q14="Y",VLOOKUP($P14,INDIRECT($Q$2),Y$5,0)*INDIRECT($P$1),VLOOKUP($P14,INDIRECT($Q$2),Y$5,0))</f>
        <v>135851.37072649997</v>
      </c>
      <c r="Z14" s="104" cm="1">
        <f t="array" aca="1" ref="Z14" ca="1">IF($Q14="Y",VLOOKUP($P14,INDIRECT($Q$2),Z$5,0)*INDIRECT($P$1),VLOOKUP($P14,INDIRECT($Q$2),Z$5,0))</f>
        <v>138568.04417706246</v>
      </c>
      <c r="AA14" s="104" cm="1">
        <f t="array" aca="1" ref="AA14" ca="1">IF($Q14="Y",VLOOKUP($P14,INDIRECT($Q$2),AA$5,0)*INDIRECT($P$1),VLOOKUP($P14,INDIRECT($Q$2),AA$5,0))</f>
        <v>141338.91836014841</v>
      </c>
      <c r="AB14" s="162" t="str">
        <f t="shared" si="12"/>
        <v>C00550</v>
      </c>
      <c r="AC14" s="163" t="str">
        <f t="shared" si="13"/>
        <v>Assistant Director Purchasing</v>
      </c>
      <c r="AD14" s="162" t="str">
        <f t="shared" si="14"/>
        <v>141</v>
      </c>
      <c r="AE14" s="164">
        <f t="shared" si="15"/>
        <v>69.909000000000006</v>
      </c>
      <c r="AF14" s="164">
        <f t="shared" ca="1" si="16"/>
        <v>60.338999999999999</v>
      </c>
      <c r="AG14" s="164">
        <f t="shared" ca="1" si="17"/>
        <v>61.545999999999999</v>
      </c>
      <c r="AH14" s="164">
        <f t="shared" ca="1" si="18"/>
        <v>62.777000000000001</v>
      </c>
      <c r="AI14" s="164">
        <f t="shared" ca="1" si="19"/>
        <v>64.034000000000006</v>
      </c>
      <c r="AJ14" s="164">
        <f t="shared" ca="1" si="20"/>
        <v>65.314000000000007</v>
      </c>
      <c r="AK14" s="164">
        <f t="shared" ca="1" si="21"/>
        <v>66.62</v>
      </c>
      <c r="AL14" s="164">
        <f t="shared" ca="1" si="22"/>
        <v>67.951999999999998</v>
      </c>
    </row>
    <row r="15" spans="1:38">
      <c r="A15" s="85" t="s">
        <v>57</v>
      </c>
      <c r="B15" s="86">
        <v>12</v>
      </c>
      <c r="C15" s="86" t="s">
        <v>58</v>
      </c>
      <c r="D15" s="86">
        <v>553</v>
      </c>
      <c r="E15" s="86" t="s">
        <v>448</v>
      </c>
      <c r="F15" s="114" t="s">
        <v>59</v>
      </c>
      <c r="G15" s="134">
        <f t="shared" si="1"/>
        <v>148318</v>
      </c>
      <c r="H15" s="134">
        <f t="shared" ca="1" si="2"/>
        <v>129833</v>
      </c>
      <c r="I15" s="134">
        <f t="shared" ca="1" si="3"/>
        <v>132428</v>
      </c>
      <c r="J15" s="134">
        <f t="shared" ca="1" si="4"/>
        <v>135078</v>
      </c>
      <c r="K15" s="134">
        <f t="shared" ca="1" si="5"/>
        <v>137779</v>
      </c>
      <c r="L15" s="134">
        <f t="shared" ca="1" si="6"/>
        <v>140535</v>
      </c>
      <c r="M15" s="134">
        <f t="shared" ca="1" si="7"/>
        <v>143345</v>
      </c>
      <c r="N15" s="134">
        <f t="shared" ca="1" si="8"/>
        <v>146211</v>
      </c>
      <c r="O15" s="87"/>
      <c r="P15" s="100" t="str">
        <f t="shared" si="9"/>
        <v>C00860</v>
      </c>
      <c r="Q15" s="102" t="s">
        <v>509</v>
      </c>
      <c r="R15" s="103" t="str">
        <f t="shared" si="10"/>
        <v xml:space="preserve">Assistant Director Treasury </v>
      </c>
      <c r="S15" s="102" t="str">
        <f t="shared" si="11"/>
        <v>82</v>
      </c>
      <c r="T15" s="104">
        <v>148318</v>
      </c>
      <c r="U15" s="104" cm="1">
        <f t="array" aca="1" ref="U15" ca="1">IF($Q15="Y",VLOOKUP($P15,INDIRECT($Q$2),U$5,0)*INDIRECT($P$1),VLOOKUP($P15,INDIRECT($Q$2),U$5,0))</f>
        <v>129832.87714160154</v>
      </c>
      <c r="V15" s="104" cm="1">
        <f t="array" aca="1" ref="V15" ca="1">IF($Q15="Y",VLOOKUP($P15,INDIRECT($Q$2),V$5,0)*INDIRECT($P$1),VLOOKUP($P15,INDIRECT($Q$2),V$5,0))</f>
        <v>132427.87547833592</v>
      </c>
      <c r="W15" s="104" cm="1">
        <f t="array" aca="1" ref="W15" ca="1">IF($Q15="Y",VLOOKUP($P15,INDIRECT($Q$2),W$5,0)*INDIRECT($P$1),VLOOKUP($P15,INDIRECT($Q$2),W$5,0))</f>
        <v>135078.18068499214</v>
      </c>
      <c r="X15" s="104" cm="1">
        <f t="array" aca="1" ref="X15" ca="1">IF($Q15="Y",VLOOKUP($P15,INDIRECT($Q$2),X$5,0)*INDIRECT($P$1),VLOOKUP($P15,INDIRECT($Q$2),X$5,0))</f>
        <v>137779.36821197654</v>
      </c>
      <c r="Y15" s="104" cm="1">
        <f t="array" aca="1" ref="Y15" ca="1">IF($Q15="Y",VLOOKUP($P15,INDIRECT($Q$2),Y$5,0)*INDIRECT($P$1),VLOOKUP($P15,INDIRECT($Q$2),Y$5,0))</f>
        <v>140534.75647148435</v>
      </c>
      <c r="Z15" s="104" cm="1">
        <f t="array" aca="1" ref="Z15" ca="1">IF($Q15="Y",VLOOKUP($P15,INDIRECT($Q$2),Z$5,0)*INDIRECT($P$1),VLOOKUP($P15,INDIRECT($Q$2),Z$5,0))</f>
        <v>143345.45160091404</v>
      </c>
      <c r="AA15" s="104" cm="1">
        <f t="array" aca="1" ref="AA15" ca="1">IF($Q15="Y",VLOOKUP($P15,INDIRECT($Q$2),AA$5,0)*INDIRECT($P$1),VLOOKUP($P15,INDIRECT($Q$2),AA$5,0))</f>
        <v>146211.45360026561</v>
      </c>
      <c r="AB15" s="162" t="str">
        <f t="shared" si="12"/>
        <v>C00860</v>
      </c>
      <c r="AC15" s="163" t="str">
        <f t="shared" si="13"/>
        <v xml:space="preserve">Assistant Director Treasury </v>
      </c>
      <c r="AD15" s="162" t="str">
        <f t="shared" si="14"/>
        <v>82</v>
      </c>
      <c r="AE15" s="164">
        <f t="shared" si="15"/>
        <v>71.307000000000002</v>
      </c>
      <c r="AF15" s="164">
        <f t="shared" ca="1" si="16"/>
        <v>62.419999999999995</v>
      </c>
      <c r="AG15" s="164">
        <f t="shared" ca="1" si="17"/>
        <v>63.667999999999999</v>
      </c>
      <c r="AH15" s="164">
        <f t="shared" ca="1" si="18"/>
        <v>64.942000000000007</v>
      </c>
      <c r="AI15" s="164">
        <f t="shared" ca="1" si="19"/>
        <v>66.241</v>
      </c>
      <c r="AJ15" s="164">
        <f t="shared" ca="1" si="20"/>
        <v>67.564999999999998</v>
      </c>
      <c r="AK15" s="164">
        <f t="shared" ca="1" si="21"/>
        <v>68.917000000000002</v>
      </c>
      <c r="AL15" s="164">
        <f t="shared" ca="1" si="22"/>
        <v>70.294000000000011</v>
      </c>
    </row>
    <row r="16" spans="1:38">
      <c r="A16" s="85" t="s">
        <v>384</v>
      </c>
      <c r="B16" s="86">
        <v>15</v>
      </c>
      <c r="C16" s="94" t="s">
        <v>219</v>
      </c>
      <c r="D16" s="86">
        <v>683</v>
      </c>
      <c r="E16" s="86" t="s">
        <v>448</v>
      </c>
      <c r="F16" s="114" t="s">
        <v>385</v>
      </c>
      <c r="G16" s="134">
        <f t="shared" si="1"/>
        <v>151285</v>
      </c>
      <c r="H16" s="134">
        <f t="shared" ca="1" si="2"/>
        <v>161082</v>
      </c>
      <c r="I16" s="134">
        <f t="shared" ca="1" si="3"/>
        <v>164303</v>
      </c>
      <c r="J16" s="134">
        <f t="shared" ca="1" si="4"/>
        <v>167589</v>
      </c>
      <c r="K16" s="134">
        <f t="shared" ca="1" si="5"/>
        <v>170940</v>
      </c>
      <c r="L16" s="134">
        <f t="shared" ca="1" si="6"/>
        <v>174360</v>
      </c>
      <c r="M16" s="134">
        <f t="shared" ca="1" si="7"/>
        <v>177848</v>
      </c>
      <c r="N16" s="134">
        <f t="shared" ca="1" si="8"/>
        <v>181403</v>
      </c>
      <c r="O16" s="87"/>
      <c r="P16" s="100" t="str">
        <f t="shared" si="9"/>
        <v>C00765</v>
      </c>
      <c r="Q16" s="102" t="s">
        <v>509</v>
      </c>
      <c r="R16" s="103" t="str">
        <f t="shared" si="10"/>
        <v>Assistant Director Water Treatment and Distribution</v>
      </c>
      <c r="S16" s="102" t="str">
        <f t="shared" si="11"/>
        <v>151</v>
      </c>
      <c r="T16" s="104">
        <v>151285</v>
      </c>
      <c r="U16" s="104" cm="1">
        <f t="array" aca="1" ref="U16" ca="1">IF($Q16="Y",VLOOKUP($P16,INDIRECT($Q$2),U$5,0)*INDIRECT($P$1),VLOOKUP($P16,INDIRECT($Q$2),U$5,0))</f>
        <v>161082.36478485935</v>
      </c>
      <c r="V16" s="104" cm="1">
        <f t="array" aca="1" ref="V16" ca="1">IF($Q16="Y",VLOOKUP($P16,INDIRECT($Q$2),V$5,0)*INDIRECT($P$1),VLOOKUP($P16,INDIRECT($Q$2),V$5,0))</f>
        <v>164303.43688910932</v>
      </c>
      <c r="W16" s="104" cm="1">
        <f t="array" aca="1" ref="W16" ca="1">IF($Q16="Y",VLOOKUP($P16,INDIRECT($Q$2),W$5,0)*INDIRECT($P$1),VLOOKUP($P16,INDIRECT($Q$2),W$5,0))</f>
        <v>167588.66496246873</v>
      </c>
      <c r="X16" s="104" cm="1">
        <f t="array" aca="1" ref="X16" ca="1">IF($Q16="Y",VLOOKUP($P16,INDIRECT($Q$2),X$5,0)*INDIRECT($P$1),VLOOKUP($P16,INDIRECT($Q$2),X$5,0))</f>
        <v>170940.26127973432</v>
      </c>
      <c r="Y16" s="104" cm="1">
        <f t="array" aca="1" ref="Y16" ca="1">IF($Q16="Y",VLOOKUP($P16,INDIRECT($Q$2),Y$5,0)*INDIRECT($P$1),VLOOKUP($P16,INDIRECT($Q$2),Y$5,0))</f>
        <v>174360.43811570309</v>
      </c>
      <c r="Z16" s="104" cm="1">
        <f t="array" aca="1" ref="Z16" ca="1">IF($Q16="Y",VLOOKUP($P16,INDIRECT($Q$2),Z$5,0)*INDIRECT($P$1),VLOOKUP($P16,INDIRECT($Q$2),Z$5,0))</f>
        <v>177848.08933297652</v>
      </c>
      <c r="AA16" s="104" cm="1">
        <f t="array" aca="1" ref="AA16" ca="1">IF($Q16="Y",VLOOKUP($P16,INDIRECT($Q$2),AA$5,0)*INDIRECT($P$1),VLOOKUP($P16,INDIRECT($Q$2),AA$5,0))</f>
        <v>181403.21493155463</v>
      </c>
      <c r="AB16" s="162" t="str">
        <f t="shared" si="12"/>
        <v>C00765</v>
      </c>
      <c r="AC16" s="163" t="str">
        <f t="shared" si="13"/>
        <v>Assistant Director Water Treatment and Distribution</v>
      </c>
      <c r="AD16" s="162" t="str">
        <f t="shared" si="14"/>
        <v>151</v>
      </c>
      <c r="AE16" s="164">
        <f t="shared" si="15"/>
        <v>72.734000000000009</v>
      </c>
      <c r="AF16" s="164">
        <f t="shared" ca="1" si="16"/>
        <v>77.444000000000003</v>
      </c>
      <c r="AG16" s="164">
        <f t="shared" ca="1" si="17"/>
        <v>78.993000000000009</v>
      </c>
      <c r="AH16" s="164">
        <f t="shared" ca="1" si="18"/>
        <v>80.572000000000003</v>
      </c>
      <c r="AI16" s="164">
        <f t="shared" ca="1" si="19"/>
        <v>82.183000000000007</v>
      </c>
      <c r="AJ16" s="164">
        <f t="shared" ca="1" si="20"/>
        <v>83.828000000000003</v>
      </c>
      <c r="AK16" s="164">
        <f t="shared" ca="1" si="21"/>
        <v>85.504000000000005</v>
      </c>
      <c r="AL16" s="164">
        <f t="shared" ca="1" si="22"/>
        <v>87.213999999999999</v>
      </c>
    </row>
    <row r="17" spans="1:40">
      <c r="A17" s="85" t="s">
        <v>163</v>
      </c>
      <c r="B17" s="86">
        <v>11</v>
      </c>
      <c r="C17" s="94" t="s">
        <v>745</v>
      </c>
      <c r="D17" s="86">
        <v>530</v>
      </c>
      <c r="E17" s="86" t="s">
        <v>448</v>
      </c>
      <c r="F17" s="114" t="s">
        <v>740</v>
      </c>
      <c r="G17" s="134">
        <f t="shared" si="1"/>
        <v>154311</v>
      </c>
      <c r="H17" s="134">
        <f t="shared" si="2"/>
        <v>124303</v>
      </c>
      <c r="I17" s="134">
        <f t="shared" si="3"/>
        <v>126788</v>
      </c>
      <c r="J17" s="134">
        <f t="shared" si="4"/>
        <v>129324</v>
      </c>
      <c r="K17" s="134">
        <f t="shared" si="5"/>
        <v>131911</v>
      </c>
      <c r="L17" s="134">
        <f t="shared" si="6"/>
        <v>134550</v>
      </c>
      <c r="M17" s="134">
        <f t="shared" si="7"/>
        <v>137240</v>
      </c>
      <c r="N17" s="134">
        <f t="shared" si="8"/>
        <v>139985</v>
      </c>
      <c r="O17" s="207"/>
      <c r="P17" s="100" t="str">
        <f t="shared" si="9"/>
        <v>C03572</v>
      </c>
      <c r="Q17" s="102" t="s">
        <v>509</v>
      </c>
      <c r="R17" s="103" t="str">
        <f t="shared" si="10"/>
        <v>Associate Director Contract Compliance</v>
      </c>
      <c r="S17" s="102" t="str">
        <f t="shared" si="11"/>
        <v>211</v>
      </c>
      <c r="T17" s="191">
        <v>154311</v>
      </c>
      <c r="U17" s="191">
        <v>124302.77499999999</v>
      </c>
      <c r="V17" s="191">
        <v>126788.4</v>
      </c>
      <c r="W17" s="191">
        <v>129324.24999999999</v>
      </c>
      <c r="X17" s="191">
        <v>131911.34999999998</v>
      </c>
      <c r="Y17" s="191">
        <v>134549.69999999998</v>
      </c>
      <c r="Z17" s="191">
        <v>137240.32499999998</v>
      </c>
      <c r="AA17" s="191">
        <v>139985.27499999999</v>
      </c>
      <c r="AB17" s="162" t="str">
        <f t="shared" si="12"/>
        <v>C03572</v>
      </c>
      <c r="AC17" s="163" t="str">
        <f t="shared" si="13"/>
        <v>Associate Director Contract Compliance</v>
      </c>
      <c r="AD17" s="162" t="str">
        <f t="shared" si="14"/>
        <v>211</v>
      </c>
      <c r="AE17" s="164">
        <f t="shared" si="15"/>
        <v>74.188000000000002</v>
      </c>
      <c r="AF17" s="164">
        <f t="shared" si="16"/>
        <v>59.760999999999996</v>
      </c>
      <c r="AG17" s="164">
        <f t="shared" si="17"/>
        <v>60.955999999999996</v>
      </c>
      <c r="AH17" s="164">
        <f t="shared" si="18"/>
        <v>62.175999999999995</v>
      </c>
      <c r="AI17" s="164">
        <f t="shared" si="19"/>
        <v>63.418999999999997</v>
      </c>
      <c r="AJ17" s="164">
        <f t="shared" si="20"/>
        <v>64.688000000000002</v>
      </c>
      <c r="AK17" s="164">
        <f t="shared" si="21"/>
        <v>65.981000000000009</v>
      </c>
      <c r="AL17" s="164">
        <f t="shared" si="22"/>
        <v>67.301000000000002</v>
      </c>
    </row>
    <row r="18" spans="1:40">
      <c r="A18" s="85" t="s">
        <v>379</v>
      </c>
      <c r="B18" s="86">
        <v>12</v>
      </c>
      <c r="C18" s="94" t="s">
        <v>746</v>
      </c>
      <c r="D18" s="86">
        <v>575</v>
      </c>
      <c r="E18" s="86" t="s">
        <v>448</v>
      </c>
      <c r="F18" s="114" t="s">
        <v>741</v>
      </c>
      <c r="G18" s="134">
        <f t="shared" si="1"/>
        <v>157397</v>
      </c>
      <c r="H18" s="134">
        <f t="shared" si="2"/>
        <v>135120</v>
      </c>
      <c r="I18" s="134">
        <f t="shared" si="3"/>
        <v>137823</v>
      </c>
      <c r="J18" s="134">
        <f t="shared" si="4"/>
        <v>140579</v>
      </c>
      <c r="K18" s="134">
        <f t="shared" si="5"/>
        <v>143390</v>
      </c>
      <c r="L18" s="134">
        <f t="shared" si="6"/>
        <v>146258</v>
      </c>
      <c r="M18" s="134">
        <f t="shared" si="7"/>
        <v>149184</v>
      </c>
      <c r="N18" s="134">
        <f t="shared" si="8"/>
        <v>152167</v>
      </c>
      <c r="O18" s="207"/>
      <c r="P18" s="100" t="str">
        <f t="shared" si="9"/>
        <v>52941C</v>
      </c>
      <c r="Q18" s="102" t="s">
        <v>509</v>
      </c>
      <c r="R18" s="103" t="str">
        <f t="shared" si="10"/>
        <v>Associate Director Labor Standards Enforcement</v>
      </c>
      <c r="S18" s="102" t="str">
        <f t="shared" si="11"/>
        <v>212</v>
      </c>
      <c r="T18" s="191">
        <v>157397</v>
      </c>
      <c r="U18" s="191">
        <v>135119.59999999998</v>
      </c>
      <c r="V18" s="191">
        <v>137822.52499999999</v>
      </c>
      <c r="W18" s="191">
        <v>140578.75</v>
      </c>
      <c r="X18" s="191">
        <v>143390.32499999998</v>
      </c>
      <c r="Y18" s="191">
        <v>146258.27499999999</v>
      </c>
      <c r="Z18" s="191">
        <v>149183.625</v>
      </c>
      <c r="AA18" s="191">
        <v>152167.4</v>
      </c>
      <c r="AB18" s="162" t="str">
        <f t="shared" si="12"/>
        <v>52941C</v>
      </c>
      <c r="AC18" s="163" t="str">
        <f t="shared" si="13"/>
        <v>Associate Director Labor Standards Enforcement</v>
      </c>
      <c r="AD18" s="162" t="str">
        <f t="shared" si="14"/>
        <v>212</v>
      </c>
      <c r="AE18" s="164">
        <f t="shared" si="15"/>
        <v>75.672000000000011</v>
      </c>
      <c r="AF18" s="164">
        <f t="shared" si="16"/>
        <v>64.962000000000003</v>
      </c>
      <c r="AG18" s="164">
        <f t="shared" si="17"/>
        <v>66.26100000000001</v>
      </c>
      <c r="AH18" s="164">
        <f t="shared" si="18"/>
        <v>67.585999999999999</v>
      </c>
      <c r="AI18" s="164">
        <f t="shared" si="19"/>
        <v>68.938000000000002</v>
      </c>
      <c r="AJ18" s="164">
        <f t="shared" si="20"/>
        <v>70.317000000000007</v>
      </c>
      <c r="AK18" s="164">
        <f t="shared" si="21"/>
        <v>71.722999999999999</v>
      </c>
      <c r="AL18" s="164">
        <f t="shared" si="22"/>
        <v>73.158000000000001</v>
      </c>
    </row>
    <row r="19" spans="1:40">
      <c r="A19" s="85" t="s">
        <v>663</v>
      </c>
      <c r="B19" s="86">
        <v>11</v>
      </c>
      <c r="C19" s="94" t="s">
        <v>236</v>
      </c>
      <c r="D19" s="86">
        <v>513</v>
      </c>
      <c r="E19" s="86" t="s">
        <v>448</v>
      </c>
      <c r="F19" s="114" t="s">
        <v>659</v>
      </c>
      <c r="G19" s="134">
        <f t="shared" si="1"/>
        <v>160545</v>
      </c>
      <c r="H19" s="134">
        <f t="shared" ca="1" si="2"/>
        <v>120217</v>
      </c>
      <c r="I19" s="134">
        <f t="shared" ca="1" si="3"/>
        <v>122619</v>
      </c>
      <c r="J19" s="134">
        <f t="shared" ca="1" si="4"/>
        <v>125072</v>
      </c>
      <c r="K19" s="134">
        <f t="shared" ca="1" si="5"/>
        <v>127575</v>
      </c>
      <c r="L19" s="134">
        <f t="shared" ca="1" si="6"/>
        <v>130124</v>
      </c>
      <c r="M19" s="134">
        <f t="shared" ca="1" si="7"/>
        <v>132728</v>
      </c>
      <c r="N19" s="134">
        <f t="shared" ca="1" si="8"/>
        <v>135385</v>
      </c>
      <c r="O19" s="87"/>
      <c r="P19" s="100" t="str">
        <f t="shared" si="9"/>
        <v>53082C</v>
      </c>
      <c r="Q19" s="102" t="s">
        <v>509</v>
      </c>
      <c r="R19" s="103" t="str">
        <f t="shared" si="10"/>
        <v>Associate Director Neighborhood Safety</v>
      </c>
      <c r="S19" s="102" t="str">
        <f t="shared" si="11"/>
        <v>26</v>
      </c>
      <c r="T19" s="104">
        <v>160545</v>
      </c>
      <c r="U19" s="104" cm="1">
        <f t="array" aca="1" ref="U19" ca="1">IF($Q19="Y",VLOOKUP($P19,INDIRECT($Q$2),U$5,0)*INDIRECT($P$1),VLOOKUP($P19,INDIRECT($Q$2),U$5,0))</f>
        <v>120217.22473698437</v>
      </c>
      <c r="V19" s="104" cm="1">
        <f t="array" aca="1" ref="V19" ca="1">IF($Q19="Y",VLOOKUP($P19,INDIRECT($Q$2),V$5,0)*INDIRECT($P$1),VLOOKUP($P19,INDIRECT($Q$2),V$5,0))</f>
        <v>122618.64902899216</v>
      </c>
      <c r="W19" s="104" cm="1">
        <f t="array" aca="1" ref="W19" ca="1">IF($Q19="Y",VLOOKUP($P19,INDIRECT($Q$2),W$5,0)*INDIRECT($P$1),VLOOKUP($P19,INDIRECT($Q$2),W$5,0))</f>
        <v>125072.06177872654</v>
      </c>
      <c r="X19" s="104" cm="1">
        <f t="array" aca="1" ref="X19" ca="1">IF($Q19="Y",VLOOKUP($P19,INDIRECT($Q$2),X$5,0)*INDIRECT($P$1),VLOOKUP($P19,INDIRECT($Q$2),X$5,0))</f>
        <v>127575.2507113906</v>
      </c>
      <c r="Y19" s="104" cm="1">
        <f t="array" aca="1" ref="Y19" ca="1">IF($Q19="Y",VLOOKUP($P19,INDIRECT($Q$2),Y$5,0)*INDIRECT($P$1),VLOOKUP($P19,INDIRECT($Q$2),Y$5,0))</f>
        <v>130123.7912773906</v>
      </c>
      <c r="Z19" s="104" cm="1">
        <f t="array" aca="1" ref="Z19" ca="1">IF($Q19="Y",VLOOKUP($P19,INDIRECT($Q$2),Z$5,0)*INDIRECT($P$1),VLOOKUP($P19,INDIRECT($Q$2),Z$5,0))</f>
        <v>132727.63871331248</v>
      </c>
      <c r="AA19" s="104" cm="1">
        <f t="array" aca="1" ref="AA19" ca="1">IF($Q19="Y",VLOOKUP($P19,INDIRECT($Q$2),AA$5,0)*INDIRECT($P$1),VLOOKUP($P19,INDIRECT($Q$2),AA$5,0))</f>
        <v>135384.58074435935</v>
      </c>
      <c r="AB19" s="162" t="str">
        <f t="shared" si="12"/>
        <v>53082C</v>
      </c>
      <c r="AC19" s="163" t="str">
        <f t="shared" si="13"/>
        <v>Associate Director Neighborhood Safety</v>
      </c>
      <c r="AD19" s="162" t="str">
        <f t="shared" si="14"/>
        <v>26</v>
      </c>
      <c r="AE19" s="164">
        <f t="shared" si="15"/>
        <v>77.186000000000007</v>
      </c>
      <c r="AF19" s="164">
        <f t="shared" ca="1" si="16"/>
        <v>57.796999999999997</v>
      </c>
      <c r="AG19" s="164">
        <f t="shared" ca="1" si="17"/>
        <v>58.951999999999998</v>
      </c>
      <c r="AH19" s="164">
        <f t="shared" ca="1" si="18"/>
        <v>60.131</v>
      </c>
      <c r="AI19" s="164">
        <f t="shared" ca="1" si="19"/>
        <v>61.335000000000001</v>
      </c>
      <c r="AJ19" s="164">
        <f t="shared" ca="1" si="20"/>
        <v>62.559999999999995</v>
      </c>
      <c r="AK19" s="164">
        <f t="shared" ca="1" si="21"/>
        <v>63.811999999999998</v>
      </c>
      <c r="AL19" s="164">
        <f t="shared" ca="1" si="22"/>
        <v>65.088999999999999</v>
      </c>
    </row>
    <row r="20" spans="1:40" s="51" customFormat="1">
      <c r="A20" s="85" t="s">
        <v>674</v>
      </c>
      <c r="B20" s="86">
        <v>14</v>
      </c>
      <c r="C20" s="94" t="s">
        <v>222</v>
      </c>
      <c r="D20" s="86">
        <v>643</v>
      </c>
      <c r="E20" s="86" t="s">
        <v>448</v>
      </c>
      <c r="F20" s="113" t="s">
        <v>760</v>
      </c>
      <c r="G20" s="134">
        <f t="shared" ref="G20:N20" si="40">ROUND(T20,0)</f>
        <v>163756</v>
      </c>
      <c r="H20" s="134">
        <f t="shared" ca="1" si="40"/>
        <v>151466</v>
      </c>
      <c r="I20" s="134">
        <f t="shared" ca="1" si="40"/>
        <v>154496</v>
      </c>
      <c r="J20" s="134">
        <f t="shared" ca="1" si="40"/>
        <v>157585</v>
      </c>
      <c r="K20" s="134">
        <f t="shared" ca="1" si="40"/>
        <v>160736</v>
      </c>
      <c r="L20" s="134">
        <f t="shared" ca="1" si="40"/>
        <v>163949</v>
      </c>
      <c r="M20" s="134">
        <f t="shared" ca="1" si="40"/>
        <v>167229</v>
      </c>
      <c r="N20" s="134">
        <f t="shared" ca="1" si="40"/>
        <v>170574</v>
      </c>
      <c r="O20" s="87"/>
      <c r="P20" s="100" t="str">
        <f>A20</f>
        <v>59491C</v>
      </c>
      <c r="Q20" s="102" t="s">
        <v>509</v>
      </c>
      <c r="R20" s="103" t="str">
        <f>F20</f>
        <v>Assoc Director Police Conduct Review</v>
      </c>
      <c r="S20" s="102" t="str">
        <f>C20</f>
        <v>200</v>
      </c>
      <c r="T20" s="104">
        <v>163756</v>
      </c>
      <c r="U20" s="104" cm="1">
        <f t="array" aca="1" ref="U20" ca="1">IF($Q20="Y",VLOOKUP($P20,INDIRECT($Q$2),U$5,0)*INDIRECT($P$1),VLOOKUP($P20,INDIRECT($Q$2),U$5,0))</f>
        <v>151465.6062428437</v>
      </c>
      <c r="V20" s="104" cm="1">
        <f t="array" aca="1" ref="V20" ca="1">IF($Q20="Y",VLOOKUP($P20,INDIRECT($Q$2),V$5,0)*INDIRECT($P$1),VLOOKUP($P20,INDIRECT($Q$2),V$5,0))</f>
        <v>154496.42271456245</v>
      </c>
      <c r="W20" s="104" cm="1">
        <f t="array" aca="1" ref="W20" ca="1">IF($Q20="Y",VLOOKUP($P20,INDIRECT($Q$2),W$5,0)*INDIRECT($P$1),VLOOKUP($P20,INDIRECT($Q$2),W$5,0))</f>
        <v>157584.75833099996</v>
      </c>
      <c r="X20" s="104" cm="1">
        <f t="array" aca="1" ref="X20" ca="1">IF($Q20="Y",VLOOKUP($P20,INDIRECT($Q$2),X$5,0)*INDIRECT($P$1),VLOOKUP($P20,INDIRECT($Q$2),X$5,0))</f>
        <v>160736.14377914843</v>
      </c>
      <c r="Y20" s="104" cm="1">
        <f t="array" aca="1" ref="Y20" ca="1">IF($Q20="Y",VLOOKUP($P20,INDIRECT($Q$2),Y$5,0)*INDIRECT($P$1),VLOOKUP($P20,INDIRECT($Q$2),Y$5,0))</f>
        <v>163949.47292160933</v>
      </c>
      <c r="Z20" s="104" cm="1">
        <f t="array" aca="1" ref="Z20" ca="1">IF($Q20="Y",VLOOKUP($P20,INDIRECT($Q$2),Z$5,0)*INDIRECT($P$1),VLOOKUP($P20,INDIRECT($Q$2),Z$5,0))</f>
        <v>167229.17030797654</v>
      </c>
      <c r="AA20" s="104" cm="1">
        <f t="array" aca="1" ref="AA20" ca="1">IF($Q20="Y",VLOOKUP($P20,INDIRECT($Q$2),AA$5,0)*INDIRECT($P$1),VLOOKUP($P20,INDIRECT($Q$2),AA$5,0))</f>
        <v>170574.12980085154</v>
      </c>
      <c r="AB20" s="162" t="str">
        <f>A20</f>
        <v>59491C</v>
      </c>
      <c r="AC20" s="163" t="str">
        <f>F20</f>
        <v>Assoc Director Police Conduct Review</v>
      </c>
      <c r="AD20" s="162" t="str">
        <f>C20</f>
        <v>200</v>
      </c>
      <c r="AE20" s="164">
        <f t="shared" ref="AE20:AL20" si="41">ROUNDUP(T20/2080,3)</f>
        <v>78.728999999999999</v>
      </c>
      <c r="AF20" s="164">
        <f t="shared" ca="1" si="41"/>
        <v>72.820999999999998</v>
      </c>
      <c r="AG20" s="164">
        <f t="shared" ca="1" si="41"/>
        <v>74.278000000000006</v>
      </c>
      <c r="AH20" s="164">
        <f t="shared" ca="1" si="41"/>
        <v>75.762</v>
      </c>
      <c r="AI20" s="164">
        <f t="shared" ca="1" si="41"/>
        <v>77.277000000000001</v>
      </c>
      <c r="AJ20" s="164">
        <f t="shared" ca="1" si="41"/>
        <v>78.822000000000003</v>
      </c>
      <c r="AK20" s="164">
        <f t="shared" ca="1" si="41"/>
        <v>80.399000000000001</v>
      </c>
      <c r="AL20" s="164">
        <f t="shared" ca="1" si="41"/>
        <v>82.007000000000005</v>
      </c>
      <c r="AM20" s="44"/>
      <c r="AN20" s="44"/>
    </row>
    <row r="21" spans="1:40">
      <c r="A21" s="85" t="s">
        <v>743</v>
      </c>
      <c r="B21" s="86">
        <v>16</v>
      </c>
      <c r="C21" s="94" t="s">
        <v>744</v>
      </c>
      <c r="D21" s="86">
        <v>725</v>
      </c>
      <c r="E21" s="86" t="s">
        <v>448</v>
      </c>
      <c r="F21" s="114" t="s">
        <v>742</v>
      </c>
      <c r="G21" s="134">
        <f t="shared" si="1"/>
        <v>162618</v>
      </c>
      <c r="H21" s="134">
        <f t="shared" si="2"/>
        <v>171177</v>
      </c>
      <c r="I21" s="134">
        <f t="shared" si="3"/>
        <v>174601</v>
      </c>
      <c r="J21" s="134">
        <f t="shared" si="4"/>
        <v>178093</v>
      </c>
      <c r="K21" s="134">
        <f t="shared" si="5"/>
        <v>181655</v>
      </c>
      <c r="L21" s="134">
        <f t="shared" si="6"/>
        <v>185287</v>
      </c>
      <c r="M21" s="134">
        <f t="shared" si="7"/>
        <v>188993</v>
      </c>
      <c r="N21" s="134">
        <f t="shared" si="8"/>
        <v>192773</v>
      </c>
      <c r="O21" s="87"/>
      <c r="P21" s="100" t="str">
        <f t="shared" si="9"/>
        <v>59505C</v>
      </c>
      <c r="Q21" s="102" t="s">
        <v>509</v>
      </c>
      <c r="R21" s="103" t="str">
        <f t="shared" si="10"/>
        <v>Bureau Chief (Civilian)</v>
      </c>
      <c r="S21" s="102" t="str">
        <f t="shared" si="11"/>
        <v>213</v>
      </c>
      <c r="T21" s="191">
        <v>162618.29999999999</v>
      </c>
      <c r="U21" s="191">
        <v>171177.05</v>
      </c>
      <c r="V21" s="191">
        <v>174600.55</v>
      </c>
      <c r="W21" s="191">
        <v>178092.72499999998</v>
      </c>
      <c r="X21" s="191">
        <v>181654.59999999998</v>
      </c>
      <c r="Y21" s="191">
        <v>185287.19999999998</v>
      </c>
      <c r="Z21" s="191">
        <v>188992.57499999998</v>
      </c>
      <c r="AA21" s="191">
        <v>192772.77499999999</v>
      </c>
      <c r="AB21" s="162" t="str">
        <f t="shared" si="12"/>
        <v>59505C</v>
      </c>
      <c r="AC21" s="163" t="str">
        <f t="shared" si="13"/>
        <v>Bureau Chief (Civilian)</v>
      </c>
      <c r="AD21" s="162" t="str">
        <f t="shared" si="14"/>
        <v>213</v>
      </c>
      <c r="AE21" s="164">
        <f t="shared" si="15"/>
        <v>78.182000000000002</v>
      </c>
      <c r="AF21" s="164">
        <f t="shared" si="16"/>
        <v>82.297000000000011</v>
      </c>
      <c r="AG21" s="164">
        <f t="shared" si="17"/>
        <v>83.942999999999998</v>
      </c>
      <c r="AH21" s="164">
        <f t="shared" si="18"/>
        <v>85.622</v>
      </c>
      <c r="AI21" s="164">
        <f t="shared" si="19"/>
        <v>87.334000000000003</v>
      </c>
      <c r="AJ21" s="164">
        <f t="shared" si="20"/>
        <v>89.081000000000003</v>
      </c>
      <c r="AK21" s="164">
        <f t="shared" si="21"/>
        <v>90.862000000000009</v>
      </c>
      <c r="AL21" s="164">
        <f t="shared" si="22"/>
        <v>92.68</v>
      </c>
    </row>
    <row r="22" spans="1:40">
      <c r="A22" s="85" t="s">
        <v>60</v>
      </c>
      <c r="B22" s="86">
        <v>10</v>
      </c>
      <c r="C22" s="86" t="s">
        <v>61</v>
      </c>
      <c r="D22" s="86">
        <v>468</v>
      </c>
      <c r="E22" s="86" t="s">
        <v>448</v>
      </c>
      <c r="F22" s="113" t="s">
        <v>62</v>
      </c>
      <c r="G22" s="134">
        <f t="shared" ca="1" si="1"/>
        <v>103930</v>
      </c>
      <c r="H22" s="134">
        <f t="shared" ca="1" si="2"/>
        <v>109400</v>
      </c>
      <c r="I22" s="134">
        <f t="shared" ca="1" si="3"/>
        <v>111586</v>
      </c>
      <c r="J22" s="134">
        <f t="shared" ca="1" si="4"/>
        <v>113820</v>
      </c>
      <c r="K22" s="134">
        <f t="shared" ca="1" si="5"/>
        <v>116095</v>
      </c>
      <c r="L22" s="134">
        <f t="shared" ca="1" si="6"/>
        <v>118419</v>
      </c>
      <c r="M22" s="134">
        <f t="shared" ca="1" si="7"/>
        <v>120785</v>
      </c>
      <c r="N22" s="134">
        <f t="shared" ca="1" si="8"/>
        <v>123200</v>
      </c>
      <c r="O22" s="87"/>
      <c r="P22" s="100" t="str">
        <f t="shared" si="9"/>
        <v>C01457</v>
      </c>
      <c r="Q22" s="102" t="s">
        <v>509</v>
      </c>
      <c r="R22" s="103" t="str">
        <f t="shared" si="10"/>
        <v>Business Services Manager</v>
      </c>
      <c r="S22" s="102" t="str">
        <f t="shared" si="11"/>
        <v>19A</v>
      </c>
      <c r="T22" s="104" cm="1">
        <f t="array" aca="1" ref="T22" ca="1">IF($Q22="Y",VLOOKUP($P22,INDIRECT($Q$2),T$5,0)*INDIRECT($P$1),VLOOKUP($P22,INDIRECT($Q$2),T$5,0))</f>
        <v>103930.45768239061</v>
      </c>
      <c r="U22" s="104" cm="1">
        <f t="array" aca="1" ref="U22" ca="1">IF($Q22="Y",VLOOKUP($P22,INDIRECT($Q$2),U$5,0)*INDIRECT($P$1),VLOOKUP($P22,INDIRECT($Q$2),U$5,0))</f>
        <v>109400.30711766404</v>
      </c>
      <c r="V22" s="104" cm="1">
        <f t="array" aca="1" ref="V22" ca="1">IF($Q22="Y",VLOOKUP($P22,INDIRECT($Q$2),V$5,0)*INDIRECT($P$1),VLOOKUP($P22,INDIRECT($Q$2),V$5,0))</f>
        <v>111586.03461697654</v>
      </c>
      <c r="W22" s="104" cm="1">
        <f t="array" aca="1" ref="W22" ca="1">IF($Q22="Y",VLOOKUP($P22,INDIRECT($Q$2),W$5,0)*INDIRECT($P$1),VLOOKUP($P22,INDIRECT($Q$2),W$5,0))</f>
        <v>113820.4321618203</v>
      </c>
      <c r="X22" s="104" cm="1">
        <f t="array" aca="1" ref="X22" ca="1">IF($Q22="Y",VLOOKUP($P22,INDIRECT($Q$2),X$5,0)*INDIRECT($P$1),VLOOKUP($P22,INDIRECT($Q$2),X$5,0))</f>
        <v>116094.65065300779</v>
      </c>
      <c r="Y22" s="104" cm="1">
        <f t="array" aca="1" ref="Y22" ca="1">IF($Q22="Y",VLOOKUP($P22,INDIRECT($Q$2),Y$5,0)*INDIRECT($P$1),VLOOKUP($P22,INDIRECT($Q$2),Y$5,0))</f>
        <v>118418.64532712498</v>
      </c>
      <c r="Z22" s="104" cm="1">
        <f t="array" aca="1" ref="Z22" ca="1">IF($Q22="Y",VLOOKUP($P22,INDIRECT($Q$2),Z$5,0)*INDIRECT($P$1),VLOOKUP($P22,INDIRECT($Q$2),Z$5,0))</f>
        <v>120784.67322238279</v>
      </c>
      <c r="AA22" s="104" cm="1">
        <f t="array" aca="1" ref="AA22" ca="1">IF($Q22="Y",VLOOKUP($P22,INDIRECT($Q$2),AA$5,0)*INDIRECT($P$1),VLOOKUP($P22,INDIRECT($Q$2),AA$5,0))</f>
        <v>123200.47730057029</v>
      </c>
      <c r="AB22" s="162" t="str">
        <f t="shared" si="12"/>
        <v>C01457</v>
      </c>
      <c r="AC22" s="163" t="str">
        <f t="shared" si="13"/>
        <v>Business Services Manager</v>
      </c>
      <c r="AD22" s="162" t="str">
        <f t="shared" si="14"/>
        <v>19A</v>
      </c>
      <c r="AE22" s="164">
        <f t="shared" ca="1" si="15"/>
        <v>49.966999999999999</v>
      </c>
      <c r="AF22" s="164">
        <f t="shared" ca="1" si="16"/>
        <v>52.596999999999994</v>
      </c>
      <c r="AG22" s="164">
        <f t="shared" ca="1" si="17"/>
        <v>53.647999999999996</v>
      </c>
      <c r="AH22" s="164">
        <f t="shared" ca="1" si="18"/>
        <v>54.721999999999994</v>
      </c>
      <c r="AI22" s="164">
        <f t="shared" ca="1" si="19"/>
        <v>55.814999999999998</v>
      </c>
      <c r="AJ22" s="164">
        <f t="shared" ca="1" si="20"/>
        <v>56.933</v>
      </c>
      <c r="AK22" s="164">
        <f t="shared" ca="1" si="21"/>
        <v>58.07</v>
      </c>
      <c r="AL22" s="164">
        <f t="shared" ca="1" si="22"/>
        <v>59.230999999999995</v>
      </c>
    </row>
    <row r="23" spans="1:40">
      <c r="A23" s="85" t="s">
        <v>63</v>
      </c>
      <c r="B23" s="86">
        <v>12</v>
      </c>
      <c r="C23" s="86" t="s">
        <v>64</v>
      </c>
      <c r="D23" s="86">
        <v>546</v>
      </c>
      <c r="E23" s="86" t="s">
        <v>448</v>
      </c>
      <c r="F23" s="115" t="s">
        <v>65</v>
      </c>
      <c r="G23" s="134">
        <f t="shared" ca="1" si="1"/>
        <v>121741</v>
      </c>
      <c r="H23" s="134">
        <f t="shared" ca="1" si="2"/>
        <v>128148</v>
      </c>
      <c r="I23" s="134">
        <f t="shared" ca="1" si="3"/>
        <v>130712</v>
      </c>
      <c r="J23" s="134">
        <f t="shared" ca="1" si="4"/>
        <v>133326</v>
      </c>
      <c r="K23" s="134">
        <f t="shared" ca="1" si="5"/>
        <v>135993</v>
      </c>
      <c r="L23" s="134">
        <f t="shared" ca="1" si="6"/>
        <v>138713</v>
      </c>
      <c r="M23" s="134">
        <f t="shared" ca="1" si="7"/>
        <v>141488</v>
      </c>
      <c r="N23" s="134">
        <f t="shared" ca="1" si="8"/>
        <v>144316</v>
      </c>
      <c r="O23" s="87"/>
      <c r="P23" s="100" t="str">
        <f t="shared" si="9"/>
        <v>C01700</v>
      </c>
      <c r="Q23" s="102" t="s">
        <v>509</v>
      </c>
      <c r="R23" s="103" t="str">
        <f t="shared" si="10"/>
        <v>Chief Appraiser</v>
      </c>
      <c r="S23" s="102" t="str">
        <f t="shared" si="11"/>
        <v>05</v>
      </c>
      <c r="T23" s="104" cm="1">
        <f t="array" aca="1" ref="T23" ca="1">IF($Q23="Y",VLOOKUP($P23,INDIRECT($Q$2),T$5,0)*INDIRECT($P$1),VLOOKUP($P23,INDIRECT($Q$2),T$5,0))</f>
        <v>121741.48207203123</v>
      </c>
      <c r="U23" s="104" cm="1">
        <f t="array" aca="1" ref="U23" ca="1">IF($Q23="Y",VLOOKUP($P23,INDIRECT($Q$2),U$5,0)*INDIRECT($P$1),VLOOKUP($P23,INDIRECT($Q$2),U$5,0))</f>
        <v>128148.22988378121</v>
      </c>
      <c r="V23" s="104" cm="1">
        <f t="array" aca="1" ref="V23" ca="1">IF($Q23="Y",VLOOKUP($P23,INDIRECT($Q$2),V$5,0)*INDIRECT($P$1),VLOOKUP($P23,INDIRECT($Q$2),V$5,0))</f>
        <v>130712.25637335934</v>
      </c>
      <c r="W23" s="104" cm="1">
        <f t="array" aca="1" ref="W23" ca="1">IF($Q23="Y",VLOOKUP($P23,INDIRECT($Q$2),W$5,0)*INDIRECT($P$1),VLOOKUP($P23,INDIRECT($Q$2),W$5,0))</f>
        <v>133326.05904586718</v>
      </c>
      <c r="X23" s="104" cm="1">
        <f t="array" aca="1" ref="X23" ca="1">IF($Q23="Y",VLOOKUP($P23,INDIRECT($Q$2),X$5,0)*INDIRECT($P$1),VLOOKUP($P23,INDIRECT($Q$2),X$5,0))</f>
        <v>135992.95631349998</v>
      </c>
      <c r="Y23" s="104" cm="1">
        <f t="array" aca="1" ref="Y23" ca="1">IF($Q23="Y",VLOOKUP($P23,INDIRECT($Q$2),Y$5,0)*INDIRECT($P$1),VLOOKUP($P23,INDIRECT($Q$2),Y$5,0))</f>
        <v>138712.94817625781</v>
      </c>
      <c r="Z23" s="104" cm="1">
        <f t="array" aca="1" ref="Z23" ca="1">IF($Q23="Y",VLOOKUP($P23,INDIRECT($Q$2),Z$5,0)*INDIRECT($P$1),VLOOKUP($P23,INDIRECT($Q$2),Z$5,0))</f>
        <v>141488.24690893746</v>
      </c>
      <c r="AA23" s="104" cm="1">
        <f t="array" aca="1" ref="AA23" ca="1">IF($Q23="Y",VLOOKUP($P23,INDIRECT($Q$2),AA$5,0)*INDIRECT($P$1),VLOOKUP($P23,INDIRECT($Q$2),AA$5,0))</f>
        <v>144315.53409934373</v>
      </c>
      <c r="AB23" s="162" t="str">
        <f t="shared" si="12"/>
        <v>C01700</v>
      </c>
      <c r="AC23" s="163" t="str">
        <f t="shared" si="13"/>
        <v>Chief Appraiser</v>
      </c>
      <c r="AD23" s="162" t="str">
        <f t="shared" si="14"/>
        <v>05</v>
      </c>
      <c r="AE23" s="164">
        <f t="shared" ca="1" si="15"/>
        <v>58.53</v>
      </c>
      <c r="AF23" s="164">
        <f t="shared" ca="1" si="16"/>
        <v>61.61</v>
      </c>
      <c r="AG23" s="164">
        <f t="shared" ca="1" si="17"/>
        <v>62.842999999999996</v>
      </c>
      <c r="AH23" s="164">
        <f t="shared" ca="1" si="18"/>
        <v>64.100000000000009</v>
      </c>
      <c r="AI23" s="164">
        <f t="shared" ca="1" si="19"/>
        <v>65.382000000000005</v>
      </c>
      <c r="AJ23" s="164">
        <f t="shared" ca="1" si="20"/>
        <v>66.689000000000007</v>
      </c>
      <c r="AK23" s="164">
        <f t="shared" ca="1" si="21"/>
        <v>68.024000000000001</v>
      </c>
      <c r="AL23" s="164">
        <f t="shared" ca="1" si="22"/>
        <v>69.38300000000001</v>
      </c>
    </row>
    <row r="24" spans="1:40">
      <c r="A24" s="85" t="s">
        <v>689</v>
      </c>
      <c r="B24" s="86">
        <v>16</v>
      </c>
      <c r="C24" s="94" t="s">
        <v>696</v>
      </c>
      <c r="D24" s="86">
        <v>731</v>
      </c>
      <c r="E24" s="86" t="s">
        <v>448</v>
      </c>
      <c r="F24" s="115" t="s">
        <v>688</v>
      </c>
      <c r="G24" s="134">
        <f t="shared" ca="1" si="1"/>
        <v>163988</v>
      </c>
      <c r="H24" s="134">
        <f t="shared" ca="1" si="2"/>
        <v>172619</v>
      </c>
      <c r="I24" s="134">
        <f t="shared" ca="1" si="3"/>
        <v>176071</v>
      </c>
      <c r="J24" s="134">
        <f t="shared" ca="1" si="4"/>
        <v>179593</v>
      </c>
      <c r="K24" s="134">
        <f t="shared" ca="1" si="5"/>
        <v>183185</v>
      </c>
      <c r="L24" s="134">
        <f t="shared" ca="1" si="6"/>
        <v>186848</v>
      </c>
      <c r="M24" s="134">
        <f t="shared" ca="1" si="7"/>
        <v>190585</v>
      </c>
      <c r="N24" s="134">
        <f t="shared" ca="1" si="8"/>
        <v>194397</v>
      </c>
      <c r="O24" s="87"/>
      <c r="P24" s="100" t="str">
        <f t="shared" si="9"/>
        <v>53090C</v>
      </c>
      <c r="Q24" s="102" t="s">
        <v>509</v>
      </c>
      <c r="R24" s="103" t="str">
        <f t="shared" si="10"/>
        <v>Chief Assistant City Clerk</v>
      </c>
      <c r="S24" s="102" t="str">
        <f t="shared" si="11"/>
        <v>208</v>
      </c>
      <c r="T24" s="104" cm="1">
        <f t="array" aca="1" ref="T24" ca="1">IF($Q24="Y",VLOOKUP($P24,INDIRECT($Q$2),T$5,0)*INDIRECT($P$1),VLOOKUP($P24,INDIRECT($Q$2),T$5,0))</f>
        <v>163987.69999999998</v>
      </c>
      <c r="U24" s="104" cm="1">
        <f t="array" aca="1" ref="U24" ca="1">IF($Q24="Y",VLOOKUP($P24,INDIRECT($Q$2),U$5,0)*INDIRECT($P$1),VLOOKUP($P24,INDIRECT($Q$2),U$5,0))</f>
        <v>172619.22499999998</v>
      </c>
      <c r="V24" s="104" cm="1">
        <f t="array" aca="1" ref="V24" ca="1">IF($Q24="Y",VLOOKUP($P24,INDIRECT($Q$2),V$5,0)*INDIRECT($P$1),VLOOKUP($P24,INDIRECT($Q$2),V$5,0))</f>
        <v>176071.42499999999</v>
      </c>
      <c r="W24" s="104" cm="1">
        <f t="array" aca="1" ref="W24" ca="1">IF($Q24="Y",VLOOKUP($P24,INDIRECT($Q$2),W$5,0)*INDIRECT($P$1),VLOOKUP($P24,INDIRECT($Q$2),W$5,0))</f>
        <v>179593.32499999998</v>
      </c>
      <c r="X24" s="104" cm="1">
        <f t="array" aca="1" ref="X24" ca="1">IF($Q24="Y",VLOOKUP($P24,INDIRECT($Q$2),X$5,0)*INDIRECT($P$1),VLOOKUP($P24,INDIRECT($Q$2),X$5,0))</f>
        <v>183184.92499999999</v>
      </c>
      <c r="Y24" s="104" cm="1">
        <f t="array" aca="1" ref="Y24" ca="1">IF($Q24="Y",VLOOKUP($P24,INDIRECT($Q$2),Y$5,0)*INDIRECT($P$1),VLOOKUP($P24,INDIRECT($Q$2),Y$5,0))</f>
        <v>186848.27499999999</v>
      </c>
      <c r="Z24" s="104" cm="1">
        <f t="array" aca="1" ref="Z24" ca="1">IF($Q24="Y",VLOOKUP($P24,INDIRECT($Q$2),Z$5,0)*INDIRECT($P$1),VLOOKUP($P24,INDIRECT($Q$2),Z$5,0))</f>
        <v>190585.42499999999</v>
      </c>
      <c r="AA24" s="104" cm="1">
        <f t="array" aca="1" ref="AA24" ca="1">IF($Q24="Y",VLOOKUP($P24,INDIRECT($Q$2),AA$5,0)*INDIRECT($P$1),VLOOKUP($P24,INDIRECT($Q$2),AA$5,0))</f>
        <v>194397.4</v>
      </c>
      <c r="AB24" s="162" t="str">
        <f t="shared" si="12"/>
        <v>53090C</v>
      </c>
      <c r="AC24" s="163" t="str">
        <f t="shared" si="13"/>
        <v>Chief Assistant City Clerk</v>
      </c>
      <c r="AD24" s="162" t="str">
        <f t="shared" si="14"/>
        <v>208</v>
      </c>
      <c r="AE24" s="164">
        <f t="shared" ca="1" si="15"/>
        <v>78.841000000000008</v>
      </c>
      <c r="AF24" s="164">
        <f t="shared" ca="1" si="16"/>
        <v>82.991</v>
      </c>
      <c r="AG24" s="164">
        <f t="shared" ca="1" si="17"/>
        <v>84.65</v>
      </c>
      <c r="AH24" s="164">
        <f t="shared" ca="1" si="18"/>
        <v>86.343000000000004</v>
      </c>
      <c r="AI24" s="164">
        <f t="shared" ca="1" si="19"/>
        <v>88.070000000000007</v>
      </c>
      <c r="AJ24" s="164">
        <f t="shared" ca="1" si="20"/>
        <v>89.831000000000003</v>
      </c>
      <c r="AK24" s="164">
        <f t="shared" ca="1" si="21"/>
        <v>91.628</v>
      </c>
      <c r="AL24" s="164">
        <f t="shared" ca="1" si="22"/>
        <v>93.460999999999999</v>
      </c>
    </row>
    <row r="25" spans="1:40">
      <c r="A25" s="85" t="s">
        <v>31</v>
      </c>
      <c r="B25" s="86">
        <v>18</v>
      </c>
      <c r="C25" s="94" t="s">
        <v>443</v>
      </c>
      <c r="D25" s="86">
        <v>833</v>
      </c>
      <c r="E25" s="86" t="s">
        <v>448</v>
      </c>
      <c r="F25" s="113" t="s">
        <v>579</v>
      </c>
      <c r="G25" s="134">
        <f t="shared" ca="1" si="1"/>
        <v>197234</v>
      </c>
      <c r="H25" s="134">
        <f t="shared" ca="1" si="2"/>
        <v>207614</v>
      </c>
      <c r="I25" s="134">
        <f t="shared" ca="1" si="3"/>
        <v>211766</v>
      </c>
      <c r="J25" s="134">
        <f t="shared" ca="1" si="4"/>
        <v>216002</v>
      </c>
      <c r="K25" s="134">
        <f t="shared" ca="1" si="5"/>
        <v>220322</v>
      </c>
      <c r="L25" s="134">
        <f t="shared" ca="1" si="6"/>
        <v>224728</v>
      </c>
      <c r="M25" s="134">
        <f t="shared" ca="1" si="7"/>
        <v>229223</v>
      </c>
      <c r="N25" s="134">
        <f t="shared" ca="1" si="8"/>
        <v>233901</v>
      </c>
      <c r="O25" s="87"/>
      <c r="P25" s="100" t="str">
        <f t="shared" si="9"/>
        <v>C04330</v>
      </c>
      <c r="Q25" s="102" t="s">
        <v>509</v>
      </c>
      <c r="R25" s="103" t="str">
        <f t="shared" si="10"/>
        <v>Chief Financial Officer</v>
      </c>
      <c r="S25" s="102" t="str">
        <f t="shared" si="11"/>
        <v>183</v>
      </c>
      <c r="T25" s="104" cm="1">
        <f t="array" aca="1" ref="T25" ca="1">IF($Q25="Y",VLOOKUP($P25,INDIRECT($Q$2),T$5,0)*INDIRECT($P$1),VLOOKUP($P25,INDIRECT($Q$2),T$5,0))</f>
        <v>197234.25337799214</v>
      </c>
      <c r="U25" s="104" cm="1">
        <f t="array" aca="1" ref="U25" ca="1">IF($Q25="Y",VLOOKUP($P25,INDIRECT($Q$2),U$5,0)*INDIRECT($P$1),VLOOKUP($P25,INDIRECT($Q$2),U$5,0))</f>
        <v>207614.24672492963</v>
      </c>
      <c r="V25" s="104" cm="1">
        <f t="array" aca="1" ref="V25" ca="1">IF($Q25="Y",VLOOKUP($P25,INDIRECT($Q$2),V$5,0)*INDIRECT($P$1),VLOOKUP($P25,INDIRECT($Q$2),V$5,0))</f>
        <v>211765.58038126561</v>
      </c>
      <c r="W25" s="104" cm="1">
        <f t="array" aca="1" ref="W25" ca="1">IF($Q25="Y",VLOOKUP($P25,INDIRECT($Q$2),W$5,0)*INDIRECT($P$1),VLOOKUP($P25,INDIRECT($Q$2),W$5,0))</f>
        <v>216002.08661728122</v>
      </c>
      <c r="X25" s="104" cm="1">
        <f t="array" aca="1" ref="X25" ca="1">IF($Q25="Y",VLOOKUP($P25,INDIRECT($Q$2),X$5,0)*INDIRECT($P$1),VLOOKUP($P25,INDIRECT($Q$2),X$5,0))</f>
        <v>220321.55315817965</v>
      </c>
      <c r="Y25" s="104" cm="1">
        <f t="array" aca="1" ref="Y25" ca="1">IF($Q25="Y",VLOOKUP($P25,INDIRECT($Q$2),Y$5,0)*INDIRECT($P$1),VLOOKUP($P25,INDIRECT($Q$2),Y$5,0))</f>
        <v>224728.40455355463</v>
      </c>
      <c r="Z25" s="104" cm="1">
        <f t="array" aca="1" ref="Z25" ca="1">IF($Q25="Y",VLOOKUP($P25,INDIRECT($Q$2),Z$5,0)*INDIRECT($P$1),VLOOKUP($P25,INDIRECT($Q$2),Z$5,0))</f>
        <v>229222.64080340619</v>
      </c>
      <c r="AA25" s="104" cm="1">
        <f t="array" aca="1" ref="AA25" ca="1">IF($Q25="Y",VLOOKUP($P25,INDIRECT($Q$2),AA$5,0)*INDIRECT($P$1),VLOOKUP($P25,INDIRECT($Q$2),AA$5,0))</f>
        <v>233900.65388102675</v>
      </c>
      <c r="AB25" s="162" t="str">
        <f t="shared" si="12"/>
        <v>C04330</v>
      </c>
      <c r="AC25" s="163" t="str">
        <f t="shared" si="13"/>
        <v>Chief Financial Officer</v>
      </c>
      <c r="AD25" s="162" t="str">
        <f t="shared" si="14"/>
        <v>183</v>
      </c>
      <c r="AE25" s="164">
        <f t="shared" ca="1" si="15"/>
        <v>94.825000000000003</v>
      </c>
      <c r="AF25" s="164">
        <f t="shared" ca="1" si="16"/>
        <v>99.814999999999998</v>
      </c>
      <c r="AG25" s="164">
        <f t="shared" ca="1" si="17"/>
        <v>101.81100000000001</v>
      </c>
      <c r="AH25" s="164">
        <f t="shared" ca="1" si="18"/>
        <v>103.848</v>
      </c>
      <c r="AI25" s="164">
        <f t="shared" ca="1" si="19"/>
        <v>105.92400000000001</v>
      </c>
      <c r="AJ25" s="164">
        <f t="shared" ca="1" si="20"/>
        <v>108.04300000000001</v>
      </c>
      <c r="AK25" s="164">
        <f t="shared" ca="1" si="21"/>
        <v>110.20400000000001</v>
      </c>
      <c r="AL25" s="164">
        <f t="shared" ca="1" si="22"/>
        <v>112.453</v>
      </c>
    </row>
    <row r="26" spans="1:40">
      <c r="A26" s="85" t="s">
        <v>34</v>
      </c>
      <c r="B26" s="86">
        <v>17</v>
      </c>
      <c r="C26" s="94" t="s">
        <v>748</v>
      </c>
      <c r="D26" s="86">
        <v>783</v>
      </c>
      <c r="E26" s="86" t="s">
        <v>448</v>
      </c>
      <c r="F26" s="115" t="s">
        <v>558</v>
      </c>
      <c r="G26" s="134">
        <f t="shared" ref="G26" si="42">ROUND(T26,0)</f>
        <v>189932</v>
      </c>
      <c r="H26" s="134">
        <f t="shared" ref="H26" si="43">ROUND(U26,0)</f>
        <v>199928</v>
      </c>
      <c r="I26" s="134">
        <f t="shared" ref="I26" si="44">ROUND(V26,0)</f>
        <v>203927</v>
      </c>
      <c r="J26" s="134">
        <f t="shared" ref="J26" si="45">ROUND(W26,0)</f>
        <v>208005</v>
      </c>
      <c r="K26" s="134">
        <f t="shared" ref="K26" si="46">ROUND(X26,0)</f>
        <v>212165</v>
      </c>
      <c r="L26" s="134">
        <f t="shared" ref="L26" si="47">ROUND(Y26,0)</f>
        <v>216409</v>
      </c>
      <c r="M26" s="134">
        <f t="shared" ref="M26" si="48">ROUND(Z26,0)</f>
        <v>220737</v>
      </c>
      <c r="N26" s="134">
        <f>ROUND(AA26,0)</f>
        <v>225152</v>
      </c>
      <c r="O26" s="87"/>
      <c r="P26" s="100" t="str">
        <f t="shared" si="9"/>
        <v>C03340</v>
      </c>
      <c r="Q26" s="102" t="s">
        <v>509</v>
      </c>
      <c r="R26" s="103" t="str">
        <f t="shared" si="10"/>
        <v>Chief Human Resources Officer</v>
      </c>
      <c r="S26" s="102" t="str">
        <f t="shared" si="11"/>
        <v>214</v>
      </c>
      <c r="T26" s="191">
        <v>189932</v>
      </c>
      <c r="U26" s="191">
        <v>199928</v>
      </c>
      <c r="V26" s="191">
        <v>203927</v>
      </c>
      <c r="W26" s="191">
        <v>208005</v>
      </c>
      <c r="X26" s="191">
        <v>212165</v>
      </c>
      <c r="Y26" s="191">
        <v>216409</v>
      </c>
      <c r="Z26" s="191">
        <v>220737</v>
      </c>
      <c r="AA26" s="191">
        <v>225152</v>
      </c>
      <c r="AB26" s="162" t="str">
        <f t="shared" si="12"/>
        <v>C03340</v>
      </c>
      <c r="AC26" s="163" t="str">
        <f t="shared" si="13"/>
        <v>Chief Human Resources Officer</v>
      </c>
      <c r="AD26" s="162" t="str">
        <f t="shared" si="14"/>
        <v>214</v>
      </c>
      <c r="AE26" s="164">
        <f t="shared" si="15"/>
        <v>91.314000000000007</v>
      </c>
      <c r="AF26" s="164">
        <f t="shared" si="16"/>
        <v>96.12</v>
      </c>
      <c r="AG26" s="164">
        <f t="shared" si="17"/>
        <v>98.042000000000002</v>
      </c>
      <c r="AH26" s="164">
        <f t="shared" si="18"/>
        <v>100.003</v>
      </c>
      <c r="AI26" s="164">
        <f t="shared" si="19"/>
        <v>102.003</v>
      </c>
      <c r="AJ26" s="164">
        <f t="shared" si="20"/>
        <v>104.04300000000001</v>
      </c>
      <c r="AK26" s="164">
        <f t="shared" si="21"/>
        <v>106.12400000000001</v>
      </c>
      <c r="AL26" s="164">
        <f t="shared" si="22"/>
        <v>108.247</v>
      </c>
    </row>
    <row r="27" spans="1:40">
      <c r="A27" s="85" t="s">
        <v>36</v>
      </c>
      <c r="B27" s="86">
        <v>17</v>
      </c>
      <c r="C27" s="86" t="s">
        <v>37</v>
      </c>
      <c r="D27" s="86">
        <v>775</v>
      </c>
      <c r="E27" s="86" t="s">
        <v>448</v>
      </c>
      <c r="F27" s="113" t="s">
        <v>580</v>
      </c>
      <c r="G27" s="134">
        <f t="shared" ca="1" si="1"/>
        <v>190875</v>
      </c>
      <c r="H27" s="134">
        <f t="shared" ca="1" si="2"/>
        <v>200922</v>
      </c>
      <c r="I27" s="134">
        <f t="shared" ca="1" si="3"/>
        <v>204940</v>
      </c>
      <c r="J27" s="134">
        <f t="shared" ca="1" si="4"/>
        <v>209038</v>
      </c>
      <c r="K27" s="134">
        <f t="shared" ca="1" si="5"/>
        <v>213219</v>
      </c>
      <c r="L27" s="134">
        <f t="shared" ca="1" si="6"/>
        <v>217485</v>
      </c>
      <c r="M27" s="134">
        <f t="shared" ca="1" si="7"/>
        <v>221831</v>
      </c>
      <c r="N27" s="134">
        <f t="shared" ca="1" si="8"/>
        <v>226268</v>
      </c>
      <c r="O27" s="87"/>
      <c r="P27" s="100" t="str">
        <f t="shared" si="9"/>
        <v>C01690</v>
      </c>
      <c r="Q27" s="102" t="s">
        <v>509</v>
      </c>
      <c r="R27" s="103" t="str">
        <f t="shared" si="10"/>
        <v>Chief Information Officer</v>
      </c>
      <c r="S27" s="102" t="str">
        <f t="shared" si="11"/>
        <v>58</v>
      </c>
      <c r="T27" s="104" cm="1">
        <f t="array" aca="1" ref="T27" ca="1">IF($Q27="Y",VLOOKUP($P27,INDIRECT($Q$2),T$5,0)*INDIRECT($P$1),VLOOKUP($P27,INDIRECT($Q$2),T$5,0))</f>
        <v>190875.06947437496</v>
      </c>
      <c r="U27" s="104" cm="1">
        <f t="array" aca="1" ref="U27" ca="1">IF($Q27="Y",VLOOKUP($P27,INDIRECT($Q$2),U$5,0)*INDIRECT($P$1),VLOOKUP($P27,INDIRECT($Q$2),U$5,0))</f>
        <v>200922.11546438278</v>
      </c>
      <c r="V27" s="104" cm="1">
        <f t="array" aca="1" ref="V27" ca="1">IF($Q27="Y",VLOOKUP($P27,INDIRECT($Q$2),V$5,0)*INDIRECT($P$1),VLOOKUP($P27,INDIRECT($Q$2),V$5,0))</f>
        <v>204939.60649550776</v>
      </c>
      <c r="W27" s="104" cm="1">
        <f t="array" aca="1" ref="W27" ca="1">IF($Q27="Y",VLOOKUP($P27,INDIRECT($Q$2),W$5,0)*INDIRECT($P$1),VLOOKUP($P27,INDIRECT($Q$2),W$5,0))</f>
        <v>209037.84555671873</v>
      </c>
      <c r="X27" s="104" cm="1">
        <f t="array" aca="1" ref="X27" ca="1">IF($Q27="Y",VLOOKUP($P27,INDIRECT($Q$2),X$5,0)*INDIRECT($P$1),VLOOKUP($P27,INDIRECT($Q$2),X$5,0))</f>
        <v>213219.04492281246</v>
      </c>
      <c r="Y27" s="104" cm="1">
        <f t="array" aca="1" ref="Y27" ca="1">IF($Q27="Y",VLOOKUP($P27,INDIRECT($Q$2),Y$5,0)*INDIRECT($P$1),VLOOKUP($P27,INDIRECT($Q$2),Y$5,0))</f>
        <v>217485.41686858592</v>
      </c>
      <c r="Z27" s="104" cm="1">
        <f t="array" aca="1" ref="Z27" ca="1">IF($Q27="Y",VLOOKUP($P27,INDIRECT($Q$2),Z$5,0)*INDIRECT($P$1),VLOOKUP($P27,INDIRECT($Q$2),Z$5,0))</f>
        <v>221831.43070704682</v>
      </c>
      <c r="AA27" s="104" cm="1">
        <f t="array" aca="1" ref="AA27" ca="1">IF($Q27="Y",VLOOKUP($P27,INDIRECT($Q$2),AA$5,0)*INDIRECT($P$1),VLOOKUP($P27,INDIRECT($Q$2),AA$5,0))</f>
        <v>226268.14781217964</v>
      </c>
      <c r="AB27" s="162" t="str">
        <f t="shared" si="12"/>
        <v>C01690</v>
      </c>
      <c r="AC27" s="163" t="str">
        <f t="shared" si="13"/>
        <v>Chief Information Officer</v>
      </c>
      <c r="AD27" s="162" t="str">
        <f t="shared" si="14"/>
        <v>58</v>
      </c>
      <c r="AE27" s="164">
        <f t="shared" ca="1" si="15"/>
        <v>91.76700000000001</v>
      </c>
      <c r="AF27" s="164">
        <f t="shared" ca="1" si="16"/>
        <v>96.597999999999999</v>
      </c>
      <c r="AG27" s="164">
        <f t="shared" ca="1" si="17"/>
        <v>98.529000000000011</v>
      </c>
      <c r="AH27" s="164">
        <f t="shared" ca="1" si="18"/>
        <v>100.49900000000001</v>
      </c>
      <c r="AI27" s="164">
        <f t="shared" ca="1" si="19"/>
        <v>102.51</v>
      </c>
      <c r="AJ27" s="164">
        <f t="shared" ca="1" si="20"/>
        <v>104.56100000000001</v>
      </c>
      <c r="AK27" s="164">
        <f t="shared" ca="1" si="21"/>
        <v>106.65</v>
      </c>
      <c r="AL27" s="164">
        <f t="shared" ca="1" si="22"/>
        <v>108.783</v>
      </c>
    </row>
    <row r="28" spans="1:40">
      <c r="A28" s="85" t="s">
        <v>75</v>
      </c>
      <c r="B28" s="86">
        <v>13</v>
      </c>
      <c r="C28" s="86" t="s">
        <v>76</v>
      </c>
      <c r="D28" s="86">
        <v>620</v>
      </c>
      <c r="E28" s="86" t="s">
        <v>448</v>
      </c>
      <c r="F28" s="113" t="s">
        <v>77</v>
      </c>
      <c r="G28" s="134">
        <f t="shared" ca="1" si="1"/>
        <v>138640</v>
      </c>
      <c r="H28" s="134">
        <f t="shared" ca="1" si="2"/>
        <v>145936</v>
      </c>
      <c r="I28" s="134">
        <f t="shared" ca="1" si="3"/>
        <v>148855</v>
      </c>
      <c r="J28" s="134">
        <f t="shared" ca="1" si="4"/>
        <v>151834</v>
      </c>
      <c r="K28" s="134">
        <f t="shared" ca="1" si="5"/>
        <v>154871</v>
      </c>
      <c r="L28" s="134">
        <f t="shared" ca="1" si="6"/>
        <v>157966</v>
      </c>
      <c r="M28" s="134">
        <f t="shared" ca="1" si="7"/>
        <v>161126</v>
      </c>
      <c r="N28" s="134">
        <f t="shared" ca="1" si="8"/>
        <v>164349</v>
      </c>
      <c r="O28" s="87"/>
      <c r="P28" s="100" t="str">
        <f t="shared" si="9"/>
        <v>C01740</v>
      </c>
      <c r="Q28" s="102" t="s">
        <v>509</v>
      </c>
      <c r="R28" s="103" t="str">
        <f t="shared" si="10"/>
        <v>Chief Resiliency Officer</v>
      </c>
      <c r="S28" s="102" t="str">
        <f t="shared" si="11"/>
        <v>140</v>
      </c>
      <c r="T28" s="104" cm="1">
        <f t="array" aca="1" ref="T28" ca="1">IF($Q28="Y",VLOOKUP($P28,INDIRECT($Q$2),T$5,0)*INDIRECT($P$1),VLOOKUP($P28,INDIRECT($Q$2),T$5,0))</f>
        <v>138639.94310796092</v>
      </c>
      <c r="U28" s="104" cm="1">
        <f t="array" aca="1" ref="U28" ca="1">IF($Q28="Y",VLOOKUP($P28,INDIRECT($Q$2),U$5,0)*INDIRECT($P$1),VLOOKUP($P28,INDIRECT($Q$2),U$5,0))</f>
        <v>145936.02538805467</v>
      </c>
      <c r="V28" s="104" cm="1">
        <f t="array" aca="1" ref="V28" ca="1">IF($Q28="Y",VLOOKUP($P28,INDIRECT($Q$2),V$5,0)*INDIRECT($P$1),VLOOKUP($P28,INDIRECT($Q$2),V$5,0))</f>
        <v>148855.12198253121</v>
      </c>
      <c r="W28" s="104" cm="1">
        <f t="array" aca="1" ref="W28" ca="1">IF($Q28="Y",VLOOKUP($P28,INDIRECT($Q$2),W$5,0)*INDIRECT($P$1),VLOOKUP($P28,INDIRECT($Q$2),W$5,0))</f>
        <v>151833.94999652338</v>
      </c>
      <c r="X28" s="104" cm="1">
        <f t="array" aca="1" ref="X28" ca="1">IF($Q28="Y",VLOOKUP($P28,INDIRECT($Q$2),X$5,0)*INDIRECT($P$1),VLOOKUP($P28,INDIRECT($Q$2),X$5,0))</f>
        <v>154871.40329263278</v>
      </c>
      <c r="Y28" s="104" cm="1">
        <f t="array" aca="1" ref="Y28" ca="1">IF($Q28="Y",VLOOKUP($P28,INDIRECT($Q$2),Y$5,0)*INDIRECT($P$1),VLOOKUP($P28,INDIRECT($Q$2),Y$5,0))</f>
        <v>157966.37573346091</v>
      </c>
      <c r="Z28" s="104" cm="1">
        <f t="array" aca="1" ref="Z28" ca="1">IF($Q28="Y",VLOOKUP($P28,INDIRECT($Q$2),Z$5,0)*INDIRECT($P$1),VLOOKUP($P28,INDIRECT($Q$2),Z$5,0))</f>
        <v>161125.50414339843</v>
      </c>
      <c r="AA28" s="104" cm="1">
        <f t="array" aca="1" ref="AA28" ca="1">IF($Q28="Y",VLOOKUP($P28,INDIRECT($Q$2),AA$5,0)*INDIRECT($P$1),VLOOKUP($P28,INDIRECT($Q$2),AA$5,0))</f>
        <v>164348.78852244528</v>
      </c>
      <c r="AB28" s="162" t="str">
        <f t="shared" si="12"/>
        <v>C01740</v>
      </c>
      <c r="AC28" s="163" t="str">
        <f t="shared" si="13"/>
        <v>Chief Resiliency Officer</v>
      </c>
      <c r="AD28" s="162" t="str">
        <f t="shared" si="14"/>
        <v>140</v>
      </c>
      <c r="AE28" s="164">
        <f t="shared" ca="1" si="15"/>
        <v>66.654000000000011</v>
      </c>
      <c r="AF28" s="164">
        <f t="shared" ca="1" si="16"/>
        <v>70.162000000000006</v>
      </c>
      <c r="AG28" s="164">
        <f t="shared" ca="1" si="17"/>
        <v>71.564999999999998</v>
      </c>
      <c r="AH28" s="164">
        <f t="shared" ca="1" si="18"/>
        <v>72.998000000000005</v>
      </c>
      <c r="AI28" s="164">
        <f t="shared" ca="1" si="19"/>
        <v>74.457999999999998</v>
      </c>
      <c r="AJ28" s="164">
        <f t="shared" ca="1" si="20"/>
        <v>75.945999999999998</v>
      </c>
      <c r="AK28" s="164">
        <f t="shared" ca="1" si="21"/>
        <v>77.465000000000003</v>
      </c>
      <c r="AL28" s="164">
        <f t="shared" ca="1" si="22"/>
        <v>79.01400000000001</v>
      </c>
    </row>
    <row r="29" spans="1:40">
      <c r="A29" s="85" t="s">
        <v>78</v>
      </c>
      <c r="B29" s="86">
        <v>15</v>
      </c>
      <c r="C29" s="86" t="s">
        <v>79</v>
      </c>
      <c r="D29" s="86">
        <v>715</v>
      </c>
      <c r="E29" s="86" t="s">
        <v>448</v>
      </c>
      <c r="F29" s="85" t="s">
        <v>80</v>
      </c>
      <c r="G29" s="134">
        <f t="shared" ca="1" si="1"/>
        <v>160334</v>
      </c>
      <c r="H29" s="134">
        <f t="shared" ca="1" si="2"/>
        <v>168773</v>
      </c>
      <c r="I29" s="134">
        <f t="shared" ca="1" si="3"/>
        <v>172149</v>
      </c>
      <c r="J29" s="134">
        <f t="shared" ca="1" si="4"/>
        <v>175593</v>
      </c>
      <c r="K29" s="134">
        <f t="shared" ca="1" si="5"/>
        <v>179101</v>
      </c>
      <c r="L29" s="134">
        <f t="shared" ca="1" si="6"/>
        <v>182685</v>
      </c>
      <c r="M29" s="134">
        <f t="shared" ca="1" si="7"/>
        <v>186341</v>
      </c>
      <c r="N29" s="134">
        <f t="shared" ca="1" si="8"/>
        <v>190065</v>
      </c>
      <c r="O29" s="87"/>
      <c r="P29" s="100" t="str">
        <f t="shared" si="9"/>
        <v>C01830</v>
      </c>
      <c r="Q29" s="102" t="s">
        <v>509</v>
      </c>
      <c r="R29" s="103" t="str">
        <f t="shared" si="10"/>
        <v>City Assessor</v>
      </c>
      <c r="S29" s="102" t="str">
        <f t="shared" si="11"/>
        <v>125</v>
      </c>
      <c r="T29" s="104" cm="1">
        <f t="array" aca="1" ref="T29" ca="1">IF($Q29="Y",VLOOKUP($P29,INDIRECT($Q$2),T$5,0)*INDIRECT($P$1),VLOOKUP($P29,INDIRECT($Q$2),T$5,0))</f>
        <v>160333.50976611715</v>
      </c>
      <c r="U29" s="104" cm="1">
        <f t="array" aca="1" ref="U29" ca="1">IF($Q29="Y",VLOOKUP($P29,INDIRECT($Q$2),U$5,0)*INDIRECT($P$1),VLOOKUP($P29,INDIRECT($Q$2),U$5,0))</f>
        <v>168773.33811619529</v>
      </c>
      <c r="V29" s="104" cm="1">
        <f t="array" aca="1" ref="V29" ca="1">IF($Q29="Y",VLOOKUP($P29,INDIRECT($Q$2),V$5,0)*INDIRECT($P$1),VLOOKUP($P29,INDIRECT($Q$2),V$5,0))</f>
        <v>172149.26945622652</v>
      </c>
      <c r="W29" s="104" cm="1">
        <f t="array" aca="1" ref="W29" ca="1">IF($Q29="Y",VLOOKUP($P29,INDIRECT($Q$2),W$5,0)*INDIRECT($P$1),VLOOKUP($P29,INDIRECT($Q$2),W$5,0))</f>
        <v>175592.67517756243</v>
      </c>
      <c r="X29" s="104" cm="1">
        <f t="array" aca="1" ref="X29" ca="1">IF($Q29="Y",VLOOKUP($P29,INDIRECT($Q$2),X$5,0)*INDIRECT($P$1),VLOOKUP($P29,INDIRECT($Q$2),X$5,0))</f>
        <v>179101.34300540623</v>
      </c>
      <c r="Y29" s="104" cm="1">
        <f t="array" aca="1" ref="Y29" ca="1">IF($Q29="Y",VLOOKUP($P29,INDIRECT($Q$2),Y$5,0)*INDIRECT($P$1),VLOOKUP($P29,INDIRECT($Q$2),Y$5,0))</f>
        <v>182685.22817634372</v>
      </c>
      <c r="Z29" s="104" cm="1">
        <f t="array" aca="1" ref="Z29" ca="1">IF($Q29="Y",VLOOKUP($P29,INDIRECT($Q$2),Z$5,0)*INDIRECT($P$1),VLOOKUP($P29,INDIRECT($Q$2),Z$5,0))</f>
        <v>186341.01227817967</v>
      </c>
      <c r="AA29" s="104" cm="1">
        <f t="array" aca="1" ref="AA29" ca="1">IF($Q29="Y",VLOOKUP($P29,INDIRECT($Q$2),AA$5,0)*INDIRECT($P$1),VLOOKUP($P29,INDIRECT($Q$2),AA$5,0))</f>
        <v>190065.37689871871</v>
      </c>
      <c r="AB29" s="162" t="str">
        <f t="shared" si="12"/>
        <v>C01830</v>
      </c>
      <c r="AC29" s="163" t="str">
        <f t="shared" si="13"/>
        <v>City Assessor</v>
      </c>
      <c r="AD29" s="162" t="str">
        <f t="shared" si="14"/>
        <v>125</v>
      </c>
      <c r="AE29" s="164">
        <f t="shared" ca="1" si="15"/>
        <v>77.084000000000003</v>
      </c>
      <c r="AF29" s="164">
        <f t="shared" ca="1" si="16"/>
        <v>81.14200000000001</v>
      </c>
      <c r="AG29" s="164">
        <f t="shared" ca="1" si="17"/>
        <v>82.765000000000001</v>
      </c>
      <c r="AH29" s="164">
        <f t="shared" ca="1" si="18"/>
        <v>84.42</v>
      </c>
      <c r="AI29" s="164">
        <f t="shared" ca="1" si="19"/>
        <v>86.106999999999999</v>
      </c>
      <c r="AJ29" s="164">
        <f t="shared" ca="1" si="20"/>
        <v>87.83</v>
      </c>
      <c r="AK29" s="164">
        <f t="shared" ca="1" si="21"/>
        <v>89.588000000000008</v>
      </c>
      <c r="AL29" s="164">
        <f t="shared" ca="1" si="22"/>
        <v>91.378</v>
      </c>
    </row>
    <row r="30" spans="1:40">
      <c r="A30" s="85" t="s">
        <v>81</v>
      </c>
      <c r="B30" s="86">
        <v>19</v>
      </c>
      <c r="C30" s="94" t="s">
        <v>698</v>
      </c>
      <c r="D30" s="86">
        <v>858</v>
      </c>
      <c r="E30" s="86" t="s">
        <v>448</v>
      </c>
      <c r="F30" s="85" t="s">
        <v>83</v>
      </c>
      <c r="G30" s="134">
        <f t="shared" ca="1" si="1"/>
        <v>206447</v>
      </c>
      <c r="H30" s="134">
        <f t="shared" ca="1" si="2"/>
        <v>217313</v>
      </c>
      <c r="I30" s="134">
        <f t="shared" ca="1" si="3"/>
        <v>221659</v>
      </c>
      <c r="J30" s="134">
        <f t="shared" ca="1" si="4"/>
        <v>226092</v>
      </c>
      <c r="K30" s="134">
        <f t="shared" ca="1" si="5"/>
        <v>230615</v>
      </c>
      <c r="L30" s="134">
        <f t="shared" ca="1" si="6"/>
        <v>235227</v>
      </c>
      <c r="M30" s="134">
        <f t="shared" ca="1" si="7"/>
        <v>239931</v>
      </c>
      <c r="N30" s="134">
        <f t="shared" ca="1" si="8"/>
        <v>244730</v>
      </c>
      <c r="O30" s="87"/>
      <c r="P30" s="100" t="str">
        <f t="shared" si="9"/>
        <v>C01840</v>
      </c>
      <c r="Q30" s="102" t="s">
        <v>509</v>
      </c>
      <c r="R30" s="103" t="str">
        <f t="shared" si="10"/>
        <v>City Attorney</v>
      </c>
      <c r="S30" s="102" t="str">
        <f t="shared" si="11"/>
        <v>203</v>
      </c>
      <c r="T30" s="104" cm="1">
        <f t="array" aca="1" ref="T30" ca="1">IF($Q30="Y",VLOOKUP($P30,INDIRECT($Q$2),T$5,0)*INDIRECT($P$1),VLOOKUP($P30,INDIRECT($Q$2),T$5,0))</f>
        <v>206447.3</v>
      </c>
      <c r="U30" s="104" cm="1">
        <f t="array" aca="1" ref="U30" ca="1">IF($Q30="Y",VLOOKUP($P30,INDIRECT($Q$2),U$5,0)*INDIRECT($P$1),VLOOKUP($P30,INDIRECT($Q$2),U$5,0))</f>
        <v>217313.32499999998</v>
      </c>
      <c r="V30" s="104" cm="1">
        <f t="array" aca="1" ref="V30" ca="1">IF($Q30="Y",VLOOKUP($P30,INDIRECT($Q$2),V$5,0)*INDIRECT($P$1),VLOOKUP($P30,INDIRECT($Q$2),V$5,0))</f>
        <v>221659.32499999998</v>
      </c>
      <c r="W30" s="104" cm="1">
        <f t="array" aca="1" ref="W30" ca="1">IF($Q30="Y",VLOOKUP($P30,INDIRECT($Q$2),W$5,0)*INDIRECT($P$1),VLOOKUP($P30,INDIRECT($Q$2),W$5,0))</f>
        <v>226092.44999999998</v>
      </c>
      <c r="X30" s="104" cm="1">
        <f t="array" aca="1" ref="X30" ca="1">IF($Q30="Y",VLOOKUP($P30,INDIRECT($Q$2),X$5,0)*INDIRECT($P$1),VLOOKUP($P30,INDIRECT($Q$2),X$5,0))</f>
        <v>230614.74999999997</v>
      </c>
      <c r="Y30" s="104" cm="1">
        <f t="array" aca="1" ref="Y30" ca="1">IF($Q30="Y",VLOOKUP($P30,INDIRECT($Q$2),Y$5,0)*INDIRECT($P$1),VLOOKUP($P30,INDIRECT($Q$2),Y$5,0))</f>
        <v>235227.24999999997</v>
      </c>
      <c r="Z30" s="104" cm="1">
        <f t="array" aca="1" ref="Z30" ca="1">IF($Q30="Y",VLOOKUP($P30,INDIRECT($Q$2),Z$5,0)*INDIRECT($P$1),VLOOKUP($P30,INDIRECT($Q$2),Z$5,0))</f>
        <v>239930.97499999998</v>
      </c>
      <c r="AA30" s="104" cm="1">
        <f t="array" aca="1" ref="AA30" ca="1">IF($Q30="Y",VLOOKUP($P30,INDIRECT($Q$2),AA$5,0)*INDIRECT($P$1),VLOOKUP($P30,INDIRECT($Q$2),AA$5,0))</f>
        <v>244730.02499999997</v>
      </c>
      <c r="AB30" s="162" t="str">
        <f t="shared" si="12"/>
        <v>C01840</v>
      </c>
      <c r="AC30" s="163" t="str">
        <f t="shared" si="13"/>
        <v>City Attorney</v>
      </c>
      <c r="AD30" s="162" t="str">
        <f t="shared" si="14"/>
        <v>203</v>
      </c>
      <c r="AE30" s="164">
        <f t="shared" ca="1" si="15"/>
        <v>99.254000000000005</v>
      </c>
      <c r="AF30" s="164">
        <f t="shared" ca="1" si="16"/>
        <v>104.47800000000001</v>
      </c>
      <c r="AG30" s="164">
        <f t="shared" ca="1" si="17"/>
        <v>106.56700000000001</v>
      </c>
      <c r="AH30" s="164">
        <f t="shared" ca="1" si="18"/>
        <v>108.699</v>
      </c>
      <c r="AI30" s="164">
        <f t="shared" ca="1" si="19"/>
        <v>110.873</v>
      </c>
      <c r="AJ30" s="164">
        <f t="shared" ca="1" si="20"/>
        <v>113.09100000000001</v>
      </c>
      <c r="AK30" s="164">
        <f t="shared" ca="1" si="21"/>
        <v>115.352</v>
      </c>
      <c r="AL30" s="164">
        <f t="shared" ca="1" si="22"/>
        <v>117.65900000000001</v>
      </c>
    </row>
    <row r="31" spans="1:40">
      <c r="A31" s="174" t="s">
        <v>522</v>
      </c>
      <c r="B31" s="86">
        <v>18</v>
      </c>
      <c r="C31" s="94" t="s">
        <v>699</v>
      </c>
      <c r="D31" s="86">
        <v>811</v>
      </c>
      <c r="E31" s="86" t="s">
        <v>448</v>
      </c>
      <c r="F31" s="85" t="s">
        <v>521</v>
      </c>
      <c r="G31" s="134">
        <f t="shared" ca="1" si="1"/>
        <v>182889</v>
      </c>
      <c r="H31" s="134">
        <f t="shared" ca="1" si="2"/>
        <v>192514</v>
      </c>
      <c r="I31" s="134">
        <f t="shared" ca="1" si="3"/>
        <v>196365</v>
      </c>
      <c r="J31" s="134">
        <f t="shared" ca="1" si="4"/>
        <v>200293</v>
      </c>
      <c r="K31" s="134">
        <f t="shared" ca="1" si="5"/>
        <v>204298</v>
      </c>
      <c r="L31" s="134">
        <f t="shared" ca="1" si="6"/>
        <v>208384</v>
      </c>
      <c r="M31" s="134">
        <f t="shared" ca="1" si="7"/>
        <v>212552</v>
      </c>
      <c r="N31" s="134">
        <f t="shared" ca="1" si="8"/>
        <v>216803</v>
      </c>
      <c r="O31" s="87"/>
      <c r="P31" s="100" t="str">
        <f t="shared" si="9"/>
        <v>59436C</v>
      </c>
      <c r="Q31" s="102" t="s">
        <v>509</v>
      </c>
      <c r="R31" s="103" t="str">
        <f t="shared" si="10"/>
        <v>City Auditor</v>
      </c>
      <c r="S31" s="102" t="str">
        <f t="shared" si="11"/>
        <v>159</v>
      </c>
      <c r="T31" s="104" cm="1">
        <f t="array" aca="1" ref="T31" ca="1">IF($Q31="Y",VLOOKUP($P31,INDIRECT($Q$2),T$5,0)*INDIRECT($P$1),VLOOKUP($P31,INDIRECT($Q$2),T$5,0))</f>
        <v>182888.7574576562</v>
      </c>
      <c r="U31" s="104" cm="1">
        <f t="array" aca="1" ref="U31" ca="1">IF($Q31="Y",VLOOKUP($P31,INDIRECT($Q$2),U$5,0)*INDIRECT($P$1),VLOOKUP($P31,INDIRECT($Q$2),U$5,0))</f>
        <v>192514.36509885936</v>
      </c>
      <c r="V31" s="104" cm="1">
        <f t="array" aca="1" ref="V31" ca="1">IF($Q31="Y",VLOOKUP($P31,INDIRECT($Q$2),V$5,0)*INDIRECT($P$1),VLOOKUP($P31,INDIRECT($Q$2),V$5,0))</f>
        <v>196364.82938282029</v>
      </c>
      <c r="W31" s="104" cm="1">
        <f t="array" aca="1" ref="W31" ca="1">IF($Q31="Y",VLOOKUP($P31,INDIRECT($Q$2),W$5,0)*INDIRECT($P$1),VLOOKUP($P31,INDIRECT($Q$2),W$5,0))</f>
        <v>200292.72328467187</v>
      </c>
      <c r="X31" s="104" cm="1">
        <f t="array" aca="1" ref="X31" ca="1">IF($Q31="Y",VLOOKUP($P31,INDIRECT($Q$2),X$5,0)*INDIRECT($P$1),VLOOKUP($P31,INDIRECT($Q$2),X$5,0))</f>
        <v>204298.04680441404</v>
      </c>
      <c r="Y31" s="104" cm="1">
        <f t="array" aca="1" ref="Y31" ca="1">IF($Q31="Y",VLOOKUP($P31,INDIRECT($Q$2),Y$5,0)*INDIRECT($P$1),VLOOKUP($P31,INDIRECT($Q$2),Y$5,0))</f>
        <v>208384.11835424215</v>
      </c>
      <c r="Z31" s="104" cm="1">
        <f t="array" aca="1" ref="Z31" ca="1">IF($Q31="Y",VLOOKUP($P31,INDIRECT($Q$2),Z$5,0)*INDIRECT($P$1),VLOOKUP($P31,INDIRECT($Q$2),Z$5,0))</f>
        <v>212552.04407155467</v>
      </c>
      <c r="AA31" s="104" cm="1">
        <f t="array" aca="1" ref="AA31" ca="1">IF($Q31="Y",VLOOKUP($P31,INDIRECT($Q$2),AA$5,0)*INDIRECT($P$1),VLOOKUP($P31,INDIRECT($Q$2),AA$5,0))</f>
        <v>216802.93009374998</v>
      </c>
      <c r="AB31" s="162" t="str">
        <f t="shared" si="12"/>
        <v>59436C</v>
      </c>
      <c r="AC31" s="163" t="str">
        <f t="shared" si="13"/>
        <v>City Auditor</v>
      </c>
      <c r="AD31" s="162" t="str">
        <f t="shared" si="14"/>
        <v>159</v>
      </c>
      <c r="AE31" s="164">
        <f t="shared" ca="1" si="15"/>
        <v>87.928000000000011</v>
      </c>
      <c r="AF31" s="164">
        <f t="shared" ca="1" si="16"/>
        <v>92.555000000000007</v>
      </c>
      <c r="AG31" s="164">
        <f t="shared" ca="1" si="17"/>
        <v>94.407000000000011</v>
      </c>
      <c r="AH31" s="164">
        <f t="shared" ca="1" si="18"/>
        <v>96.295000000000002</v>
      </c>
      <c r="AI31" s="164">
        <f t="shared" ca="1" si="19"/>
        <v>98.221000000000004</v>
      </c>
      <c r="AJ31" s="164">
        <f t="shared" ca="1" si="20"/>
        <v>100.185</v>
      </c>
      <c r="AK31" s="164">
        <f t="shared" ca="1" si="21"/>
        <v>102.18900000000001</v>
      </c>
      <c r="AL31" s="164">
        <f t="shared" ca="1" si="22"/>
        <v>104.233</v>
      </c>
    </row>
    <row r="32" spans="1:40">
      <c r="A32" s="85" t="s">
        <v>84</v>
      </c>
      <c r="B32" s="86">
        <v>18</v>
      </c>
      <c r="C32" s="94" t="s">
        <v>700</v>
      </c>
      <c r="D32" s="86">
        <v>811</v>
      </c>
      <c r="E32" s="86" t="s">
        <v>448</v>
      </c>
      <c r="F32" s="85" t="s">
        <v>86</v>
      </c>
      <c r="G32" s="134">
        <f t="shared" ca="1" si="1"/>
        <v>182889</v>
      </c>
      <c r="H32" s="134">
        <f t="shared" ca="1" si="2"/>
        <v>192514</v>
      </c>
      <c r="I32" s="134">
        <f t="shared" ca="1" si="3"/>
        <v>196364</v>
      </c>
      <c r="J32" s="134">
        <f t="shared" ca="1" si="4"/>
        <v>200293</v>
      </c>
      <c r="K32" s="134">
        <f t="shared" ca="1" si="5"/>
        <v>204298</v>
      </c>
      <c r="L32" s="134">
        <f t="shared" ca="1" si="6"/>
        <v>208385</v>
      </c>
      <c r="M32" s="134">
        <f t="shared" ca="1" si="7"/>
        <v>212552</v>
      </c>
      <c r="N32" s="134">
        <f t="shared" ca="1" si="8"/>
        <v>216803</v>
      </c>
      <c r="O32" s="87"/>
      <c r="P32" s="100" t="str">
        <f t="shared" si="9"/>
        <v>C01851</v>
      </c>
      <c r="Q32" s="102" t="s">
        <v>509</v>
      </c>
      <c r="R32" s="103" t="str">
        <f t="shared" si="10"/>
        <v xml:space="preserve">City Clerk </v>
      </c>
      <c r="S32" s="102" t="str">
        <f t="shared" si="11"/>
        <v>202</v>
      </c>
      <c r="T32" s="104" cm="1">
        <f t="array" aca="1" ref="T32" ca="1">IF($Q32="Y",VLOOKUP($P32,INDIRECT($Q$2),T$5,0)*INDIRECT($P$1),VLOOKUP($P32,INDIRECT($Q$2),T$5,0))</f>
        <v>182888.69999999998</v>
      </c>
      <c r="U32" s="104" cm="1">
        <f t="array" aca="1" ref="U32" ca="1">IF($Q32="Y",VLOOKUP($P32,INDIRECT($Q$2),U$5,0)*INDIRECT($P$1),VLOOKUP($P32,INDIRECT($Q$2),U$5,0))</f>
        <v>192514.47499999998</v>
      </c>
      <c r="V32" s="104" cm="1">
        <f t="array" aca="1" ref="V32" ca="1">IF($Q32="Y",VLOOKUP($P32,INDIRECT($Q$2),V$5,0)*INDIRECT($P$1),VLOOKUP($P32,INDIRECT($Q$2),V$5,0))</f>
        <v>196364.37499999997</v>
      </c>
      <c r="W32" s="104" cm="1">
        <f t="array" aca="1" ref="W32" ca="1">IF($Q32="Y",VLOOKUP($P32,INDIRECT($Q$2),W$5,0)*INDIRECT($P$1),VLOOKUP($P32,INDIRECT($Q$2),W$5,0))</f>
        <v>200293.19999999998</v>
      </c>
      <c r="X32" s="104" cm="1">
        <f t="array" aca="1" ref="X32" ca="1">IF($Q32="Y",VLOOKUP($P32,INDIRECT($Q$2),X$5,0)*INDIRECT($P$1),VLOOKUP($P32,INDIRECT($Q$2),X$5,0))</f>
        <v>204297.87499999997</v>
      </c>
      <c r="Y32" s="104" cm="1">
        <f t="array" aca="1" ref="Y32" ca="1">IF($Q32="Y",VLOOKUP($P32,INDIRECT($Q$2),Y$5,0)*INDIRECT($P$1),VLOOKUP($P32,INDIRECT($Q$2),Y$5,0))</f>
        <v>208384.55</v>
      </c>
      <c r="Z32" s="104" cm="1">
        <f t="array" aca="1" ref="Z32" ca="1">IF($Q32="Y",VLOOKUP($P32,INDIRECT($Q$2),Z$5,0)*INDIRECT($P$1),VLOOKUP($P32,INDIRECT($Q$2),Z$5,0))</f>
        <v>212552.19999999998</v>
      </c>
      <c r="AA32" s="104" cm="1">
        <f t="array" aca="1" ref="AA32" ca="1">IF($Q32="Y",VLOOKUP($P32,INDIRECT($Q$2),AA$5,0)*INDIRECT($P$1),VLOOKUP($P32,INDIRECT($Q$2),AA$5,0))</f>
        <v>216802.87499999997</v>
      </c>
      <c r="AB32" s="162" t="str">
        <f t="shared" si="12"/>
        <v>C01851</v>
      </c>
      <c r="AC32" s="163" t="str">
        <f t="shared" si="13"/>
        <v xml:space="preserve">City Clerk </v>
      </c>
      <c r="AD32" s="162" t="str">
        <f t="shared" si="14"/>
        <v>202</v>
      </c>
      <c r="AE32" s="164">
        <f t="shared" ca="1" si="15"/>
        <v>87.928000000000011</v>
      </c>
      <c r="AF32" s="164">
        <f t="shared" ca="1" si="16"/>
        <v>92.556000000000012</v>
      </c>
      <c r="AG32" s="164">
        <f t="shared" ca="1" si="17"/>
        <v>94.406000000000006</v>
      </c>
      <c r="AH32" s="164">
        <f t="shared" ca="1" si="18"/>
        <v>96.295000000000002</v>
      </c>
      <c r="AI32" s="164">
        <f t="shared" ca="1" si="19"/>
        <v>98.221000000000004</v>
      </c>
      <c r="AJ32" s="164">
        <f t="shared" ca="1" si="20"/>
        <v>100.185</v>
      </c>
      <c r="AK32" s="164">
        <f t="shared" ca="1" si="21"/>
        <v>102.18900000000001</v>
      </c>
      <c r="AL32" s="164">
        <f t="shared" ca="1" si="22"/>
        <v>104.233</v>
      </c>
    </row>
    <row r="33" spans="1:40">
      <c r="A33" s="85" t="s">
        <v>87</v>
      </c>
      <c r="B33" s="86">
        <v>19</v>
      </c>
      <c r="C33" s="86" t="s">
        <v>88</v>
      </c>
      <c r="D33" s="86">
        <v>895</v>
      </c>
      <c r="E33" s="86" t="s">
        <v>448</v>
      </c>
      <c r="F33" s="85" t="s">
        <v>89</v>
      </c>
      <c r="G33" s="134">
        <f t="shared" ca="1" si="1"/>
        <v>201440</v>
      </c>
      <c r="H33" s="134">
        <f t="shared" ca="1" si="2"/>
        <v>212040</v>
      </c>
      <c r="I33" s="134">
        <f t="shared" ca="1" si="3"/>
        <v>216281</v>
      </c>
      <c r="J33" s="134">
        <f t="shared" ca="1" si="4"/>
        <v>220606</v>
      </c>
      <c r="K33" s="134">
        <f t="shared" ca="1" si="5"/>
        <v>225019</v>
      </c>
      <c r="L33" s="134">
        <f t="shared" ca="1" si="6"/>
        <v>229520</v>
      </c>
      <c r="M33" s="134">
        <f t="shared" ca="1" si="7"/>
        <v>234110</v>
      </c>
      <c r="N33" s="134">
        <f t="shared" ca="1" si="8"/>
        <v>238794</v>
      </c>
      <c r="O33" s="87"/>
      <c r="P33" s="100" t="str">
        <f t="shared" si="9"/>
        <v>C01860</v>
      </c>
      <c r="Q33" s="102" t="s">
        <v>509</v>
      </c>
      <c r="R33" s="103" t="str">
        <f t="shared" si="10"/>
        <v>City Coordinator</v>
      </c>
      <c r="S33" s="102" t="str">
        <f t="shared" si="11"/>
        <v>73</v>
      </c>
      <c r="T33" s="104" cm="1">
        <f t="array" aca="1" ref="T33" ca="1">IF($Q33="Y",VLOOKUP($P33,INDIRECT($Q$2),T$5,0)*INDIRECT($P$1),VLOOKUP($P33,INDIRECT($Q$2),T$5,0))</f>
        <v>201439.78776685151</v>
      </c>
      <c r="U33" s="104" cm="1">
        <f t="array" aca="1" ref="U33" ca="1">IF($Q33="Y",VLOOKUP($P33,INDIRECT($Q$2),U$5,0)*INDIRECT($P$1),VLOOKUP($P33,INDIRECT($Q$2),U$5,0))</f>
        <v>212039.90245607807</v>
      </c>
      <c r="V33" s="104" cm="1">
        <f t="array" aca="1" ref="V33" ca="1">IF($Q33="Y",VLOOKUP($P33,INDIRECT($Q$2),V$5,0)*INDIRECT($P$1),VLOOKUP($P33,INDIRECT($Q$2),V$5,0))</f>
        <v>216280.83324168745</v>
      </c>
      <c r="W33" s="104" cm="1">
        <f t="array" aca="1" ref="W33" ca="1">IF($Q33="Y",VLOOKUP($P33,INDIRECT($Q$2),W$5,0)*INDIRECT($P$1),VLOOKUP($P33,INDIRECT($Q$2),W$5,0))</f>
        <v>220605.8304695781</v>
      </c>
      <c r="X33" s="104" cm="1">
        <f t="array" aca="1" ref="X33" ca="1">IF($Q33="Y",VLOOKUP($P33,INDIRECT($Q$2),X$5,0)*INDIRECT($P$1),VLOOKUP($P33,INDIRECT($Q$2),X$5,0))</f>
        <v>225019.31868934372</v>
      </c>
      <c r="Y33" s="104" cm="1">
        <f t="array" aca="1" ref="Y33" ca="1">IF($Q33="Y",VLOOKUP($P33,INDIRECT($Q$2),Y$5,0)*INDIRECT($P$1),VLOOKUP($P33,INDIRECT($Q$2),Y$5,0))</f>
        <v>229520.19176358587</v>
      </c>
      <c r="Z33" s="104" cm="1">
        <f t="array" aca="1" ref="Z33" ca="1">IF($Q33="Y",VLOOKUP($P33,INDIRECT($Q$2),Z$5,0)*INDIRECT($P$1),VLOOKUP($P33,INDIRECT($Q$2),Z$5,0))</f>
        <v>234109.55582970308</v>
      </c>
      <c r="AA33" s="104" cm="1">
        <f t="array" aca="1" ref="AA33" ca="1">IF($Q33="Y",VLOOKUP($P33,INDIRECT($Q$2),AA$5,0)*INDIRECT($P$1),VLOOKUP($P33,INDIRECT($Q$2),AA$5,0))</f>
        <v>238794.04771208588</v>
      </c>
      <c r="AB33" s="162" t="str">
        <f t="shared" si="12"/>
        <v>C01860</v>
      </c>
      <c r="AC33" s="163" t="str">
        <f t="shared" si="13"/>
        <v>City Coordinator</v>
      </c>
      <c r="AD33" s="162" t="str">
        <f t="shared" si="14"/>
        <v>73</v>
      </c>
      <c r="AE33" s="164">
        <f t="shared" ca="1" si="15"/>
        <v>96.847000000000008</v>
      </c>
      <c r="AF33" s="164">
        <f t="shared" ca="1" si="16"/>
        <v>101.943</v>
      </c>
      <c r="AG33" s="164">
        <f t="shared" ca="1" si="17"/>
        <v>103.982</v>
      </c>
      <c r="AH33" s="164">
        <f t="shared" ca="1" si="18"/>
        <v>106.06100000000001</v>
      </c>
      <c r="AI33" s="164">
        <f t="shared" ca="1" si="19"/>
        <v>108.18300000000001</v>
      </c>
      <c r="AJ33" s="164">
        <f t="shared" ca="1" si="20"/>
        <v>110.34700000000001</v>
      </c>
      <c r="AK33" s="164">
        <f t="shared" ca="1" si="21"/>
        <v>112.55300000000001</v>
      </c>
      <c r="AL33" s="164">
        <f t="shared" ca="1" si="22"/>
        <v>114.80500000000001</v>
      </c>
    </row>
    <row r="34" spans="1:40">
      <c r="A34" s="85" t="s">
        <v>500</v>
      </c>
      <c r="B34" s="86">
        <v>19</v>
      </c>
      <c r="C34" s="94" t="s">
        <v>501</v>
      </c>
      <c r="D34" s="86">
        <v>918</v>
      </c>
      <c r="E34" s="86" t="s">
        <v>448</v>
      </c>
      <c r="F34" s="85" t="s">
        <v>499</v>
      </c>
      <c r="G34" s="134">
        <f t="shared" ca="1" si="1"/>
        <v>298594</v>
      </c>
      <c r="H34" s="134">
        <f t="shared" ca="1" si="2"/>
        <v>314310</v>
      </c>
      <c r="I34" s="134">
        <f t="shared" ca="1" si="3"/>
        <v>320596</v>
      </c>
      <c r="J34" s="134">
        <f t="shared" ca="1" si="4"/>
        <v>327009</v>
      </c>
      <c r="K34" s="134">
        <f t="shared" ca="1" si="5"/>
        <v>333548</v>
      </c>
      <c r="L34" s="134">
        <f t="shared" ca="1" si="6"/>
        <v>340219</v>
      </c>
      <c r="M34" s="134">
        <f t="shared" ca="1" si="7"/>
        <v>347023</v>
      </c>
      <c r="N34" s="134">
        <f t="shared" ca="1" si="8"/>
        <v>353964</v>
      </c>
      <c r="O34" s="87"/>
      <c r="P34" s="100" t="str">
        <f t="shared" si="9"/>
        <v>53031C</v>
      </c>
      <c r="Q34" s="102" t="s">
        <v>509</v>
      </c>
      <c r="R34" s="103" t="str">
        <f t="shared" si="10"/>
        <v>City Operations Officer</v>
      </c>
      <c r="S34" s="102" t="str">
        <f t="shared" si="11"/>
        <v>192</v>
      </c>
      <c r="T34" s="104" cm="1">
        <f t="array" aca="1" ref="T34" ca="1">IF($Q34="Y",VLOOKUP($P34,INDIRECT($Q$2),T$5,0)*INDIRECT($P$1),VLOOKUP($P34,INDIRECT($Q$2),T$5,0))</f>
        <v>298594.04774641403</v>
      </c>
      <c r="U34" s="104" cm="1">
        <f t="array" aca="1" ref="U34" ca="1">IF($Q34="Y",VLOOKUP($P34,INDIRECT($Q$2),U$5,0)*INDIRECT($P$1),VLOOKUP($P34,INDIRECT($Q$2),U$5,0))</f>
        <v>314310.047903414</v>
      </c>
      <c r="V34" s="104" cm="1">
        <f t="array" aca="1" ref="V34" ca="1">IF($Q34="Y",VLOOKUP($P34,INDIRECT($Q$2),V$5,0)*INDIRECT($P$1),VLOOKUP($P34,INDIRECT($Q$2),V$5,0))</f>
        <v>320596.22673873429</v>
      </c>
      <c r="W34" s="104" cm="1">
        <f t="array" aca="1" ref="W34" ca="1">IF($Q34="Y",VLOOKUP($P34,INDIRECT($Q$2),W$5,0)*INDIRECT($P$1),VLOOKUP($P34,INDIRECT($Q$2),W$5,0))</f>
        <v>327008.50523747649</v>
      </c>
      <c r="X34" s="104" cm="1">
        <f t="array" aca="1" ref="X34" ca="1">IF($Q34="Y",VLOOKUP($P34,INDIRECT($Q$2),X$5,0)*INDIRECT($P$1),VLOOKUP($P34,INDIRECT($Q$2),X$5,0))</f>
        <v>333547.98953703901</v>
      </c>
      <c r="Y34" s="104" cm="1">
        <f t="array" aca="1" ref="Y34" ca="1">IF($Q34="Y",VLOOKUP($P34,INDIRECT($Q$2),Y$5,0)*INDIRECT($P$1),VLOOKUP($P34,INDIRECT($Q$2),Y$5,0))</f>
        <v>340219.1041870155</v>
      </c>
      <c r="Z34" s="104" cm="1">
        <f t="array" aca="1" ref="Z34" ca="1">IF($Q34="Y",VLOOKUP($P34,INDIRECT($Q$2),Z$5,0)*INDIRECT($P$1),VLOOKUP($P34,INDIRECT($Q$2),Z$5,0))</f>
        <v>347022.95532480464</v>
      </c>
      <c r="AA34" s="104" cm="1">
        <f t="array" aca="1" ref="AA34" ca="1">IF($Q34="Y",VLOOKUP($P34,INDIRECT($Q$2),AA$5,0)*INDIRECT($P$1),VLOOKUP($P34,INDIRECT($Q$2),AA$5,0))</f>
        <v>353963.96749999991</v>
      </c>
      <c r="AB34" s="162" t="str">
        <f t="shared" si="12"/>
        <v>53031C</v>
      </c>
      <c r="AC34" s="163" t="str">
        <f t="shared" si="13"/>
        <v>City Operations Officer</v>
      </c>
      <c r="AD34" s="162" t="str">
        <f t="shared" si="14"/>
        <v>192</v>
      </c>
      <c r="AE34" s="164">
        <f t="shared" ca="1" si="15"/>
        <v>143.55500000000001</v>
      </c>
      <c r="AF34" s="164">
        <f t="shared" ca="1" si="16"/>
        <v>151.11100000000002</v>
      </c>
      <c r="AG34" s="164">
        <f t="shared" ca="1" si="17"/>
        <v>154.13300000000001</v>
      </c>
      <c r="AH34" s="164">
        <f t="shared" ca="1" si="18"/>
        <v>157.21600000000001</v>
      </c>
      <c r="AI34" s="164">
        <f t="shared" ca="1" si="19"/>
        <v>160.36000000000001</v>
      </c>
      <c r="AJ34" s="164">
        <f t="shared" ca="1" si="20"/>
        <v>163.56700000000001</v>
      </c>
      <c r="AK34" s="164">
        <f t="shared" ca="1" si="21"/>
        <v>166.83799999999999</v>
      </c>
      <c r="AL34" s="164">
        <f t="shared" ca="1" si="22"/>
        <v>170.17500000000001</v>
      </c>
    </row>
    <row r="35" spans="1:40">
      <c r="A35" s="85" t="s">
        <v>90</v>
      </c>
      <c r="B35" s="86">
        <v>17</v>
      </c>
      <c r="C35" s="86" t="s">
        <v>91</v>
      </c>
      <c r="D35" s="86">
        <v>770</v>
      </c>
      <c r="E35" s="86" t="s">
        <v>448</v>
      </c>
      <c r="F35" s="85" t="s">
        <v>92</v>
      </c>
      <c r="G35" s="134">
        <f t="shared" ca="1" si="1"/>
        <v>172894</v>
      </c>
      <c r="H35" s="134">
        <f t="shared" ca="1" si="2"/>
        <v>181995</v>
      </c>
      <c r="I35" s="134">
        <f t="shared" ca="1" si="3"/>
        <v>185634</v>
      </c>
      <c r="J35" s="134">
        <f t="shared" ca="1" si="4"/>
        <v>189347</v>
      </c>
      <c r="K35" s="134">
        <f t="shared" ca="1" si="5"/>
        <v>193133</v>
      </c>
      <c r="L35" s="134">
        <f t="shared" ca="1" si="6"/>
        <v>196996</v>
      </c>
      <c r="M35" s="134">
        <f t="shared" ca="1" si="7"/>
        <v>200934</v>
      </c>
      <c r="N35" s="134">
        <f t="shared" ca="1" si="8"/>
        <v>204954</v>
      </c>
      <c r="O35" s="87"/>
      <c r="P35" s="100" t="str">
        <f t="shared" si="9"/>
        <v>C02250</v>
      </c>
      <c r="Q35" s="102" t="s">
        <v>509</v>
      </c>
      <c r="R35" s="103" t="str">
        <f t="shared" si="10"/>
        <v>Commissioner of Health</v>
      </c>
      <c r="S35" s="102" t="str">
        <f t="shared" si="11"/>
        <v>67</v>
      </c>
      <c r="T35" s="104" cm="1">
        <f t="array" aca="1" ref="T35" ca="1">IF($Q35="Y",VLOOKUP($P35,INDIRECT($Q$2),T$5,0)*INDIRECT($P$1),VLOOKUP($P35,INDIRECT($Q$2),T$5,0))</f>
        <v>172893.69992537497</v>
      </c>
      <c r="U35" s="104" cm="1">
        <f t="array" aca="1" ref="U35" ca="1">IF($Q35="Y",VLOOKUP($P35,INDIRECT($Q$2),U$5,0)*INDIRECT($P$1),VLOOKUP($P35,INDIRECT($Q$2),U$5,0))</f>
        <v>181994.99843971874</v>
      </c>
      <c r="V35" s="104" cm="1">
        <f t="array" aca="1" ref="V35" ca="1">IF($Q35="Y",VLOOKUP($P35,INDIRECT($Q$2),V$5,0)*INDIRECT($P$1),VLOOKUP($P35,INDIRECT($Q$2),V$5,0))</f>
        <v>185634.19048057808</v>
      </c>
      <c r="W35" s="104" cm="1">
        <f t="array" aca="1" ref="W35" ca="1">IF($Q35="Y",VLOOKUP($P35,INDIRECT($Q$2),W$5,0)*INDIRECT($P$1),VLOOKUP($P35,INDIRECT($Q$2),W$5,0))</f>
        <v>189347.49372713277</v>
      </c>
      <c r="X35" s="104" cm="1">
        <f t="array" aca="1" ref="X35" ca="1">IF($Q35="Y",VLOOKUP($P35,INDIRECT($Q$2),X$5,0)*INDIRECT($P$1),VLOOKUP($P35,INDIRECT($Q$2),X$5,0))</f>
        <v>193132.69590458588</v>
      </c>
      <c r="Y35" s="104" cm="1">
        <f t="array" aca="1" ref="Y35" ca="1">IF($Q35="Y",VLOOKUP($P35,INDIRECT($Q$2),Y$5,0)*INDIRECT($P$1),VLOOKUP($P35,INDIRECT($Q$2),Y$5,0))</f>
        <v>196996.43383732811</v>
      </c>
      <c r="Z35" s="104" cm="1">
        <f t="array" aca="1" ref="Z35" ca="1">IF($Q35="Y",VLOOKUP($P35,INDIRECT($Q$2),Z$5,0)*INDIRECT($P$1),VLOOKUP($P35,INDIRECT($Q$2),Z$5,0))</f>
        <v>200934.28297576559</v>
      </c>
      <c r="AA35" s="104" cm="1">
        <f t="array" aca="1" ref="AA35" ca="1">IF($Q35="Y",VLOOKUP($P35,INDIRECT($Q$2),AA$5,0)*INDIRECT($P$1),VLOOKUP($P35,INDIRECT($Q$2),AA$5,0))</f>
        <v>204953.98628168745</v>
      </c>
      <c r="AB35" s="162" t="str">
        <f t="shared" si="12"/>
        <v>C02250</v>
      </c>
      <c r="AC35" s="163" t="str">
        <f t="shared" si="13"/>
        <v>Commissioner of Health</v>
      </c>
      <c r="AD35" s="162" t="str">
        <f t="shared" si="14"/>
        <v>67</v>
      </c>
      <c r="AE35" s="164">
        <f t="shared" ca="1" si="15"/>
        <v>83.122</v>
      </c>
      <c r="AF35" s="164">
        <f t="shared" ca="1" si="16"/>
        <v>87.498000000000005</v>
      </c>
      <c r="AG35" s="164">
        <f t="shared" ca="1" si="17"/>
        <v>89.248000000000005</v>
      </c>
      <c r="AH35" s="164">
        <f t="shared" ca="1" si="18"/>
        <v>91.033000000000001</v>
      </c>
      <c r="AI35" s="164">
        <f t="shared" ca="1" si="19"/>
        <v>92.853000000000009</v>
      </c>
      <c r="AJ35" s="164">
        <f t="shared" ca="1" si="20"/>
        <v>94.710000000000008</v>
      </c>
      <c r="AK35" s="164">
        <f t="shared" ca="1" si="21"/>
        <v>96.603999999999999</v>
      </c>
      <c r="AL35" s="164">
        <f t="shared" ca="1" si="22"/>
        <v>98.536000000000001</v>
      </c>
    </row>
    <row r="36" spans="1:40">
      <c r="A36" s="96" t="s">
        <v>361</v>
      </c>
      <c r="B36" s="97">
        <v>12</v>
      </c>
      <c r="C36" s="141" t="s">
        <v>52</v>
      </c>
      <c r="D36" s="97">
        <v>578</v>
      </c>
      <c r="E36" s="98" t="s">
        <v>448</v>
      </c>
      <c r="F36" s="96" t="s">
        <v>573</v>
      </c>
      <c r="G36" s="134">
        <f t="shared" ca="1" si="1"/>
        <v>129049</v>
      </c>
      <c r="H36" s="134">
        <f t="shared" ca="1" si="2"/>
        <v>135841</v>
      </c>
      <c r="I36" s="134">
        <f t="shared" ca="1" si="3"/>
        <v>138558</v>
      </c>
      <c r="J36" s="134">
        <f t="shared" ca="1" si="4"/>
        <v>141329</v>
      </c>
      <c r="K36" s="134">
        <f t="shared" ca="1" si="5"/>
        <v>144155</v>
      </c>
      <c r="L36" s="134">
        <f t="shared" ca="1" si="6"/>
        <v>147039</v>
      </c>
      <c r="M36" s="134">
        <f t="shared" ca="1" si="7"/>
        <v>149979</v>
      </c>
      <c r="N36" s="134">
        <f t="shared" ca="1" si="8"/>
        <v>152979</v>
      </c>
      <c r="O36" s="87"/>
      <c r="P36" s="100" t="str">
        <f t="shared" si="9"/>
        <v>52910C</v>
      </c>
      <c r="Q36" s="102" t="s">
        <v>509</v>
      </c>
      <c r="R36" s="103" t="str">
        <f t="shared" si="10"/>
        <v>Communications Director - Community Safety</v>
      </c>
      <c r="S36" s="102" t="str">
        <f t="shared" si="11"/>
        <v>32</v>
      </c>
      <c r="T36" s="104" cm="1">
        <f t="array" aca="1" ref="T36" ca="1">IF($Q36="Y",VLOOKUP($P36,INDIRECT($Q$2),T$5,0)*INDIRECT($P$1),VLOOKUP($P36,INDIRECT($Q$2),T$5,0))</f>
        <v>129049.13999999998</v>
      </c>
      <c r="U36" s="104" cm="1">
        <f t="array" aca="1" ref="U36" ca="1">IF($Q36="Y",VLOOKUP($P36,INDIRECT($Q$2),U$5,0)*INDIRECT($P$1),VLOOKUP($P36,INDIRECT($Q$2),U$5,0))</f>
        <v>135841.14362499997</v>
      </c>
      <c r="V36" s="104" cm="1">
        <f t="array" aca="1" ref="V36" ca="1">IF($Q36="Y",VLOOKUP($P36,INDIRECT($Q$2),V$5,0)*INDIRECT($P$1),VLOOKUP($P36,INDIRECT($Q$2),V$5,0))</f>
        <v>138557.51662499999</v>
      </c>
      <c r="W36" s="104" cm="1">
        <f t="array" aca="1" ref="W36" ca="1">IF($Q36="Y",VLOOKUP($P36,INDIRECT($Q$2),W$5,0)*INDIRECT($P$1),VLOOKUP($P36,INDIRECT($Q$2),W$5,0))</f>
        <v>141328.51699999996</v>
      </c>
      <c r="X36" s="104" cm="1">
        <f t="array" aca="1" ref="X36" ca="1">IF($Q36="Y",VLOOKUP($P36,INDIRECT($Q$2),X$5,0)*INDIRECT($P$1),VLOOKUP($P36,INDIRECT($Q$2),X$5,0))</f>
        <v>144155.21587499997</v>
      </c>
      <c r="Y36" s="104" cm="1">
        <f t="array" aca="1" ref="Y36" ca="1">IF($Q36="Y",VLOOKUP($P36,INDIRECT($Q$2),Y$5,0)*INDIRECT($P$1),VLOOKUP($P36,INDIRECT($Q$2),Y$5,0))</f>
        <v>147038.68437499998</v>
      </c>
      <c r="Z36" s="104" cm="1">
        <f t="array" aca="1" ref="Z36" ca="1">IF($Q36="Y",VLOOKUP($P36,INDIRECT($Q$2),Z$5,0)*INDIRECT($P$1),VLOOKUP($P36,INDIRECT($Q$2),Z$5,0))</f>
        <v>149978.92249999999</v>
      </c>
      <c r="AA36" s="104" cm="1">
        <f t="array" aca="1" ref="AA36" ca="1">IF($Q36="Y",VLOOKUP($P36,INDIRECT($Q$2),AA$5,0)*INDIRECT($P$1),VLOOKUP($P36,INDIRECT($Q$2),AA$5,0))</f>
        <v>152979.14362499997</v>
      </c>
      <c r="AB36" s="162" t="str">
        <f t="shared" si="12"/>
        <v>52910C</v>
      </c>
      <c r="AC36" s="163" t="str">
        <f t="shared" si="13"/>
        <v>Communications Director - Community Safety</v>
      </c>
      <c r="AD36" s="162" t="str">
        <f t="shared" si="14"/>
        <v>32</v>
      </c>
      <c r="AE36" s="164">
        <f t="shared" ca="1" si="15"/>
        <v>62.042999999999999</v>
      </c>
      <c r="AF36" s="164">
        <f t="shared" ca="1" si="16"/>
        <v>65.309000000000012</v>
      </c>
      <c r="AG36" s="164">
        <f t="shared" ca="1" si="17"/>
        <v>66.615000000000009</v>
      </c>
      <c r="AH36" s="164">
        <f t="shared" ca="1" si="18"/>
        <v>67.947000000000003</v>
      </c>
      <c r="AI36" s="164">
        <f t="shared" ca="1" si="19"/>
        <v>69.306000000000012</v>
      </c>
      <c r="AJ36" s="164">
        <f t="shared" ca="1" si="20"/>
        <v>70.692000000000007</v>
      </c>
      <c r="AK36" s="164">
        <f t="shared" ca="1" si="21"/>
        <v>72.106000000000009</v>
      </c>
      <c r="AL36" s="164">
        <f t="shared" ca="1" si="22"/>
        <v>73.548000000000002</v>
      </c>
      <c r="AM36" s="51"/>
      <c r="AN36" s="51"/>
    </row>
    <row r="37" spans="1:40">
      <c r="A37" s="85" t="s">
        <v>513</v>
      </c>
      <c r="B37" s="86">
        <v>15</v>
      </c>
      <c r="C37" s="94" t="s">
        <v>701</v>
      </c>
      <c r="D37" s="86">
        <v>713</v>
      </c>
      <c r="E37" s="86" t="s">
        <v>448</v>
      </c>
      <c r="F37" s="85" t="s">
        <v>512</v>
      </c>
      <c r="G37" s="134">
        <f t="shared" ca="1" si="1"/>
        <v>157823</v>
      </c>
      <c r="H37" s="134">
        <f t="shared" ca="1" si="2"/>
        <v>166129</v>
      </c>
      <c r="I37" s="134">
        <f t="shared" ca="1" si="3"/>
        <v>169451</v>
      </c>
      <c r="J37" s="134">
        <f t="shared" ca="1" si="4"/>
        <v>172841</v>
      </c>
      <c r="K37" s="134">
        <f t="shared" ca="1" si="5"/>
        <v>176297</v>
      </c>
      <c r="L37" s="134">
        <f t="shared" ca="1" si="6"/>
        <v>179823</v>
      </c>
      <c r="M37" s="134">
        <f t="shared" ca="1" si="7"/>
        <v>183420</v>
      </c>
      <c r="N37" s="134">
        <f t="shared" ca="1" si="8"/>
        <v>187088</v>
      </c>
      <c r="O37" s="87"/>
      <c r="P37" s="100" t="str">
        <f t="shared" si="9"/>
        <v>59437C</v>
      </c>
      <c r="Q37" s="102" t="s">
        <v>509</v>
      </c>
      <c r="R37" s="103" t="str">
        <f t="shared" si="10"/>
        <v>Community Safety Chief of Staff</v>
      </c>
      <c r="S37" s="102" t="str">
        <f t="shared" si="11"/>
        <v>164</v>
      </c>
      <c r="T37" s="104" cm="1">
        <f t="array" aca="1" ref="T37" ca="1">IF($Q37="Y",VLOOKUP($P37,INDIRECT($Q$2),T$5,0)*INDIRECT($P$1),VLOOKUP($P37,INDIRECT($Q$2),T$5,0))</f>
        <v>157822.57787166405</v>
      </c>
      <c r="U37" s="104" cm="1">
        <f t="array" aca="1" ref="U37" ca="1">IF($Q37="Y",VLOOKUP($P37,INDIRECT($Q$2),U$5,0)*INDIRECT($P$1),VLOOKUP($P37,INDIRECT($Q$2),U$5,0))</f>
        <v>166128.56359653122</v>
      </c>
      <c r="V37" s="104" cm="1">
        <f t="array" aca="1" ref="V37" ca="1">IF($Q37="Y",VLOOKUP($P37,INDIRECT($Q$2),V$5,0)*INDIRECT($P$1),VLOOKUP($P37,INDIRECT($Q$2),V$5,0))</f>
        <v>169451.40034143746</v>
      </c>
      <c r="W37" s="104" cm="1">
        <f t="array" aca="1" ref="W37" ca="1">IF($Q37="Y",VLOOKUP($P37,INDIRECT($Q$2),W$5,0)*INDIRECT($P$1),VLOOKUP($P37,INDIRECT($Q$2),W$5,0))</f>
        <v>172840.60533024996</v>
      </c>
      <c r="X37" s="104" cm="1">
        <f t="array" aca="1" ref="X37" ca="1">IF($Q37="Y",VLOOKUP($P37,INDIRECT($Q$2),X$5,0)*INDIRECT($P$1),VLOOKUP($P37,INDIRECT($Q$2),X$5,0))</f>
        <v>176297.28470036716</v>
      </c>
      <c r="Y37" s="104" cm="1">
        <f t="array" aca="1" ref="Y37" ca="1">IF($Q37="Y",VLOOKUP($P37,INDIRECT($Q$2),Y$5,0)*INDIRECT($P$1),VLOOKUP($P37,INDIRECT($Q$2),Y$5,0))</f>
        <v>179822.54458918746</v>
      </c>
      <c r="Z37" s="104" cm="1">
        <f t="array" aca="1" ref="Z37" ca="1">IF($Q37="Y",VLOOKUP($P37,INDIRECT($Q$2),Z$5,0)*INDIRECT($P$1),VLOOKUP($P37,INDIRECT($Q$2),Z$5,0))</f>
        <v>183419.70340890624</v>
      </c>
      <c r="AA37" s="104" cm="1">
        <f t="array" aca="1" ref="AA37" ca="1">IF($Q37="Y",VLOOKUP($P37,INDIRECT($Q$2),AA$5,0)*INDIRECT($P$1),VLOOKUP($P37,INDIRECT($Q$2),AA$5,0))</f>
        <v>187087.65502212496</v>
      </c>
      <c r="AB37" s="162" t="str">
        <f t="shared" si="12"/>
        <v>59437C</v>
      </c>
      <c r="AC37" s="163" t="str">
        <f t="shared" si="13"/>
        <v>Community Safety Chief of Staff</v>
      </c>
      <c r="AD37" s="162" t="str">
        <f t="shared" si="14"/>
        <v>164</v>
      </c>
      <c r="AE37" s="164">
        <f t="shared" ca="1" si="15"/>
        <v>75.87700000000001</v>
      </c>
      <c r="AF37" s="164">
        <f t="shared" ca="1" si="16"/>
        <v>79.87</v>
      </c>
      <c r="AG37" s="164">
        <f t="shared" ca="1" si="17"/>
        <v>81.468000000000004</v>
      </c>
      <c r="AH37" s="164">
        <f t="shared" ca="1" si="18"/>
        <v>83.097000000000008</v>
      </c>
      <c r="AI37" s="164">
        <f t="shared" ca="1" si="19"/>
        <v>84.759</v>
      </c>
      <c r="AJ37" s="164">
        <f t="shared" ca="1" si="20"/>
        <v>86.454000000000008</v>
      </c>
      <c r="AK37" s="164">
        <f t="shared" ca="1" si="21"/>
        <v>88.183000000000007</v>
      </c>
      <c r="AL37" s="164">
        <f t="shared" ca="1" si="22"/>
        <v>89.945999999999998</v>
      </c>
    </row>
    <row r="38" spans="1:40">
      <c r="A38" s="85" t="s">
        <v>496</v>
      </c>
      <c r="B38" s="86">
        <v>19</v>
      </c>
      <c r="C38" s="94" t="s">
        <v>702</v>
      </c>
      <c r="D38" s="86">
        <v>918</v>
      </c>
      <c r="E38" s="86" t="s">
        <v>448</v>
      </c>
      <c r="F38" s="85" t="s">
        <v>495</v>
      </c>
      <c r="G38" s="134">
        <f t="shared" ca="1" si="1"/>
        <v>326587</v>
      </c>
      <c r="H38" s="134">
        <f t="shared" ca="1" si="2"/>
        <v>343776</v>
      </c>
      <c r="I38" s="134">
        <f t="shared" ca="1" si="3"/>
        <v>350652</v>
      </c>
      <c r="J38" s="134">
        <f t="shared" ca="1" si="4"/>
        <v>357665</v>
      </c>
      <c r="K38" s="134">
        <f t="shared" ca="1" si="5"/>
        <v>364818</v>
      </c>
      <c r="L38" s="134">
        <f t="shared" ca="1" si="6"/>
        <v>372115</v>
      </c>
      <c r="M38" s="134">
        <f t="shared" ca="1" si="7"/>
        <v>379557</v>
      </c>
      <c r="N38" s="134">
        <f t="shared" ca="1" si="8"/>
        <v>387148</v>
      </c>
      <c r="O38" s="87"/>
      <c r="P38" s="100" t="str">
        <f t="shared" si="9"/>
        <v>53030C</v>
      </c>
      <c r="Q38" s="102" t="s">
        <v>509</v>
      </c>
      <c r="R38" s="103" t="str">
        <f t="shared" si="10"/>
        <v>Community Safety Commissioner</v>
      </c>
      <c r="S38" s="102" t="str">
        <f t="shared" si="11"/>
        <v>191</v>
      </c>
      <c r="T38" s="104" cm="1">
        <f t="array" aca="1" ref="T38" ca="1">IF($Q38="Y",VLOOKUP($P38,INDIRECT($Q$2),T$5,0)*INDIRECT($P$1),VLOOKUP($P38,INDIRECT($Q$2),T$5,0))</f>
        <v>326587.06688867178</v>
      </c>
      <c r="U38" s="104" cm="1">
        <f t="array" aca="1" ref="U38" ca="1">IF($Q38="Y",VLOOKUP($P38,INDIRECT($Q$2),U$5,0)*INDIRECT($P$1),VLOOKUP($P38,INDIRECT($Q$2),U$5,0))</f>
        <v>343776.44206039055</v>
      </c>
      <c r="V38" s="104" cm="1">
        <f t="array" aca="1" ref="V38" ca="1">IF($Q38="Y",VLOOKUP($P38,INDIRECT($Q$2),V$5,0)*INDIRECT($P$1),VLOOKUP($P38,INDIRECT($Q$2),V$5,0))</f>
        <v>350652.19212907809</v>
      </c>
      <c r="W38" s="104" cm="1">
        <f t="array" aca="1" ref="W38" ca="1">IF($Q38="Y",VLOOKUP($P38,INDIRECT($Q$2),W$5,0)*INDIRECT($P$1),VLOOKUP($P38,INDIRECT($Q$2),W$5,0))</f>
        <v>357665.10323517176</v>
      </c>
      <c r="X38" s="104" cm="1">
        <f t="array" aca="1" ref="X38" ca="1">IF($Q38="Y",VLOOKUP($P38,INDIRECT($Q$2),X$5,0)*INDIRECT($P$1),VLOOKUP($P38,INDIRECT($Q$2),X$5,0))</f>
        <v>364818.49379086716</v>
      </c>
      <c r="Y38" s="104" cm="1">
        <f t="array" aca="1" ref="Y38" ca="1">IF($Q38="Y",VLOOKUP($P38,INDIRECT($Q$2),Y$5,0)*INDIRECT($P$1),VLOOKUP($P38,INDIRECT($Q$2),Y$5,0))</f>
        <v>372114.57607096084</v>
      </c>
      <c r="Z38" s="104" cm="1">
        <f t="array" aca="1" ref="Z38" ca="1">IF($Q38="Y",VLOOKUP($P38,INDIRECT($Q$2),Z$5,0)*INDIRECT($P$1),VLOOKUP($P38,INDIRECT($Q$2),Z$5,0))</f>
        <v>379556.66848764831</v>
      </c>
      <c r="AA38" s="104" cm="1">
        <f t="array" aca="1" ref="AA38" ca="1">IF($Q38="Y",VLOOKUP($P38,INDIRECT($Q$2),AA$5,0)*INDIRECT($P$1),VLOOKUP($P38,INDIRECT($Q$2),AA$5,0))</f>
        <v>387148.08945312497</v>
      </c>
      <c r="AB38" s="162" t="str">
        <f t="shared" si="12"/>
        <v>53030C</v>
      </c>
      <c r="AC38" s="163" t="str">
        <f t="shared" si="13"/>
        <v>Community Safety Commissioner</v>
      </c>
      <c r="AD38" s="162" t="str">
        <f t="shared" si="14"/>
        <v>191</v>
      </c>
      <c r="AE38" s="164">
        <f t="shared" ca="1" si="15"/>
        <v>157.01400000000001</v>
      </c>
      <c r="AF38" s="164">
        <f t="shared" ca="1" si="16"/>
        <v>165.27799999999999</v>
      </c>
      <c r="AG38" s="164">
        <f t="shared" ca="1" si="17"/>
        <v>168.583</v>
      </c>
      <c r="AH38" s="164">
        <f t="shared" ca="1" si="18"/>
        <v>171.95500000000001</v>
      </c>
      <c r="AI38" s="164">
        <f t="shared" ca="1" si="19"/>
        <v>175.39400000000001</v>
      </c>
      <c r="AJ38" s="164">
        <f t="shared" ca="1" si="20"/>
        <v>178.90200000000002</v>
      </c>
      <c r="AK38" s="164">
        <f t="shared" ca="1" si="21"/>
        <v>182.48000000000002</v>
      </c>
      <c r="AL38" s="164">
        <f t="shared" ca="1" si="22"/>
        <v>186.12899999999999</v>
      </c>
    </row>
    <row r="39" spans="1:40">
      <c r="A39" s="85" t="s">
        <v>93</v>
      </c>
      <c r="B39" s="86">
        <v>14</v>
      </c>
      <c r="C39" s="86" t="s">
        <v>94</v>
      </c>
      <c r="D39" s="86">
        <v>645</v>
      </c>
      <c r="E39" s="86" t="s">
        <v>448</v>
      </c>
      <c r="F39" s="85" t="s">
        <v>95</v>
      </c>
      <c r="G39" s="134">
        <f t="shared" ca="1" si="1"/>
        <v>144348</v>
      </c>
      <c r="H39" s="134">
        <f t="shared" ca="1" si="2"/>
        <v>151947</v>
      </c>
      <c r="I39" s="134">
        <f t="shared" ca="1" si="3"/>
        <v>154985</v>
      </c>
      <c r="J39" s="134">
        <f t="shared" ca="1" si="4"/>
        <v>158085</v>
      </c>
      <c r="K39" s="134">
        <f t="shared" ca="1" si="5"/>
        <v>161246</v>
      </c>
      <c r="L39" s="134">
        <f t="shared" ca="1" si="6"/>
        <v>164473</v>
      </c>
      <c r="M39" s="134">
        <f t="shared" ca="1" si="7"/>
        <v>167761</v>
      </c>
      <c r="N39" s="134">
        <f t="shared" ca="1" si="8"/>
        <v>171116</v>
      </c>
      <c r="O39" s="87"/>
      <c r="P39" s="100" t="str">
        <f t="shared" si="9"/>
        <v>C02600</v>
      </c>
      <c r="Q39" s="102" t="s">
        <v>509</v>
      </c>
      <c r="R39" s="103" t="str">
        <f t="shared" si="10"/>
        <v>Controller</v>
      </c>
      <c r="S39" s="102" t="str">
        <f t="shared" si="11"/>
        <v>122</v>
      </c>
      <c r="T39" s="104" cm="1">
        <f t="array" aca="1" ref="T39" ca="1">IF($Q39="Y",VLOOKUP($P39,INDIRECT($Q$2),T$5,0)*INDIRECT($P$1),VLOOKUP($P39,INDIRECT($Q$2),T$5,0))</f>
        <v>144347.61208389839</v>
      </c>
      <c r="U39" s="104" cm="1">
        <f t="array" aca="1" ref="U39" ca="1">IF($Q39="Y",VLOOKUP($P39,INDIRECT($Q$2),U$5,0)*INDIRECT($P$1),VLOOKUP($P39,INDIRECT($Q$2),U$5,0))</f>
        <v>151946.77601116404</v>
      </c>
      <c r="V39" s="104" cm="1">
        <f t="array" aca="1" ref="V39" ca="1">IF($Q39="Y",VLOOKUP($P39,INDIRECT($Q$2),V$5,0)*INDIRECT($P$1),VLOOKUP($P39,INDIRECT($Q$2),V$5,0))</f>
        <v>154985.33544467183</v>
      </c>
      <c r="W39" s="104" cm="1">
        <f t="array" aca="1" ref="W39" ca="1">IF($Q39="Y",VLOOKUP($P39,INDIRECT($Q$2),W$5,0)*INDIRECT($P$1),VLOOKUP($P39,INDIRECT($Q$2),W$5,0))</f>
        <v>158084.73243509373</v>
      </c>
      <c r="X39" s="104" cm="1">
        <f t="array" aca="1" ref="X39" ca="1">IF($Q39="Y",VLOOKUP($P39,INDIRECT($Q$2),X$5,0)*INDIRECT($P$1),VLOOKUP($P39,INDIRECT($Q$2),X$5,0))</f>
        <v>161246.0731198281</v>
      </c>
      <c r="Y39" s="104" cm="1">
        <f t="array" aca="1" ref="Y39" ca="1">IF($Q39="Y",VLOOKUP($P39,INDIRECT($Q$2),Y$5,0)*INDIRECT($P$1),VLOOKUP($P39,INDIRECT($Q$2),Y$5,0))</f>
        <v>164472.67591107028</v>
      </c>
      <c r="Z39" s="104" cm="1">
        <f t="array" aca="1" ref="Z39" ca="1">IF($Q39="Y",VLOOKUP($P39,INDIRECT($Q$2),Z$5,0)*INDIRECT($P$1),VLOOKUP($P39,INDIRECT($Q$2),Z$5,0))</f>
        <v>167761.22239662494</v>
      </c>
      <c r="AA39" s="104" cm="1">
        <f t="array" aca="1" ref="AA39" ca="1">IF($Q39="Y",VLOOKUP($P39,INDIRECT($Q$2),AA$5,0)*INDIRECT($P$1),VLOOKUP($P39,INDIRECT($Q$2),AA$5,0))</f>
        <v>171116.13712608593</v>
      </c>
      <c r="AB39" s="162" t="str">
        <f t="shared" si="12"/>
        <v>C02600</v>
      </c>
      <c r="AC39" s="163" t="str">
        <f t="shared" si="13"/>
        <v>Controller</v>
      </c>
      <c r="AD39" s="162" t="str">
        <f t="shared" si="14"/>
        <v>122</v>
      </c>
      <c r="AE39" s="164">
        <f t="shared" ca="1" si="15"/>
        <v>69.39800000000001</v>
      </c>
      <c r="AF39" s="164">
        <f t="shared" ca="1" si="16"/>
        <v>73.052000000000007</v>
      </c>
      <c r="AG39" s="164">
        <f t="shared" ca="1" si="17"/>
        <v>74.513000000000005</v>
      </c>
      <c r="AH39" s="164">
        <f t="shared" ca="1" si="18"/>
        <v>76.003</v>
      </c>
      <c r="AI39" s="164">
        <f t="shared" ca="1" si="19"/>
        <v>77.52300000000001</v>
      </c>
      <c r="AJ39" s="164">
        <f t="shared" ca="1" si="20"/>
        <v>79.073999999999998</v>
      </c>
      <c r="AK39" s="164">
        <f t="shared" ca="1" si="21"/>
        <v>80.655000000000001</v>
      </c>
      <c r="AL39" s="164">
        <f t="shared" ca="1" si="22"/>
        <v>82.268000000000001</v>
      </c>
    </row>
    <row r="40" spans="1:40">
      <c r="A40" s="85" t="s">
        <v>96</v>
      </c>
      <c r="B40" s="86">
        <v>15</v>
      </c>
      <c r="C40" s="86" t="s">
        <v>79</v>
      </c>
      <c r="D40" s="86">
        <v>715</v>
      </c>
      <c r="E40" s="86" t="s">
        <v>448</v>
      </c>
      <c r="F40" s="85" t="s">
        <v>97</v>
      </c>
      <c r="G40" s="134">
        <f t="shared" ca="1" si="1"/>
        <v>160334</v>
      </c>
      <c r="H40" s="134">
        <f t="shared" ca="1" si="2"/>
        <v>168773</v>
      </c>
      <c r="I40" s="134">
        <f t="shared" ca="1" si="3"/>
        <v>172149</v>
      </c>
      <c r="J40" s="134">
        <f t="shared" ca="1" si="4"/>
        <v>175593</v>
      </c>
      <c r="K40" s="134">
        <f t="shared" ca="1" si="5"/>
        <v>179101</v>
      </c>
      <c r="L40" s="134">
        <f t="shared" ca="1" si="6"/>
        <v>182685</v>
      </c>
      <c r="M40" s="134">
        <f t="shared" ca="1" si="7"/>
        <v>186341</v>
      </c>
      <c r="N40" s="134">
        <f t="shared" ca="1" si="8"/>
        <v>190065</v>
      </c>
      <c r="O40" s="87"/>
      <c r="P40" s="100" t="str">
        <f t="shared" si="9"/>
        <v>C03045</v>
      </c>
      <c r="Q40" s="102" t="s">
        <v>509</v>
      </c>
      <c r="R40" s="103" t="str">
        <f t="shared" si="10"/>
        <v>Deputy Chief Finance Officer</v>
      </c>
      <c r="S40" s="102" t="str">
        <f t="shared" si="11"/>
        <v>125</v>
      </c>
      <c r="T40" s="104" cm="1">
        <f t="array" aca="1" ref="T40" ca="1">IF($Q40="Y",VLOOKUP($P40,INDIRECT($Q$2),T$5,0)*INDIRECT($P$1),VLOOKUP($P40,INDIRECT($Q$2),T$5,0))</f>
        <v>160333.50976611715</v>
      </c>
      <c r="U40" s="104" cm="1">
        <f t="array" aca="1" ref="U40" ca="1">IF($Q40="Y",VLOOKUP($P40,INDIRECT($Q$2),U$5,0)*INDIRECT($P$1),VLOOKUP($P40,INDIRECT($Q$2),U$5,0))</f>
        <v>168773.33811619529</v>
      </c>
      <c r="V40" s="104" cm="1">
        <f t="array" aca="1" ref="V40" ca="1">IF($Q40="Y",VLOOKUP($P40,INDIRECT($Q$2),V$5,0)*INDIRECT($P$1),VLOOKUP($P40,INDIRECT($Q$2),V$5,0))</f>
        <v>172149.26945622652</v>
      </c>
      <c r="W40" s="104" cm="1">
        <f t="array" aca="1" ref="W40" ca="1">IF($Q40="Y",VLOOKUP($P40,INDIRECT($Q$2),W$5,0)*INDIRECT($P$1),VLOOKUP($P40,INDIRECT($Q$2),W$5,0))</f>
        <v>175592.67517756243</v>
      </c>
      <c r="X40" s="104" cm="1">
        <f t="array" aca="1" ref="X40" ca="1">IF($Q40="Y",VLOOKUP($P40,INDIRECT($Q$2),X$5,0)*INDIRECT($P$1),VLOOKUP($P40,INDIRECT($Q$2),X$5,0))</f>
        <v>179101.34300540623</v>
      </c>
      <c r="Y40" s="104" cm="1">
        <f t="array" aca="1" ref="Y40" ca="1">IF($Q40="Y",VLOOKUP($P40,INDIRECT($Q$2),Y$5,0)*INDIRECT($P$1),VLOOKUP($P40,INDIRECT($Q$2),Y$5,0))</f>
        <v>182685.22817634372</v>
      </c>
      <c r="Z40" s="104" cm="1">
        <f t="array" aca="1" ref="Z40" ca="1">IF($Q40="Y",VLOOKUP($P40,INDIRECT($Q$2),Z$5,0)*INDIRECT($P$1),VLOOKUP($P40,INDIRECT($Q$2),Z$5,0))</f>
        <v>186341.01227817967</v>
      </c>
      <c r="AA40" s="104" cm="1">
        <f t="array" aca="1" ref="AA40" ca="1">IF($Q40="Y",VLOOKUP($P40,INDIRECT($Q$2),AA$5,0)*INDIRECT($P$1),VLOOKUP($P40,INDIRECT($Q$2),AA$5,0))</f>
        <v>190065.37689871871</v>
      </c>
      <c r="AB40" s="162" t="str">
        <f t="shared" si="12"/>
        <v>C03045</v>
      </c>
      <c r="AC40" s="163" t="str">
        <f t="shared" si="13"/>
        <v>Deputy Chief Finance Officer</v>
      </c>
      <c r="AD40" s="162" t="str">
        <f t="shared" si="14"/>
        <v>125</v>
      </c>
      <c r="AE40" s="164">
        <f t="shared" ca="1" si="15"/>
        <v>77.084000000000003</v>
      </c>
      <c r="AF40" s="164">
        <f t="shared" ca="1" si="16"/>
        <v>81.14200000000001</v>
      </c>
      <c r="AG40" s="164">
        <f t="shared" ca="1" si="17"/>
        <v>82.765000000000001</v>
      </c>
      <c r="AH40" s="164">
        <f t="shared" ca="1" si="18"/>
        <v>84.42</v>
      </c>
      <c r="AI40" s="164">
        <f t="shared" ca="1" si="19"/>
        <v>86.106999999999999</v>
      </c>
      <c r="AJ40" s="164">
        <f t="shared" ca="1" si="20"/>
        <v>87.83</v>
      </c>
      <c r="AK40" s="164">
        <f t="shared" ca="1" si="21"/>
        <v>89.588000000000008</v>
      </c>
      <c r="AL40" s="164">
        <f t="shared" ca="1" si="22"/>
        <v>91.378</v>
      </c>
    </row>
    <row r="41" spans="1:40">
      <c r="A41" s="85" t="s">
        <v>626</v>
      </c>
      <c r="B41" s="86">
        <v>17</v>
      </c>
      <c r="C41" s="94" t="s">
        <v>703</v>
      </c>
      <c r="D41" s="86">
        <v>790</v>
      </c>
      <c r="E41" s="86" t="s">
        <v>448</v>
      </c>
      <c r="F41" s="85" t="s">
        <v>627</v>
      </c>
      <c r="G41" s="134">
        <f t="shared" ref="G41:G73" ca="1" si="49">ROUND(T41,0)</f>
        <v>181579</v>
      </c>
      <c r="H41" s="134">
        <f t="shared" ref="H41:H73" ca="1" si="50">ROUND(U41,0)</f>
        <v>191139</v>
      </c>
      <c r="I41" s="134">
        <f t="shared" ref="I41:I73" ca="1" si="51">ROUND(V41,0)</f>
        <v>194962</v>
      </c>
      <c r="J41" s="134">
        <f t="shared" ref="J41:J73" ca="1" si="52">ROUND(W41,0)</f>
        <v>198859</v>
      </c>
      <c r="K41" s="134">
        <f t="shared" ref="K41:K73" ca="1" si="53">ROUND(X41,0)</f>
        <v>202834</v>
      </c>
      <c r="L41" s="134">
        <f t="shared" ref="L41:L73" ca="1" si="54">ROUND(Y41,0)</f>
        <v>206891</v>
      </c>
      <c r="M41" s="134">
        <f t="shared" ref="M41:M73" ca="1" si="55">ROUND(Z41,0)</f>
        <v>211030</v>
      </c>
      <c r="N41" s="134">
        <f t="shared" ref="N41:N73" ca="1" si="56">ROUND(AA41,0)</f>
        <v>215250</v>
      </c>
      <c r="O41" s="87"/>
      <c r="P41" s="100" t="str">
        <f t="shared" ref="P41:P73" si="57">A41</f>
        <v>53074C</v>
      </c>
      <c r="Q41" s="102" t="s">
        <v>509</v>
      </c>
      <c r="R41" s="103" t="str">
        <f t="shared" ref="R41:R73" si="58">F41</f>
        <v>Deputy City Attorney</v>
      </c>
      <c r="S41" s="185">
        <v>197</v>
      </c>
      <c r="T41" s="104" cm="1">
        <f t="array" aca="1" ref="T41" ca="1">IF($Q41="Y",VLOOKUP($P41,INDIRECT($Q$2),T$5,0)*INDIRECT($P$1),VLOOKUP($P41,INDIRECT($Q$2),T$5,0))</f>
        <v>181578.74999999997</v>
      </c>
      <c r="U41" s="104" cm="1">
        <f t="array" aca="1" ref="U41" ca="1">IF($Q41="Y",VLOOKUP($P41,INDIRECT($Q$2),U$5,0)*INDIRECT($P$1),VLOOKUP($P41,INDIRECT($Q$2),U$5,0))</f>
        <v>191138.92499999999</v>
      </c>
      <c r="V41" s="104" cm="1">
        <f t="array" aca="1" ref="V41" ca="1">IF($Q41="Y",VLOOKUP($P41,INDIRECT($Q$2),V$5,0)*INDIRECT($P$1),VLOOKUP($P41,INDIRECT($Q$2),V$5,0))</f>
        <v>194962.17499999999</v>
      </c>
      <c r="W41" s="104" cm="1">
        <f t="array" aca="1" ref="W41" ca="1">IF($Q41="Y",VLOOKUP($P41,INDIRECT($Q$2),W$5,0)*INDIRECT($P$1),VLOOKUP($P41,INDIRECT($Q$2),W$5,0))</f>
        <v>198859.22499999998</v>
      </c>
      <c r="X41" s="104" cm="1">
        <f t="array" aca="1" ref="X41" ca="1">IF($Q41="Y",VLOOKUP($P41,INDIRECT($Q$2),X$5,0)*INDIRECT($P$1),VLOOKUP($P41,INDIRECT($Q$2),X$5,0))</f>
        <v>202834.17499999999</v>
      </c>
      <c r="Y41" s="104" cm="1">
        <f t="array" aca="1" ref="Y41" ca="1">IF($Q41="Y",VLOOKUP($P41,INDIRECT($Q$2),Y$5,0)*INDIRECT($P$1),VLOOKUP($P41,INDIRECT($Q$2),Y$5,0))</f>
        <v>206891.12499999997</v>
      </c>
      <c r="Z41" s="104" cm="1">
        <f t="array" aca="1" ref="Z41" ca="1">IF($Q41="Y",VLOOKUP($P41,INDIRECT($Q$2),Z$5,0)*INDIRECT($P$1),VLOOKUP($P41,INDIRECT($Q$2),Z$5,0))</f>
        <v>211030.07499999998</v>
      </c>
      <c r="AA41" s="104" cm="1">
        <f t="array" aca="1" ref="AA41" ca="1">IF($Q41="Y",VLOOKUP($P41,INDIRECT($Q$2),AA$5,0)*INDIRECT($P$1),VLOOKUP($P41,INDIRECT($Q$2),AA$5,0))</f>
        <v>215249.99999999997</v>
      </c>
      <c r="AB41" s="162" t="str">
        <f t="shared" ref="AB41:AB73" si="59">A41</f>
        <v>53074C</v>
      </c>
      <c r="AC41" s="163" t="str">
        <f t="shared" ref="AC41:AC73" si="60">F41</f>
        <v>Deputy City Attorney</v>
      </c>
      <c r="AD41" s="162" t="str">
        <f t="shared" ref="AD41:AD73" si="61">C41</f>
        <v>197</v>
      </c>
      <c r="AE41" s="164">
        <f t="shared" ref="AE41:AE73" ca="1" si="62">ROUNDUP(T41/2080,3)</f>
        <v>87.298000000000002</v>
      </c>
      <c r="AF41" s="164">
        <f t="shared" ref="AF41:AF73" ca="1" si="63">ROUNDUP(U41/2080,3)</f>
        <v>91.894000000000005</v>
      </c>
      <c r="AG41" s="164">
        <f t="shared" ref="AG41:AG73" ca="1" si="64">ROUNDUP(V41/2080,3)</f>
        <v>93.731999999999999</v>
      </c>
      <c r="AH41" s="164">
        <f t="shared" ref="AH41:AH73" ca="1" si="65">ROUNDUP(W41/2080,3)</f>
        <v>95.606000000000009</v>
      </c>
      <c r="AI41" s="164">
        <f t="shared" ref="AI41:AI73" ca="1" si="66">ROUNDUP(X41/2080,3)</f>
        <v>97.51700000000001</v>
      </c>
      <c r="AJ41" s="164">
        <f t="shared" ref="AJ41:AJ73" ca="1" si="67">ROUNDUP(Y41/2080,3)</f>
        <v>99.466999999999999</v>
      </c>
      <c r="AK41" s="164">
        <f t="shared" ref="AK41:AK73" ca="1" si="68">ROUNDUP(Z41/2080,3)</f>
        <v>101.45700000000001</v>
      </c>
      <c r="AL41" s="164">
        <f t="shared" ref="AL41:AL73" ca="1" si="69">ROUNDUP(AA41/2080,3)</f>
        <v>103.486</v>
      </c>
    </row>
    <row r="42" spans="1:40">
      <c r="A42" s="85" t="s">
        <v>540</v>
      </c>
      <c r="B42" s="86">
        <v>18</v>
      </c>
      <c r="C42" s="94" t="s">
        <v>704</v>
      </c>
      <c r="D42" s="86">
        <v>815</v>
      </c>
      <c r="E42" s="86" t="s">
        <v>448</v>
      </c>
      <c r="F42" s="113" t="s">
        <v>539</v>
      </c>
      <c r="G42" s="134">
        <f t="shared" ca="1" si="49"/>
        <v>183170</v>
      </c>
      <c r="H42" s="134">
        <f t="shared" ca="1" si="50"/>
        <v>192811</v>
      </c>
      <c r="I42" s="134">
        <f t="shared" ca="1" si="51"/>
        <v>196667</v>
      </c>
      <c r="J42" s="134">
        <f t="shared" ca="1" si="52"/>
        <v>200600</v>
      </c>
      <c r="K42" s="134">
        <f t="shared" ca="1" si="53"/>
        <v>204613</v>
      </c>
      <c r="L42" s="134">
        <f t="shared" ca="1" si="54"/>
        <v>208704</v>
      </c>
      <c r="M42" s="134">
        <f t="shared" ca="1" si="55"/>
        <v>212879</v>
      </c>
      <c r="N42" s="134">
        <f t="shared" ca="1" si="56"/>
        <v>217136</v>
      </c>
      <c r="O42" s="87"/>
      <c r="P42" s="100" t="str">
        <f t="shared" si="57"/>
        <v>53041C</v>
      </c>
      <c r="Q42" s="102" t="s">
        <v>509</v>
      </c>
      <c r="R42" s="103" t="str">
        <f t="shared" si="58"/>
        <v>Deputy City Operations Officer</v>
      </c>
      <c r="S42" s="102" t="str">
        <f t="shared" ref="S42:S74" si="70">C42</f>
        <v>172</v>
      </c>
      <c r="T42" s="104" cm="1">
        <f t="array" aca="1" ref="T42" ca="1">IF($Q42="Y",VLOOKUP($P42,INDIRECT($Q$2),T$5,0)*INDIRECT($P$1),VLOOKUP($P42,INDIRECT($Q$2),T$5,0))</f>
        <v>183169.872875</v>
      </c>
      <c r="U42" s="104" cm="1">
        <f t="array" aca="1" ref="U42" ca="1">IF($Q42="Y",VLOOKUP($P42,INDIRECT($Q$2),U$5,0)*INDIRECT($P$1),VLOOKUP($P42,INDIRECT($Q$2),U$5,0))</f>
        <v>192811.06899999996</v>
      </c>
      <c r="V42" s="104" cm="1">
        <f t="array" aca="1" ref="V42" ca="1">IF($Q42="Y",VLOOKUP($P42,INDIRECT($Q$2),V$5,0)*INDIRECT($P$1),VLOOKUP($P42,INDIRECT($Q$2),V$5,0))</f>
        <v>196667.11899999998</v>
      </c>
      <c r="W42" s="104" cm="1">
        <f t="array" aca="1" ref="W42" ca="1">IF($Q42="Y",VLOOKUP($P42,INDIRECT($Q$2),W$5,0)*INDIRECT($P$1),VLOOKUP($P42,INDIRECT($Q$2),W$5,0))</f>
        <v>200600.28999999995</v>
      </c>
      <c r="X42" s="104" cm="1">
        <f t="array" aca="1" ref="X42" ca="1">IF($Q42="Y",VLOOKUP($P42,INDIRECT($Q$2),X$5,0)*INDIRECT($P$1),VLOOKUP($P42,INDIRECT($Q$2),X$5,0))</f>
        <v>204612.72424999997</v>
      </c>
      <c r="Y42" s="104" cm="1">
        <f t="array" aca="1" ref="Y42" ca="1">IF($Q42="Y",VLOOKUP($P42,INDIRECT($Q$2),Y$5,0)*INDIRECT($P$1),VLOOKUP($P42,INDIRECT($Q$2),Y$5,0))</f>
        <v>208704.42174999995</v>
      </c>
      <c r="Z42" s="104" cm="1">
        <f t="array" aca="1" ref="Z42" ca="1">IF($Q42="Y",VLOOKUP($P42,INDIRECT($Q$2),Z$5,0)*INDIRECT($P$1),VLOOKUP($P42,INDIRECT($Q$2),Z$5,0))</f>
        <v>212878.59587499997</v>
      </c>
      <c r="AA42" s="104" cm="1">
        <f t="array" aca="1" ref="AA42" ca="1">IF($Q42="Y",VLOOKUP($P42,INDIRECT($Q$2),AA$5,0)*INDIRECT($P$1),VLOOKUP($P42,INDIRECT($Q$2),AA$5,0))</f>
        <v>217136.31774999999</v>
      </c>
      <c r="AB42" s="162" t="str">
        <f t="shared" si="59"/>
        <v>53041C</v>
      </c>
      <c r="AC42" s="163" t="str">
        <f t="shared" si="60"/>
        <v>Deputy City Operations Officer</v>
      </c>
      <c r="AD42" s="162" t="str">
        <f t="shared" si="61"/>
        <v>172</v>
      </c>
      <c r="AE42" s="164">
        <f t="shared" ca="1" si="62"/>
        <v>88.063000000000002</v>
      </c>
      <c r="AF42" s="164">
        <f t="shared" ca="1" si="63"/>
        <v>92.698000000000008</v>
      </c>
      <c r="AG42" s="164">
        <f t="shared" ca="1" si="64"/>
        <v>94.552000000000007</v>
      </c>
      <c r="AH42" s="164">
        <f t="shared" ca="1" si="65"/>
        <v>96.442999999999998</v>
      </c>
      <c r="AI42" s="164">
        <f t="shared" ca="1" si="66"/>
        <v>98.372</v>
      </c>
      <c r="AJ42" s="164">
        <f t="shared" ca="1" si="67"/>
        <v>100.339</v>
      </c>
      <c r="AK42" s="164">
        <f t="shared" ca="1" si="68"/>
        <v>102.346</v>
      </c>
      <c r="AL42" s="164">
        <f t="shared" ca="1" si="69"/>
        <v>104.393</v>
      </c>
    </row>
    <row r="43" spans="1:40">
      <c r="A43" t="s">
        <v>693</v>
      </c>
      <c r="B43" s="86">
        <v>18</v>
      </c>
      <c r="C43" s="94" t="s">
        <v>705</v>
      </c>
      <c r="D43" s="86">
        <v>830</v>
      </c>
      <c r="E43" s="86" t="s">
        <v>448</v>
      </c>
      <c r="F43" s="113" t="s">
        <v>692</v>
      </c>
      <c r="G43" s="134">
        <f t="shared" ca="1" si="49"/>
        <v>186596</v>
      </c>
      <c r="H43" s="134">
        <f t="shared" ca="1" si="50"/>
        <v>196417</v>
      </c>
      <c r="I43" s="134">
        <f t="shared" ca="1" si="51"/>
        <v>200344</v>
      </c>
      <c r="J43" s="134">
        <f t="shared" ca="1" si="52"/>
        <v>204352</v>
      </c>
      <c r="K43" s="134">
        <f t="shared" ca="1" si="53"/>
        <v>208439</v>
      </c>
      <c r="L43" s="134">
        <f t="shared" ca="1" si="54"/>
        <v>212608</v>
      </c>
      <c r="M43" s="134">
        <f t="shared" ca="1" si="55"/>
        <v>216860</v>
      </c>
      <c r="N43" s="134">
        <f t="shared" ca="1" si="56"/>
        <v>221197</v>
      </c>
      <c r="O43" s="87"/>
      <c r="P43" s="100" t="str">
        <f t="shared" si="57"/>
        <v>59504C</v>
      </c>
      <c r="Q43" s="102" t="s">
        <v>509</v>
      </c>
      <c r="R43" s="103" t="str">
        <f t="shared" si="58"/>
        <v>Deputy Commissioner Community Safety</v>
      </c>
      <c r="S43" s="102" t="str">
        <f t="shared" si="70"/>
        <v>207</v>
      </c>
      <c r="T43" s="104" cm="1">
        <f t="array" aca="1" ref="T43" ca="1">IF($Q43="Y",VLOOKUP($P43,INDIRECT($Q$2),T$5,0)*INDIRECT($P$1),VLOOKUP($P43,INDIRECT($Q$2),T$5,0))</f>
        <v>186596.12499999997</v>
      </c>
      <c r="U43" s="104" cm="1">
        <f t="array" aca="1" ref="U43" ca="1">IF($Q43="Y",VLOOKUP($P43,INDIRECT($Q$2),U$5,0)*INDIRECT($P$1),VLOOKUP($P43,INDIRECT($Q$2),U$5,0))</f>
        <v>196416.65</v>
      </c>
      <c r="V43" s="104" cm="1">
        <f t="array" aca="1" ref="V43" ca="1">IF($Q43="Y",VLOOKUP($P43,INDIRECT($Q$2),V$5,0)*INDIRECT($P$1),VLOOKUP($P43,INDIRECT($Q$2),V$5,0))</f>
        <v>200344.44999999998</v>
      </c>
      <c r="W43" s="104" cm="1">
        <f t="array" aca="1" ref="W43" ca="1">IF($Q43="Y",VLOOKUP($P43,INDIRECT($Q$2),W$5,0)*INDIRECT($P$1),VLOOKUP($P43,INDIRECT($Q$2),W$5,0))</f>
        <v>204352.19999999998</v>
      </c>
      <c r="X43" s="104" cm="1">
        <f t="array" aca="1" ref="X43" ca="1">IF($Q43="Y",VLOOKUP($P43,INDIRECT($Q$2),X$5,0)*INDIRECT($P$1),VLOOKUP($P43,INDIRECT($Q$2),X$5,0))</f>
        <v>208438.87499999997</v>
      </c>
      <c r="Y43" s="104" cm="1">
        <f t="array" aca="1" ref="Y43" ca="1">IF($Q43="Y",VLOOKUP($P43,INDIRECT($Q$2),Y$5,0)*INDIRECT($P$1),VLOOKUP($P43,INDIRECT($Q$2),Y$5,0))</f>
        <v>212607.55</v>
      </c>
      <c r="Z43" s="104" cm="1">
        <f t="array" aca="1" ref="Z43" ca="1">IF($Q43="Y",VLOOKUP($P43,INDIRECT($Q$2),Z$5,0)*INDIRECT($P$1),VLOOKUP($P43,INDIRECT($Q$2),Z$5,0))</f>
        <v>216860.27499999999</v>
      </c>
      <c r="AA43" s="104" cm="1">
        <f t="array" aca="1" ref="AA43" ca="1">IF($Q43="Y",VLOOKUP($P43,INDIRECT($Q$2),AA$5,0)*INDIRECT($P$1),VLOOKUP($P43,INDIRECT($Q$2),AA$5,0))</f>
        <v>221197.05</v>
      </c>
      <c r="AB43" s="162" t="str">
        <f t="shared" si="59"/>
        <v>59504C</v>
      </c>
      <c r="AC43" s="163" t="str">
        <f t="shared" si="60"/>
        <v>Deputy Commissioner Community Safety</v>
      </c>
      <c r="AD43" s="162" t="str">
        <f t="shared" si="61"/>
        <v>207</v>
      </c>
      <c r="AE43" s="164">
        <f t="shared" ca="1" si="62"/>
        <v>89.710000000000008</v>
      </c>
      <c r="AF43" s="164">
        <f t="shared" ca="1" si="63"/>
        <v>94.432000000000002</v>
      </c>
      <c r="AG43" s="164">
        <f t="shared" ca="1" si="64"/>
        <v>96.320000000000007</v>
      </c>
      <c r="AH43" s="164">
        <f t="shared" ca="1" si="65"/>
        <v>98.247</v>
      </c>
      <c r="AI43" s="164">
        <f t="shared" ca="1" si="66"/>
        <v>100.211</v>
      </c>
      <c r="AJ43" s="164">
        <f t="shared" ca="1" si="67"/>
        <v>102.21600000000001</v>
      </c>
      <c r="AK43" s="164">
        <f t="shared" ca="1" si="68"/>
        <v>104.26</v>
      </c>
      <c r="AL43" s="164">
        <f t="shared" ca="1" si="69"/>
        <v>106.345</v>
      </c>
    </row>
    <row r="44" spans="1:40">
      <c r="A44" s="85" t="s">
        <v>184</v>
      </c>
      <c r="B44" s="86">
        <v>14</v>
      </c>
      <c r="C44" s="94" t="s">
        <v>706</v>
      </c>
      <c r="D44" s="86">
        <v>673</v>
      </c>
      <c r="E44" s="86" t="s">
        <v>448</v>
      </c>
      <c r="F44" s="113" t="s">
        <v>523</v>
      </c>
      <c r="G44" s="134">
        <f t="shared" ca="1" si="49"/>
        <v>148805</v>
      </c>
      <c r="H44" s="134">
        <f t="shared" ca="1" si="50"/>
        <v>156637</v>
      </c>
      <c r="I44" s="134">
        <f t="shared" ca="1" si="51"/>
        <v>159769</v>
      </c>
      <c r="J44" s="134">
        <f t="shared" ca="1" si="52"/>
        <v>162965</v>
      </c>
      <c r="K44" s="134">
        <f t="shared" ca="1" si="53"/>
        <v>166225</v>
      </c>
      <c r="L44" s="134">
        <f t="shared" ca="1" si="54"/>
        <v>169549</v>
      </c>
      <c r="M44" s="134">
        <f t="shared" ca="1" si="55"/>
        <v>172940</v>
      </c>
      <c r="N44" s="134">
        <f t="shared" ca="1" si="56"/>
        <v>176399</v>
      </c>
      <c r="O44" s="87"/>
      <c r="P44" s="100" t="str">
        <f t="shared" si="57"/>
        <v>C03255</v>
      </c>
      <c r="Q44" s="102" t="s">
        <v>509</v>
      </c>
      <c r="R44" s="103" t="str">
        <f t="shared" si="58"/>
        <v>Deputy Commissioner of Health - Sustainability, Environment &amp; Healthy Homes</v>
      </c>
      <c r="S44" s="102" t="str">
        <f t="shared" si="70"/>
        <v>158</v>
      </c>
      <c r="T44" s="104" cm="1">
        <f t="array" aca="1" ref="T44" ca="1">IF($Q44="Y",VLOOKUP($P44,INDIRECT($Q$2),T$5,0)*INDIRECT($P$1),VLOOKUP($P44,INDIRECT($Q$2),T$5,0))</f>
        <v>148805.34579960152</v>
      </c>
      <c r="U44" s="104" cm="1">
        <f t="array" aca="1" ref="U44" ca="1">IF($Q44="Y",VLOOKUP($P44,INDIRECT($Q$2),U$5,0)*INDIRECT($P$1),VLOOKUP($P44,INDIRECT($Q$2),U$5,0))</f>
        <v>156636.79858053903</v>
      </c>
      <c r="V44" s="104" cm="1">
        <f t="array" aca="1" ref="V44" ca="1">IF($Q44="Y",VLOOKUP($P44,INDIRECT($Q$2),V$5,0)*INDIRECT($P$1),VLOOKUP($P44,INDIRECT($Q$2),V$5,0))</f>
        <v>159769.37969291402</v>
      </c>
      <c r="W44" s="104" cm="1">
        <f t="array" aca="1" ref="W44" ca="1">IF($Q44="Y",VLOOKUP($P44,INDIRECT($Q$2),W$5,0)*INDIRECT($P$1),VLOOKUP($P44,INDIRECT($Q$2),W$5,0))</f>
        <v>162965.01063699994</v>
      </c>
      <c r="X44" s="104" cm="1">
        <f t="array" aca="1" ref="X44" ca="1">IF($Q44="Y",VLOOKUP($P44,INDIRECT($Q$2),X$5,0)*INDIRECT($P$1),VLOOKUP($P44,INDIRECT($Q$2),X$5,0))</f>
        <v>166224.79755019528</v>
      </c>
      <c r="Y44" s="104" cm="1">
        <f t="array" aca="1" ref="Y44" ca="1">IF($Q44="Y",VLOOKUP($P44,INDIRECT($Q$2),Y$5,0)*INDIRECT($P$1),VLOOKUP($P44,INDIRECT($Q$2),Y$5,0))</f>
        <v>169548.74043249997</v>
      </c>
      <c r="Z44" s="104" cm="1">
        <f t="array" aca="1" ref="Z44" ca="1">IF($Q44="Y",VLOOKUP($P44,INDIRECT($Q$2),Z$5,0)*INDIRECT($P$1),VLOOKUP($P44,INDIRECT($Q$2),Z$5,0))</f>
        <v>172940.15769610935</v>
      </c>
      <c r="AA44" s="104" cm="1">
        <f t="array" aca="1" ref="AA44" ca="1">IF($Q44="Y",VLOOKUP($P44,INDIRECT($Q$2),AA$5,0)*INDIRECT($P$1),VLOOKUP($P44,INDIRECT($Q$2),AA$5,0))</f>
        <v>176399.0493410234</v>
      </c>
      <c r="AB44" s="162" t="str">
        <f t="shared" si="59"/>
        <v>C03255</v>
      </c>
      <c r="AC44" s="163" t="str">
        <f t="shared" si="60"/>
        <v>Deputy Commissioner of Health - Sustainability, Environment &amp; Healthy Homes</v>
      </c>
      <c r="AD44" s="162" t="str">
        <f t="shared" si="61"/>
        <v>158</v>
      </c>
      <c r="AE44" s="164">
        <f t="shared" ca="1" si="62"/>
        <v>71.542000000000002</v>
      </c>
      <c r="AF44" s="164">
        <f t="shared" ca="1" si="63"/>
        <v>75.307000000000002</v>
      </c>
      <c r="AG44" s="164">
        <f t="shared" ca="1" si="64"/>
        <v>76.813000000000002</v>
      </c>
      <c r="AH44" s="164">
        <f t="shared" ca="1" si="65"/>
        <v>78.349000000000004</v>
      </c>
      <c r="AI44" s="164">
        <f t="shared" ca="1" si="66"/>
        <v>79.916000000000011</v>
      </c>
      <c r="AJ44" s="164">
        <f t="shared" ca="1" si="67"/>
        <v>81.51400000000001</v>
      </c>
      <c r="AK44" s="164">
        <f t="shared" ca="1" si="68"/>
        <v>83.14500000000001</v>
      </c>
      <c r="AL44" s="164">
        <f t="shared" ca="1" si="69"/>
        <v>84.808000000000007</v>
      </c>
      <c r="AM44" s="51"/>
      <c r="AN44" s="51"/>
    </row>
    <row r="45" spans="1:40">
      <c r="A45" s="85" t="s">
        <v>673</v>
      </c>
      <c r="B45" s="86">
        <v>15</v>
      </c>
      <c r="C45" s="94" t="s">
        <v>158</v>
      </c>
      <c r="D45" s="86">
        <v>703</v>
      </c>
      <c r="E45" s="86" t="s">
        <v>448</v>
      </c>
      <c r="F45" s="113" t="s">
        <v>664</v>
      </c>
      <c r="G45" s="134">
        <f t="shared" ca="1" si="49"/>
        <v>157594</v>
      </c>
      <c r="H45" s="134">
        <f t="shared" ca="1" si="50"/>
        <v>165889</v>
      </c>
      <c r="I45" s="134">
        <f t="shared" ca="1" si="51"/>
        <v>169208</v>
      </c>
      <c r="J45" s="134">
        <f t="shared" ca="1" si="52"/>
        <v>172591</v>
      </c>
      <c r="K45" s="134">
        <f t="shared" ca="1" si="53"/>
        <v>176044</v>
      </c>
      <c r="L45" s="134">
        <f t="shared" ca="1" si="54"/>
        <v>179564</v>
      </c>
      <c r="M45" s="134">
        <f t="shared" ca="1" si="55"/>
        <v>183154</v>
      </c>
      <c r="N45" s="134">
        <f t="shared" ca="1" si="56"/>
        <v>186816</v>
      </c>
      <c r="O45" s="87"/>
      <c r="P45" s="100" t="str">
        <f t="shared" si="57"/>
        <v>59490C</v>
      </c>
      <c r="Q45" s="102" t="s">
        <v>509</v>
      </c>
      <c r="R45" s="103" t="str">
        <f t="shared" si="58"/>
        <v>Deputy Commissioner Public Health Initiatives and Operations</v>
      </c>
      <c r="S45" s="102" t="str">
        <f t="shared" si="70"/>
        <v>104</v>
      </c>
      <c r="T45" s="104" cm="1">
        <f t="array" aca="1" ref="T45" ca="1">IF($Q45="Y",VLOOKUP($P45,INDIRECT($Q$2),T$5,0)*INDIRECT($P$1),VLOOKUP($P45,INDIRECT($Q$2),T$5,0))</f>
        <v>157593.60743018749</v>
      </c>
      <c r="U45" s="104" cm="1">
        <f t="array" aca="1" ref="U45" ca="1">IF($Q45="Y",VLOOKUP($P45,INDIRECT($Q$2),U$5,0)*INDIRECT($P$1),VLOOKUP($P45,INDIRECT($Q$2),U$5,0))</f>
        <v>165888.53178107028</v>
      </c>
      <c r="V45" s="104" cm="1">
        <f t="array" aca="1" ref="V45" ca="1">IF($Q45="Y",VLOOKUP($P45,INDIRECT($Q$2),V$5,0)*INDIRECT($P$1),VLOOKUP($P45,INDIRECT($Q$2),V$5,0))</f>
        <v>169208.05011378124</v>
      </c>
      <c r="W45" s="104" cm="1">
        <f t="array" aca="1" ref="W45" ca="1">IF($Q45="Y",VLOOKUP($P45,INDIRECT($Q$2),W$5,0)*INDIRECT($P$1),VLOOKUP($P45,INDIRECT($Q$2),W$5,0))</f>
        <v>172590.6182782031</v>
      </c>
      <c r="X45" s="104" cm="1">
        <f t="array" aca="1" ref="X45" ca="1">IF($Q45="Y",VLOOKUP($P45,INDIRECT($Q$2),X$5,0)*INDIRECT($P$1),VLOOKUP($P45,INDIRECT($Q$2),X$5,0))</f>
        <v>176043.97923612496</v>
      </c>
      <c r="Y45" s="104" cm="1">
        <f t="array" aca="1" ref="Y45" ca="1">IF($Q45="Y",VLOOKUP($P45,INDIRECT($Q$2),Y$5,0)*INDIRECT($P$1),VLOOKUP($P45,INDIRECT($Q$2),Y$5,0))</f>
        <v>179563.70843795312</v>
      </c>
      <c r="Z45" s="104" cm="1">
        <f t="array" aca="1" ref="Z45" ca="1">IF($Q45="Y",VLOOKUP($P45,INDIRECT($Q$2),Z$5,0)*INDIRECT($P$1),VLOOKUP($P45,INDIRECT($Q$2),Z$5,0))</f>
        <v>183154.23043328122</v>
      </c>
      <c r="AA45" s="104" cm="1">
        <f t="array" aca="1" ref="AA45" ca="1">IF($Q45="Y",VLOOKUP($P45,INDIRECT($Q$2),AA$5,0)*INDIRECT($P$1),VLOOKUP($P45,INDIRECT($Q$2),AA$5,0))</f>
        <v>186815.54522210933</v>
      </c>
      <c r="AB45" s="162" t="str">
        <f t="shared" si="59"/>
        <v>59490C</v>
      </c>
      <c r="AC45" s="163" t="str">
        <f t="shared" si="60"/>
        <v>Deputy Commissioner Public Health Initiatives and Operations</v>
      </c>
      <c r="AD45" s="162" t="str">
        <f t="shared" si="61"/>
        <v>104</v>
      </c>
      <c r="AE45" s="164">
        <f t="shared" ca="1" si="62"/>
        <v>75.76700000000001</v>
      </c>
      <c r="AF45" s="164">
        <f t="shared" ca="1" si="63"/>
        <v>79.75500000000001</v>
      </c>
      <c r="AG45" s="164">
        <f t="shared" ca="1" si="64"/>
        <v>81.350999999999999</v>
      </c>
      <c r="AH45" s="164">
        <f t="shared" ca="1" si="65"/>
        <v>82.977000000000004</v>
      </c>
      <c r="AI45" s="164">
        <f t="shared" ca="1" si="66"/>
        <v>84.637</v>
      </c>
      <c r="AJ45" s="164">
        <f t="shared" ca="1" si="67"/>
        <v>86.329000000000008</v>
      </c>
      <c r="AK45" s="164">
        <f t="shared" ca="1" si="68"/>
        <v>88.055000000000007</v>
      </c>
      <c r="AL45" s="164">
        <f t="shared" ca="1" si="69"/>
        <v>89.816000000000003</v>
      </c>
      <c r="AM45" s="51"/>
      <c r="AN45" s="51"/>
    </row>
    <row r="46" spans="1:40">
      <c r="A46" s="85" t="s">
        <v>767</v>
      </c>
      <c r="B46" s="86">
        <v>12</v>
      </c>
      <c r="C46" s="94" t="s">
        <v>719</v>
      </c>
      <c r="D46" s="86">
        <v>573</v>
      </c>
      <c r="E46" s="86" t="s">
        <v>448</v>
      </c>
      <c r="F46" s="113" t="s">
        <v>766</v>
      </c>
      <c r="G46" s="134">
        <f t="shared" si="49"/>
        <v>127907</v>
      </c>
      <c r="H46" s="134">
        <f t="shared" si="50"/>
        <v>134639</v>
      </c>
      <c r="I46" s="134">
        <f t="shared" si="51"/>
        <v>137332</v>
      </c>
      <c r="J46" s="134">
        <f t="shared" si="52"/>
        <v>140079</v>
      </c>
      <c r="K46" s="134">
        <f t="shared" si="53"/>
        <v>142880</v>
      </c>
      <c r="L46" s="134">
        <f t="shared" si="54"/>
        <v>145738</v>
      </c>
      <c r="M46" s="134">
        <f t="shared" si="55"/>
        <v>148653</v>
      </c>
      <c r="N46" s="134">
        <f t="shared" si="56"/>
        <v>151625</v>
      </c>
      <c r="O46" s="87"/>
      <c r="P46" s="100" t="str">
        <f t="shared" si="57"/>
        <v>53113C</v>
      </c>
      <c r="Q46" s="102" t="s">
        <v>509</v>
      </c>
      <c r="R46" s="103" t="str">
        <f t="shared" si="58"/>
        <v>Deputy Director 311 Service Center</v>
      </c>
      <c r="S46" s="102" t="str">
        <f t="shared" si="70"/>
        <v>198</v>
      </c>
      <c r="T46" s="191">
        <v>127907</v>
      </c>
      <c r="U46" s="191">
        <v>134639</v>
      </c>
      <c r="V46" s="191">
        <v>137332</v>
      </c>
      <c r="W46" s="191">
        <v>140079</v>
      </c>
      <c r="X46" s="191">
        <v>142880</v>
      </c>
      <c r="Y46" s="191">
        <v>145738</v>
      </c>
      <c r="Z46" s="191">
        <v>148653</v>
      </c>
      <c r="AA46" s="191">
        <v>151625</v>
      </c>
      <c r="AB46" s="162" t="str">
        <f t="shared" si="59"/>
        <v>53113C</v>
      </c>
      <c r="AC46" s="163" t="str">
        <f t="shared" si="60"/>
        <v>Deputy Director 311 Service Center</v>
      </c>
      <c r="AD46" s="162" t="str">
        <f t="shared" si="61"/>
        <v>198</v>
      </c>
      <c r="AE46" s="164">
        <f t="shared" si="62"/>
        <v>61.494</v>
      </c>
      <c r="AF46" s="164">
        <f t="shared" si="63"/>
        <v>64.731000000000009</v>
      </c>
      <c r="AG46" s="164">
        <f t="shared" si="64"/>
        <v>66.025000000000006</v>
      </c>
      <c r="AH46" s="164">
        <f t="shared" si="65"/>
        <v>67.346000000000004</v>
      </c>
      <c r="AI46" s="164">
        <f t="shared" si="66"/>
        <v>68.692999999999998</v>
      </c>
      <c r="AJ46" s="164">
        <f t="shared" si="67"/>
        <v>70.067000000000007</v>
      </c>
      <c r="AK46" s="164">
        <f t="shared" si="68"/>
        <v>71.468000000000004</v>
      </c>
      <c r="AL46" s="164">
        <f t="shared" si="69"/>
        <v>72.897000000000006</v>
      </c>
      <c r="AM46" s="51"/>
      <c r="AN46" s="51"/>
    </row>
    <row r="47" spans="1:40">
      <c r="A47" s="85" t="s">
        <v>145</v>
      </c>
      <c r="B47" s="86">
        <v>15</v>
      </c>
      <c r="C47" s="94" t="s">
        <v>467</v>
      </c>
      <c r="D47" s="86">
        <v>710</v>
      </c>
      <c r="E47" s="86" t="s">
        <v>448</v>
      </c>
      <c r="F47" s="113" t="s">
        <v>584</v>
      </c>
      <c r="G47" s="134">
        <f t="shared" ca="1" si="49"/>
        <v>178241</v>
      </c>
      <c r="H47" s="134">
        <f t="shared" ca="1" si="50"/>
        <v>187622</v>
      </c>
      <c r="I47" s="134">
        <f t="shared" ca="1" si="51"/>
        <v>191376</v>
      </c>
      <c r="J47" s="134">
        <f t="shared" ca="1" si="52"/>
        <v>195202</v>
      </c>
      <c r="K47" s="134">
        <f t="shared" ca="1" si="53"/>
        <v>199107</v>
      </c>
      <c r="L47" s="134">
        <f t="shared" ca="1" si="54"/>
        <v>203088</v>
      </c>
      <c r="M47" s="134">
        <f t="shared" ca="1" si="55"/>
        <v>207150</v>
      </c>
      <c r="N47" s="134">
        <f t="shared" ca="1" si="56"/>
        <v>211291</v>
      </c>
      <c r="O47" s="87"/>
      <c r="P47" s="100" t="str">
        <f t="shared" si="57"/>
        <v>C03300</v>
      </c>
      <c r="Q47" s="102" t="s">
        <v>509</v>
      </c>
      <c r="R47" s="103" t="str">
        <f t="shared" si="58"/>
        <v>Deputy Director Chief Information Officer</v>
      </c>
      <c r="S47" s="102" t="str">
        <f t="shared" si="70"/>
        <v>152</v>
      </c>
      <c r="T47" s="104" cm="1">
        <f t="array" aca="1" ref="T47" ca="1">IF($Q47="Y",VLOOKUP($P47,INDIRECT($Q$2),T$5,0)*INDIRECT($P$1),VLOOKUP($P47,INDIRECT($Q$2),T$5,0))</f>
        <v>178240.76810942186</v>
      </c>
      <c r="U47" s="104" cm="1">
        <f t="array" aca="1" ref="U47" ca="1">IF($Q47="Y",VLOOKUP($P47,INDIRECT($Q$2),U$5,0)*INDIRECT($P$1),VLOOKUP($P47,INDIRECT($Q$2),U$5,0))</f>
        <v>187621.91938557028</v>
      </c>
      <c r="V47" s="104" cm="1">
        <f t="array" aca="1" ref="V47" ca="1">IF($Q47="Y",VLOOKUP($P47,INDIRECT($Q$2),V$5,0)*INDIRECT($P$1),VLOOKUP($P47,INDIRECT($Q$2),V$5,0))</f>
        <v>191376.14971586716</v>
      </c>
      <c r="W47" s="104" cm="1">
        <f t="array" aca="1" ref="W47" ca="1">IF($Q47="Y",VLOOKUP($P47,INDIRECT($Q$2),W$5,0)*INDIRECT($P$1),VLOOKUP($P47,INDIRECT($Q$2),W$5,0))</f>
        <v>195202.27897706247</v>
      </c>
      <c r="X47" s="104" cm="1">
        <f t="array" aca="1" ref="X47" ca="1">IF($Q47="Y",VLOOKUP($P47,INDIRECT($Q$2),X$5,0)*INDIRECT($P$1),VLOOKUP($P47,INDIRECT($Q$2),X$5,0))</f>
        <v>199106.94399354683</v>
      </c>
      <c r="Y47" s="104" cm="1">
        <f t="array" aca="1" ref="Y47" ca="1">IF($Q47="Y",VLOOKUP($P47,INDIRECT($Q$2),Y$5,0)*INDIRECT($P$1),VLOOKUP($P47,INDIRECT($Q$2),Y$5,0))</f>
        <v>203087.93249052341</v>
      </c>
      <c r="Z47" s="104" cm="1">
        <f t="array" aca="1" ref="Z47" ca="1">IF($Q47="Y",VLOOKUP($P47,INDIRECT($Q$2),Z$5,0)*INDIRECT($P$1),VLOOKUP($P47,INDIRECT($Q$2),Z$5,0))</f>
        <v>207149.66901758593</v>
      </c>
      <c r="AA47" s="104" cm="1">
        <f t="array" aca="1" ref="AA47" ca="1">IF($Q47="Y",VLOOKUP($P47,INDIRECT($Q$2),AA$5,0)*INDIRECT($P$1),VLOOKUP($P47,INDIRECT($Q$2),AA$5,0))</f>
        <v>211291.04743733589</v>
      </c>
      <c r="AB47" s="162" t="str">
        <f t="shared" si="59"/>
        <v>C03300</v>
      </c>
      <c r="AC47" s="163" t="str">
        <f t="shared" si="60"/>
        <v>Deputy Director Chief Information Officer</v>
      </c>
      <c r="AD47" s="162" t="str">
        <f t="shared" si="61"/>
        <v>152</v>
      </c>
      <c r="AE47" s="164">
        <f t="shared" ca="1" si="62"/>
        <v>85.692999999999998</v>
      </c>
      <c r="AF47" s="164">
        <f t="shared" ca="1" si="63"/>
        <v>90.203000000000003</v>
      </c>
      <c r="AG47" s="164">
        <f t="shared" ca="1" si="64"/>
        <v>92.00800000000001</v>
      </c>
      <c r="AH47" s="164">
        <f t="shared" ca="1" si="65"/>
        <v>93.847999999999999</v>
      </c>
      <c r="AI47" s="164">
        <f t="shared" ca="1" si="66"/>
        <v>95.725000000000009</v>
      </c>
      <c r="AJ47" s="164">
        <f t="shared" ca="1" si="67"/>
        <v>97.63900000000001</v>
      </c>
      <c r="AK47" s="164">
        <f t="shared" ca="1" si="68"/>
        <v>99.591999999999999</v>
      </c>
      <c r="AL47" s="164">
        <f t="shared" ca="1" si="69"/>
        <v>101.583</v>
      </c>
    </row>
    <row r="48" spans="1:40">
      <c r="A48" s="85" t="s">
        <v>683</v>
      </c>
      <c r="B48" s="86">
        <v>15</v>
      </c>
      <c r="C48" s="94" t="s">
        <v>707</v>
      </c>
      <c r="D48" s="86">
        <v>685</v>
      </c>
      <c r="E48" s="86" t="s">
        <v>448</v>
      </c>
      <c r="F48" s="113" t="s">
        <v>684</v>
      </c>
      <c r="G48" s="134">
        <f t="shared" ca="1" si="49"/>
        <v>153484</v>
      </c>
      <c r="H48" s="134">
        <f t="shared" ca="1" si="50"/>
        <v>161562</v>
      </c>
      <c r="I48" s="134">
        <f t="shared" ca="1" si="51"/>
        <v>164793</v>
      </c>
      <c r="J48" s="134">
        <f t="shared" ca="1" si="52"/>
        <v>168088</v>
      </c>
      <c r="K48" s="134">
        <f t="shared" ca="1" si="53"/>
        <v>171451</v>
      </c>
      <c r="L48" s="134">
        <f t="shared" ca="1" si="54"/>
        <v>174879</v>
      </c>
      <c r="M48" s="134">
        <f t="shared" ca="1" si="55"/>
        <v>178377</v>
      </c>
      <c r="N48" s="134">
        <f t="shared" ca="1" si="56"/>
        <v>181945</v>
      </c>
      <c r="O48" s="87"/>
      <c r="P48" s="100" t="str">
        <f t="shared" si="57"/>
        <v>59499C</v>
      </c>
      <c r="Q48" s="102" t="s">
        <v>509</v>
      </c>
      <c r="R48" s="103" t="str">
        <f t="shared" si="58"/>
        <v>Deputy Director Civil Rights</v>
      </c>
      <c r="S48" s="102" t="str">
        <f t="shared" si="70"/>
        <v>173</v>
      </c>
      <c r="T48" s="104" cm="1">
        <f t="array" aca="1" ref="T48" ca="1">IF($Q48="Y",VLOOKUP($P48,INDIRECT($Q$2),T$5,0)*INDIRECT($P$1),VLOOKUP($P48,INDIRECT($Q$2),T$5,0))</f>
        <v>153483.64349999998</v>
      </c>
      <c r="U48" s="104" cm="1">
        <f t="array" aca="1" ref="U48" ca="1">IF($Q48="Y",VLOOKUP($P48,INDIRECT($Q$2),U$5,0)*INDIRECT($P$1),VLOOKUP($P48,INDIRECT($Q$2),U$5,0))</f>
        <v>161562.06824999998</v>
      </c>
      <c r="V48" s="104" cm="1">
        <f t="array" aca="1" ref="V48" ca="1">IF($Q48="Y",VLOOKUP($P48,INDIRECT($Q$2),V$5,0)*INDIRECT($P$1),VLOOKUP($P48,INDIRECT($Q$2),V$5,0))</f>
        <v>164792.58124999999</v>
      </c>
      <c r="W48" s="104" cm="1">
        <f t="array" aca="1" ref="W48" ca="1">IF($Q48="Y",VLOOKUP($P48,INDIRECT($Q$2),W$5,0)*INDIRECT($P$1),VLOOKUP($P48,INDIRECT($Q$2),W$5,0))</f>
        <v>168088.43287499997</v>
      </c>
      <c r="X48" s="104" cm="1">
        <f t="array" aca="1" ref="X48" ca="1">IF($Q48="Y",VLOOKUP($P48,INDIRECT($Q$2),X$5,0)*INDIRECT($P$1),VLOOKUP($P48,INDIRECT($Q$2),X$5,0))</f>
        <v>171450.69425</v>
      </c>
      <c r="Y48" s="104" cm="1">
        <f t="array" aca="1" ref="Y48" ca="1">IF($Q48="Y",VLOOKUP($P48,INDIRECT($Q$2),Y$5,0)*INDIRECT($P$1),VLOOKUP($P48,INDIRECT($Q$2),Y$5,0))</f>
        <v>174879.36537499996</v>
      </c>
      <c r="Z48" s="104" cm="1">
        <f t="array" aca="1" ref="Z48" ca="1">IF($Q48="Y",VLOOKUP($P48,INDIRECT($Q$2),Z$5,0)*INDIRECT($P$1),VLOOKUP($P48,INDIRECT($Q$2),Z$5,0))</f>
        <v>178376.58849999998</v>
      </c>
      <c r="AA48" s="104" cm="1">
        <f t="array" aca="1" ref="AA48" ca="1">IF($Q48="Y",VLOOKUP($P48,INDIRECT($Q$2),AA$5,0)*INDIRECT($P$1),VLOOKUP($P48,INDIRECT($Q$2),AA$5,0))</f>
        <v>181944.50587499997</v>
      </c>
      <c r="AB48" s="162" t="str">
        <f t="shared" si="59"/>
        <v>59499C</v>
      </c>
      <c r="AC48" s="163" t="str">
        <f t="shared" si="60"/>
        <v>Deputy Director Civil Rights</v>
      </c>
      <c r="AD48" s="162" t="str">
        <f t="shared" si="61"/>
        <v>173</v>
      </c>
      <c r="AE48" s="164">
        <f t="shared" ca="1" si="62"/>
        <v>73.791000000000011</v>
      </c>
      <c r="AF48" s="164">
        <f t="shared" ca="1" si="63"/>
        <v>77.675000000000011</v>
      </c>
      <c r="AG48" s="164">
        <f t="shared" ca="1" si="64"/>
        <v>79.228000000000009</v>
      </c>
      <c r="AH48" s="164">
        <f t="shared" ca="1" si="65"/>
        <v>80.812000000000012</v>
      </c>
      <c r="AI48" s="164">
        <f t="shared" ca="1" si="66"/>
        <v>82.429000000000002</v>
      </c>
      <c r="AJ48" s="164">
        <f t="shared" ca="1" si="67"/>
        <v>84.076999999999998</v>
      </c>
      <c r="AK48" s="164">
        <f t="shared" ca="1" si="68"/>
        <v>85.75800000000001</v>
      </c>
      <c r="AL48" s="164">
        <f t="shared" ca="1" si="69"/>
        <v>87.474000000000004</v>
      </c>
    </row>
    <row r="49" spans="1:40">
      <c r="A49" s="85" t="s">
        <v>111</v>
      </c>
      <c r="B49" s="86">
        <v>12</v>
      </c>
      <c r="C49" s="86" t="s">
        <v>112</v>
      </c>
      <c r="D49" s="86">
        <v>550</v>
      </c>
      <c r="E49" s="86" t="s">
        <v>448</v>
      </c>
      <c r="F49" s="113" t="s">
        <v>113</v>
      </c>
      <c r="G49" s="134">
        <f t="shared" ca="1" si="49"/>
        <v>122654</v>
      </c>
      <c r="H49" s="134">
        <f t="shared" ca="1" si="50"/>
        <v>129113</v>
      </c>
      <c r="I49" s="134">
        <f t="shared" ca="1" si="51"/>
        <v>131693</v>
      </c>
      <c r="J49" s="134">
        <f t="shared" ca="1" si="52"/>
        <v>134326</v>
      </c>
      <c r="K49" s="134">
        <f t="shared" ca="1" si="53"/>
        <v>137014</v>
      </c>
      <c r="L49" s="134">
        <f t="shared" ca="1" si="54"/>
        <v>139754</v>
      </c>
      <c r="M49" s="134">
        <f t="shared" ca="1" si="55"/>
        <v>142549</v>
      </c>
      <c r="N49" s="134">
        <f t="shared" ca="1" si="56"/>
        <v>145400</v>
      </c>
      <c r="O49" s="87"/>
      <c r="P49" s="100" t="str">
        <f t="shared" si="57"/>
        <v>C03023</v>
      </c>
      <c r="Q49" s="102" t="s">
        <v>509</v>
      </c>
      <c r="R49" s="103" t="str">
        <f t="shared" si="58"/>
        <v>Deputy Director Communications</v>
      </c>
      <c r="S49" s="102" t="str">
        <f t="shared" si="70"/>
        <v>03</v>
      </c>
      <c r="T49" s="104" cm="1">
        <f t="array" aca="1" ref="T49" ca="1">IF($Q49="Y",VLOOKUP($P49,INDIRECT($Q$2),T$5,0)*INDIRECT($P$1),VLOOKUP($P49,INDIRECT($Q$2),T$5,0))</f>
        <v>122654.04542574217</v>
      </c>
      <c r="U49" s="104" cm="1">
        <f t="array" aca="1" ref="U49" ca="1">IF($Q49="Y",VLOOKUP($P49,INDIRECT($Q$2),U$5,0)*INDIRECT($P$1),VLOOKUP($P49,INDIRECT($Q$2),U$5,0))</f>
        <v>129112.78169521873</v>
      </c>
      <c r="V49" s="104" cm="1">
        <f t="array" aca="1" ref="V49" ca="1">IF($Q49="Y",VLOOKUP($P49,INDIRECT($Q$2),V$5,0)*INDIRECT($P$1),VLOOKUP($P49,INDIRECT($Q$2),V$5,0))</f>
        <v>131693.40024577343</v>
      </c>
      <c r="W49" s="104" cm="1">
        <f t="array" aca="1" ref="W49" ca="1">IF($Q49="Y",VLOOKUP($P49,INDIRECT($Q$2),W$5,0)*INDIRECT($P$1),VLOOKUP($P49,INDIRECT($Q$2),W$5,0))</f>
        <v>134326.00725405465</v>
      </c>
      <c r="X49" s="104" cm="1">
        <f t="array" aca="1" ref="X49" ca="1">IF($Q49="Y",VLOOKUP($P49,INDIRECT($Q$2),X$5,0)*INDIRECT($P$1),VLOOKUP($P49,INDIRECT($Q$2),X$5,0))</f>
        <v>137013.92113225779</v>
      </c>
      <c r="Y49" s="104" cm="1">
        <f t="array" aca="1" ref="Y49" ca="1">IF($Q49="Y",VLOOKUP($P49,INDIRECT($Q$2),Y$5,0)*INDIRECT($P$1),VLOOKUP($P49,INDIRECT($Q$2),Y$5,0))</f>
        <v>139753.8234681875</v>
      </c>
      <c r="Z49" s="104" cm="1">
        <f t="array" aca="1" ref="Z49" ca="1">IF($Q49="Y",VLOOKUP($P49,INDIRECT($Q$2),Z$5,0)*INDIRECT($P$1),VLOOKUP($P49,INDIRECT($Q$2),Z$5,0))</f>
        <v>142549.03267403904</v>
      </c>
      <c r="AA49" s="104" cm="1">
        <f t="array" aca="1" ref="AA49" ca="1">IF($Q49="Y",VLOOKUP($P49,INDIRECT($Q$2),AA$5,0)*INDIRECT($P$1),VLOOKUP($P49,INDIRECT($Q$2),AA$5,0))</f>
        <v>145399.54874981247</v>
      </c>
      <c r="AB49" s="162" t="str">
        <f t="shared" si="59"/>
        <v>C03023</v>
      </c>
      <c r="AC49" s="163" t="str">
        <f t="shared" si="60"/>
        <v>Deputy Director Communications</v>
      </c>
      <c r="AD49" s="162" t="str">
        <f t="shared" si="61"/>
        <v>03</v>
      </c>
      <c r="AE49" s="164">
        <f t="shared" ca="1" si="62"/>
        <v>58.969000000000001</v>
      </c>
      <c r="AF49" s="164">
        <f t="shared" ca="1" si="63"/>
        <v>62.073999999999998</v>
      </c>
      <c r="AG49" s="164">
        <f t="shared" ca="1" si="64"/>
        <v>63.314999999999998</v>
      </c>
      <c r="AH49" s="164">
        <f t="shared" ca="1" si="65"/>
        <v>64.58</v>
      </c>
      <c r="AI49" s="164">
        <f t="shared" ca="1" si="66"/>
        <v>65.873000000000005</v>
      </c>
      <c r="AJ49" s="164">
        <f t="shared" ca="1" si="67"/>
        <v>67.19</v>
      </c>
      <c r="AK49" s="164">
        <f t="shared" ca="1" si="68"/>
        <v>68.534000000000006</v>
      </c>
      <c r="AL49" s="164">
        <f t="shared" ca="1" si="69"/>
        <v>69.904000000000011</v>
      </c>
    </row>
    <row r="50" spans="1:40">
      <c r="A50" s="85" t="s">
        <v>114</v>
      </c>
      <c r="B50" s="86">
        <v>17</v>
      </c>
      <c r="C50" s="86" t="s">
        <v>115</v>
      </c>
      <c r="D50" s="86">
        <v>793</v>
      </c>
      <c r="E50" s="86" t="s">
        <v>448</v>
      </c>
      <c r="F50" s="113" t="s">
        <v>116</v>
      </c>
      <c r="G50" s="134">
        <f t="shared" ca="1" si="49"/>
        <v>178147</v>
      </c>
      <c r="H50" s="134">
        <f t="shared" ca="1" si="50"/>
        <v>187522</v>
      </c>
      <c r="I50" s="134">
        <f t="shared" ca="1" si="51"/>
        <v>191274</v>
      </c>
      <c r="J50" s="134">
        <f t="shared" ca="1" si="52"/>
        <v>195098</v>
      </c>
      <c r="K50" s="134">
        <f t="shared" ca="1" si="53"/>
        <v>199001</v>
      </c>
      <c r="L50" s="134">
        <f t="shared" ca="1" si="54"/>
        <v>202982</v>
      </c>
      <c r="M50" s="134">
        <f t="shared" ca="1" si="55"/>
        <v>207040</v>
      </c>
      <c r="N50" s="134">
        <f t="shared" ca="1" si="56"/>
        <v>211182</v>
      </c>
      <c r="O50" s="87"/>
      <c r="P50" s="100" t="str">
        <f t="shared" si="57"/>
        <v>C52250</v>
      </c>
      <c r="Q50" s="102" t="s">
        <v>509</v>
      </c>
      <c r="R50" s="103" t="str">
        <f t="shared" si="58"/>
        <v>Deputy Director Community Planning and Economic Development</v>
      </c>
      <c r="S50" s="102" t="str">
        <f t="shared" si="70"/>
        <v>88</v>
      </c>
      <c r="T50" s="104" cm="1">
        <f t="array" aca="1" ref="T50" ca="1">IF($Q50="Y",VLOOKUP($P50,INDIRECT($Q$2),T$5,0)*INDIRECT($P$1),VLOOKUP($P50,INDIRECT($Q$2),T$5,0))</f>
        <v>178146.74643055469</v>
      </c>
      <c r="U50" s="104" cm="1">
        <f t="array" aca="1" ref="U50" ca="1">IF($Q50="Y",VLOOKUP($P50,INDIRECT($Q$2),U$5,0)*INDIRECT($P$1),VLOOKUP($P50,INDIRECT($Q$2),U$5,0))</f>
        <v>187522.36701971092</v>
      </c>
      <c r="V50" s="104" cm="1">
        <f t="array" aca="1" ref="V50" ca="1">IF($Q50="Y",VLOOKUP($P50,INDIRECT($Q$2),V$5,0)*INDIRECT($P$1),VLOOKUP($P50,INDIRECT($Q$2),V$5,0))</f>
        <v>191274.38507521088</v>
      </c>
      <c r="W50" s="104" cm="1">
        <f t="array" aca="1" ref="W50" ca="1">IF($Q50="Y",VLOOKUP($P50,INDIRECT($Q$2),W$5,0)*INDIRECT($P$1),VLOOKUP($P50,INDIRECT($Q$2),W$5,0))</f>
        <v>195098.30206160937</v>
      </c>
      <c r="X50" s="104" cm="1">
        <f t="array" aca="1" ref="X50" ca="1">IF($Q50="Y",VLOOKUP($P50,INDIRECT($Q$2),X$5,0)*INDIRECT($P$1),VLOOKUP($P50,INDIRECT($Q$2),X$5,0))</f>
        <v>199000.75480329685</v>
      </c>
      <c r="Y50" s="104" cm="1">
        <f t="array" aca="1" ref="Y50" ca="1">IF($Q50="Y",VLOOKUP($P50,INDIRECT($Q$2),Y$5,0)*INDIRECT($P$1),VLOOKUP($P50,INDIRECT($Q$2),Y$5,0))</f>
        <v>202981.7433002734</v>
      </c>
      <c r="Z50" s="104" cm="1">
        <f t="array" aca="1" ref="Z50" ca="1">IF($Q50="Y",VLOOKUP($P50,INDIRECT($Q$2),Z$5,0)*INDIRECT($P$1),VLOOKUP($P50,INDIRECT($Q$2),Z$5,0))</f>
        <v>207040.16141514058</v>
      </c>
      <c r="AA50" s="104" cm="1">
        <f t="array" aca="1" ref="AA50" ca="1">IF($Q50="Y",VLOOKUP($P50,INDIRECT($Q$2),AA$5,0)*INDIRECT($P$1),VLOOKUP($P50,INDIRECT($Q$2),AA$5,0))</f>
        <v>211181.5398348906</v>
      </c>
      <c r="AB50" s="162" t="str">
        <f t="shared" si="59"/>
        <v>C52250</v>
      </c>
      <c r="AC50" s="163" t="str">
        <f t="shared" si="60"/>
        <v>Deputy Director Community Planning and Economic Development</v>
      </c>
      <c r="AD50" s="162" t="str">
        <f t="shared" si="61"/>
        <v>88</v>
      </c>
      <c r="AE50" s="164">
        <f t="shared" ca="1" si="62"/>
        <v>85.64800000000001</v>
      </c>
      <c r="AF50" s="164">
        <f t="shared" ca="1" si="63"/>
        <v>90.155000000000001</v>
      </c>
      <c r="AG50" s="164">
        <f t="shared" ca="1" si="64"/>
        <v>91.959000000000003</v>
      </c>
      <c r="AH50" s="164">
        <f t="shared" ca="1" si="65"/>
        <v>93.798000000000002</v>
      </c>
      <c r="AI50" s="164">
        <f t="shared" ca="1" si="66"/>
        <v>95.674000000000007</v>
      </c>
      <c r="AJ50" s="164">
        <f t="shared" ca="1" si="67"/>
        <v>97.588000000000008</v>
      </c>
      <c r="AK50" s="164">
        <f t="shared" ca="1" si="68"/>
        <v>99.539000000000001</v>
      </c>
      <c r="AL50" s="164">
        <f t="shared" ca="1" si="69"/>
        <v>101.53</v>
      </c>
    </row>
    <row r="51" spans="1:40">
      <c r="A51" s="85" t="s">
        <v>548</v>
      </c>
      <c r="B51" s="86">
        <v>10</v>
      </c>
      <c r="C51" s="94" t="s">
        <v>708</v>
      </c>
      <c r="D51" s="86">
        <v>468</v>
      </c>
      <c r="E51" s="86" t="s">
        <v>448</v>
      </c>
      <c r="F51" s="113" t="s">
        <v>549</v>
      </c>
      <c r="G51" s="134">
        <f t="shared" ca="1" si="49"/>
        <v>103929</v>
      </c>
      <c r="H51" s="134">
        <f t="shared" ca="1" si="50"/>
        <v>109399</v>
      </c>
      <c r="I51" s="134">
        <f t="shared" ca="1" si="51"/>
        <v>111588</v>
      </c>
      <c r="J51" s="134">
        <f t="shared" ca="1" si="52"/>
        <v>113819</v>
      </c>
      <c r="K51" s="134">
        <f t="shared" ca="1" si="53"/>
        <v>116095</v>
      </c>
      <c r="L51" s="134">
        <f t="shared" ca="1" si="54"/>
        <v>118417</v>
      </c>
      <c r="M51" s="134">
        <f t="shared" ca="1" si="55"/>
        <v>120785</v>
      </c>
      <c r="N51" s="134">
        <f t="shared" ca="1" si="56"/>
        <v>123202</v>
      </c>
      <c r="O51" s="87"/>
      <c r="P51" s="100" t="str">
        <f t="shared" si="57"/>
        <v>59450C</v>
      </c>
      <c r="Q51" s="102" t="s">
        <v>509</v>
      </c>
      <c r="R51" s="103" t="str">
        <f t="shared" si="58"/>
        <v>Deputy Director Elections &amp; Voting Services</v>
      </c>
      <c r="S51" s="102" t="str">
        <f t="shared" si="70"/>
        <v>171</v>
      </c>
      <c r="T51" s="104" cm="1">
        <f t="array" aca="1" ref="T51" ca="1">IF($Q51="Y",VLOOKUP($P51,INDIRECT($Q$2),T$5,0)*INDIRECT($P$1),VLOOKUP($P51,INDIRECT($Q$2),T$5,0))</f>
        <v>103929.11649999999</v>
      </c>
      <c r="U51" s="104" cm="1">
        <f t="array" aca="1" ref="U51" ca="1">IF($Q51="Y",VLOOKUP($P51,INDIRECT($Q$2),U$5,0)*INDIRECT($P$1),VLOOKUP($P51,INDIRECT($Q$2),U$5,0))</f>
        <v>109399.35187499999</v>
      </c>
      <c r="V51" s="104" cm="1">
        <f t="array" aca="1" ref="V51" ca="1">IF($Q51="Y",VLOOKUP($P51,INDIRECT($Q$2),V$5,0)*INDIRECT($P$1),VLOOKUP($P51,INDIRECT($Q$2),V$5,0))</f>
        <v>111587.66024999999</v>
      </c>
      <c r="W51" s="104" cm="1">
        <f t="array" aca="1" ref="W51" ca="1">IF($Q51="Y",VLOOKUP($P51,INDIRECT($Q$2),W$5,0)*INDIRECT($P$1),VLOOKUP($P51,INDIRECT($Q$2),W$5,0))</f>
        <v>113818.81362499998</v>
      </c>
      <c r="X51" s="104" cm="1">
        <f t="array" aca="1" ref="X51" ca="1">IF($Q51="Y",VLOOKUP($P51,INDIRECT($Q$2),X$5,0)*INDIRECT($P$1),VLOOKUP($P51,INDIRECT($Q$2),X$5,0))</f>
        <v>116094.95424999998</v>
      </c>
      <c r="Y51" s="104" cm="1">
        <f t="array" aca="1" ref="Y51" ca="1">IF($Q51="Y",VLOOKUP($P51,INDIRECT($Q$2),Y$5,0)*INDIRECT($P$1),VLOOKUP($P51,INDIRECT($Q$2),Y$5,0))</f>
        <v>118417.15324999999</v>
      </c>
      <c r="Z51" s="104" cm="1">
        <f t="array" aca="1" ref="Z51" ca="1">IF($Q51="Y",VLOOKUP($P51,INDIRECT($Q$2),Z$5,0)*INDIRECT($P$1),VLOOKUP($P51,INDIRECT($Q$2),Z$5,0))</f>
        <v>120785.41062499997</v>
      </c>
      <c r="AA51" s="104" cm="1">
        <f t="array" aca="1" ref="AA51" ca="1">IF($Q51="Y",VLOOKUP($P51,INDIRECT($Q$2),AA$5,0)*INDIRECT($P$1),VLOOKUP($P51,INDIRECT($Q$2),AA$5,0))</f>
        <v>123201.86862499999</v>
      </c>
      <c r="AB51" s="162" t="str">
        <f t="shared" si="59"/>
        <v>59450C</v>
      </c>
      <c r="AC51" s="163" t="str">
        <f t="shared" si="60"/>
        <v>Deputy Director Elections &amp; Voting Services</v>
      </c>
      <c r="AD51" s="162" t="str">
        <f t="shared" si="61"/>
        <v>171</v>
      </c>
      <c r="AE51" s="164">
        <f t="shared" ca="1" si="62"/>
        <v>49.966000000000001</v>
      </c>
      <c r="AF51" s="164">
        <f t="shared" ca="1" si="63"/>
        <v>52.595999999999997</v>
      </c>
      <c r="AG51" s="164">
        <f t="shared" ca="1" si="64"/>
        <v>53.647999999999996</v>
      </c>
      <c r="AH51" s="164">
        <f t="shared" ca="1" si="65"/>
        <v>54.720999999999997</v>
      </c>
      <c r="AI51" s="164">
        <f t="shared" ca="1" si="66"/>
        <v>55.814999999999998</v>
      </c>
      <c r="AJ51" s="164">
        <f t="shared" ca="1" si="67"/>
        <v>56.931999999999995</v>
      </c>
      <c r="AK51" s="164">
        <f t="shared" ca="1" si="68"/>
        <v>58.07</v>
      </c>
      <c r="AL51" s="164">
        <f t="shared" ca="1" si="69"/>
        <v>59.231999999999999</v>
      </c>
    </row>
    <row r="52" spans="1:40">
      <c r="A52" s="85" t="s">
        <v>418</v>
      </c>
      <c r="B52" s="86">
        <v>11</v>
      </c>
      <c r="C52" s="86" t="s">
        <v>419</v>
      </c>
      <c r="D52" s="86">
        <v>533</v>
      </c>
      <c r="E52" s="86" t="s">
        <v>448</v>
      </c>
      <c r="F52" s="113" t="s">
        <v>421</v>
      </c>
      <c r="G52" s="134">
        <f t="shared" ca="1" si="49"/>
        <v>110399</v>
      </c>
      <c r="H52" s="134">
        <f t="shared" ca="1" si="50"/>
        <v>116211</v>
      </c>
      <c r="I52" s="134">
        <f t="shared" ca="1" si="51"/>
        <v>118535</v>
      </c>
      <c r="J52" s="134">
        <f t="shared" ca="1" si="52"/>
        <v>120905</v>
      </c>
      <c r="K52" s="134">
        <f t="shared" ca="1" si="53"/>
        <v>123323</v>
      </c>
      <c r="L52" s="134">
        <f t="shared" ca="1" si="54"/>
        <v>125791</v>
      </c>
      <c r="M52" s="134">
        <f t="shared" ca="1" si="55"/>
        <v>128305</v>
      </c>
      <c r="N52" s="134">
        <f t="shared" ca="1" si="56"/>
        <v>130873</v>
      </c>
      <c r="O52" s="87"/>
      <c r="P52" s="100" t="str">
        <f t="shared" si="57"/>
        <v>C03017</v>
      </c>
      <c r="Q52" s="102" t="s">
        <v>509</v>
      </c>
      <c r="R52" s="103" t="str">
        <f t="shared" si="58"/>
        <v>Deputy Director Fire Inspection Services</v>
      </c>
      <c r="S52" s="102" t="str">
        <f t="shared" si="70"/>
        <v>08</v>
      </c>
      <c r="T52" s="104" cm="1">
        <f t="array" aca="1" ref="T52" ca="1">IF($Q52="Y",VLOOKUP($P52,INDIRECT($Q$2),T$5,0)*INDIRECT($P$1),VLOOKUP($P52,INDIRECT($Q$2),T$5,0))</f>
        <v>110399.14918845311</v>
      </c>
      <c r="U52" s="104" cm="1">
        <f t="array" aca="1" ref="U52" ca="1">IF($Q52="Y",VLOOKUP($P52,INDIRECT($Q$2),U$5,0)*INDIRECT($P$1),VLOOKUP($P52,INDIRECT($Q$2),U$5,0))</f>
        <v>116210.79507984372</v>
      </c>
      <c r="V52" s="104" cm="1">
        <f t="array" aca="1" ref="V52" ca="1">IF($Q52="Y",VLOOKUP($P52,INDIRECT($Q$2),V$5,0)*INDIRECT($P$1),VLOOKUP($P52,INDIRECT($Q$2),V$5,0))</f>
        <v>118534.78975396091</v>
      </c>
      <c r="W52" s="104" cm="1">
        <f t="array" aca="1" ref="W52" ca="1">IF($Q52="Y",VLOOKUP($P52,INDIRECT($Q$2),W$5,0)*INDIRECT($P$1),VLOOKUP($P52,INDIRECT($Q$2),W$5,0))</f>
        <v>120905.24219881247</v>
      </c>
      <c r="X52" s="104" cm="1">
        <f t="array" aca="1" ref="X52" ca="1">IF($Q52="Y",VLOOKUP($P52,INDIRECT($Q$2),X$5,0)*INDIRECT($P$1),VLOOKUP($P52,INDIRECT($Q$2),X$5,0))</f>
        <v>123323.25855179685</v>
      </c>
      <c r="Y52" s="104" cm="1">
        <f t="array" aca="1" ref="Y52" ca="1">IF($Q52="Y",VLOOKUP($P52,INDIRECT($Q$2),Y$5,0)*INDIRECT($P$1),VLOOKUP($P52,INDIRECT($Q$2),Y$5,0))</f>
        <v>125791.0510877109</v>
      </c>
      <c r="Z52" s="104" cm="1">
        <f t="array" aca="1" ref="Z52" ca="1">IF($Q52="Y",VLOOKUP($P52,INDIRECT($Q$2),Z$5,0)*INDIRECT($P$1),VLOOKUP($P52,INDIRECT($Q$2),Z$5,0))</f>
        <v>128305.30139435935</v>
      </c>
      <c r="AA52" s="104" cm="1">
        <f t="array" aca="1" ref="AA52" ca="1">IF($Q52="Y",VLOOKUP($P52,INDIRECT($Q$2),AA$5,0)*INDIRECT($P$1),VLOOKUP($P52,INDIRECT($Q$2),AA$5,0))</f>
        <v>130872.64629613279</v>
      </c>
      <c r="AB52" s="162" t="str">
        <f t="shared" si="59"/>
        <v>C03017</v>
      </c>
      <c r="AC52" s="163" t="str">
        <f t="shared" si="60"/>
        <v>Deputy Director Fire Inspection Services</v>
      </c>
      <c r="AD52" s="162" t="str">
        <f t="shared" si="61"/>
        <v>08</v>
      </c>
      <c r="AE52" s="164">
        <f t="shared" ca="1" si="62"/>
        <v>53.076999999999998</v>
      </c>
      <c r="AF52" s="164">
        <f t="shared" ca="1" si="63"/>
        <v>55.870999999999995</v>
      </c>
      <c r="AG52" s="164">
        <f t="shared" ca="1" si="64"/>
        <v>56.988</v>
      </c>
      <c r="AH52" s="164">
        <f t="shared" ca="1" si="65"/>
        <v>58.128</v>
      </c>
      <c r="AI52" s="164">
        <f t="shared" ca="1" si="66"/>
        <v>59.290999999999997</v>
      </c>
      <c r="AJ52" s="164">
        <f t="shared" ca="1" si="67"/>
        <v>60.476999999999997</v>
      </c>
      <c r="AK52" s="164">
        <f t="shared" ca="1" si="68"/>
        <v>61.686</v>
      </c>
      <c r="AL52" s="164">
        <f t="shared" ca="1" si="69"/>
        <v>62.919999999999995</v>
      </c>
    </row>
    <row r="53" spans="1:40">
      <c r="A53" s="85" t="s">
        <v>117</v>
      </c>
      <c r="B53" s="86">
        <v>13</v>
      </c>
      <c r="C53" s="86" t="s">
        <v>109</v>
      </c>
      <c r="D53" s="86">
        <v>603</v>
      </c>
      <c r="E53" s="86" t="s">
        <v>448</v>
      </c>
      <c r="F53" s="85" t="s">
        <v>118</v>
      </c>
      <c r="G53" s="134">
        <f t="shared" ca="1" si="49"/>
        <v>150496</v>
      </c>
      <c r="H53" s="134">
        <f t="shared" ca="1" si="50"/>
        <v>158418</v>
      </c>
      <c r="I53" s="134">
        <f t="shared" ca="1" si="51"/>
        <v>161587</v>
      </c>
      <c r="J53" s="134">
        <f t="shared" ca="1" si="52"/>
        <v>164817</v>
      </c>
      <c r="K53" s="134">
        <f t="shared" ca="1" si="53"/>
        <v>168114</v>
      </c>
      <c r="L53" s="134">
        <f t="shared" ca="1" si="54"/>
        <v>171477</v>
      </c>
      <c r="M53" s="134">
        <f t="shared" ca="1" si="55"/>
        <v>174907</v>
      </c>
      <c r="N53" s="134">
        <f t="shared" ca="1" si="56"/>
        <v>178403</v>
      </c>
      <c r="O53" s="87"/>
      <c r="P53" s="100" t="str">
        <f t="shared" si="57"/>
        <v>C03026</v>
      </c>
      <c r="Q53" s="102" t="s">
        <v>509</v>
      </c>
      <c r="R53" s="103" t="str">
        <f t="shared" si="58"/>
        <v>Deputy Director Information Technology</v>
      </c>
      <c r="S53" s="102" t="str">
        <f t="shared" si="70"/>
        <v>04</v>
      </c>
      <c r="T53" s="104" cm="1">
        <f t="array" aca="1" ref="T53" ca="1">IF($Q53="Y",VLOOKUP($P53,INDIRECT($Q$2),T$5,0)*INDIRECT($P$1),VLOOKUP($P53,INDIRECT($Q$2),T$5,0))</f>
        <v>150495.52374441404</v>
      </c>
      <c r="U53" s="104" cm="1">
        <f t="array" aca="1" ref="U53" ca="1">IF($Q53="Y",VLOOKUP($P53,INDIRECT($Q$2),U$5,0)*INDIRECT($P$1),VLOOKUP($P53,INDIRECT($Q$2),U$5,0))</f>
        <v>158417.67979202341</v>
      </c>
      <c r="V53" s="104" cm="1">
        <f t="array" aca="1" ref="V53" ca="1">IF($Q53="Y",VLOOKUP($P53,INDIRECT($Q$2),V$5,0)*INDIRECT($P$1),VLOOKUP($P53,INDIRECT($Q$2),V$5,0))</f>
        <v>161586.76343854686</v>
      </c>
      <c r="W53" s="104" cm="1">
        <f t="array" aca="1" ref="W53" ca="1">IF($Q53="Y",VLOOKUP($P53,INDIRECT($Q$2),W$5,0)*INDIRECT($P$1),VLOOKUP($P53,INDIRECT($Q$2),W$5,0))</f>
        <v>164816.68464198435</v>
      </c>
      <c r="X53" s="104" cm="1">
        <f t="array" aca="1" ref="X53" ca="1">IF($Q53="Y",VLOOKUP($P53,INDIRECT($Q$2),X$5,0)*INDIRECT($P$1),VLOOKUP($P53,INDIRECT($Q$2),X$5,0))</f>
        <v>168114.08022672654</v>
      </c>
      <c r="Y53" s="104" cm="1">
        <f t="array" aca="1" ref="Y53" ca="1">IF($Q53="Y",VLOOKUP($P53,INDIRECT($Q$2),Y$5,0)*INDIRECT($P$1),VLOOKUP($P53,INDIRECT($Q$2),Y$5,0))</f>
        <v>171476.73791797654</v>
      </c>
      <c r="Z53" s="104" cm="1">
        <f t="array" aca="1" ref="Z53" ca="1">IF($Q53="Y",VLOOKUP($P53,INDIRECT($Q$2),Z$5,0)*INDIRECT($P$1),VLOOKUP($P53,INDIRECT($Q$2),Z$5,0))</f>
        <v>174906.86999053124</v>
      </c>
      <c r="AA53" s="104" cm="1">
        <f t="array" aca="1" ref="AA53" ca="1">IF($Q53="Y",VLOOKUP($P53,INDIRECT($Q$2),AA$5,0)*INDIRECT($P$1),VLOOKUP($P53,INDIRECT($Q$2),AA$5,0))</f>
        <v>178403.37030699218</v>
      </c>
      <c r="AB53" s="162" t="str">
        <f t="shared" si="59"/>
        <v>C03026</v>
      </c>
      <c r="AC53" s="163" t="str">
        <f t="shared" si="60"/>
        <v>Deputy Director Information Technology</v>
      </c>
      <c r="AD53" s="162" t="str">
        <f t="shared" si="61"/>
        <v>04</v>
      </c>
      <c r="AE53" s="164">
        <f t="shared" ca="1" si="62"/>
        <v>72.353999999999999</v>
      </c>
      <c r="AF53" s="164">
        <f t="shared" ca="1" si="63"/>
        <v>76.163000000000011</v>
      </c>
      <c r="AG53" s="164">
        <f t="shared" ca="1" si="64"/>
        <v>77.686000000000007</v>
      </c>
      <c r="AH53" s="164">
        <f t="shared" ca="1" si="65"/>
        <v>79.239000000000004</v>
      </c>
      <c r="AI53" s="164">
        <f t="shared" ca="1" si="66"/>
        <v>80.825000000000003</v>
      </c>
      <c r="AJ53" s="164">
        <f t="shared" ca="1" si="67"/>
        <v>82.441000000000003</v>
      </c>
      <c r="AK53" s="164">
        <f t="shared" ca="1" si="68"/>
        <v>84.09</v>
      </c>
      <c r="AL53" s="164">
        <f t="shared" ca="1" si="69"/>
        <v>85.771000000000001</v>
      </c>
    </row>
    <row r="54" spans="1:40" s="51" customFormat="1">
      <c r="A54" s="85" t="s">
        <v>119</v>
      </c>
      <c r="B54" s="86">
        <v>12</v>
      </c>
      <c r="C54" s="86" t="s">
        <v>120</v>
      </c>
      <c r="D54" s="86">
        <v>583</v>
      </c>
      <c r="E54" s="86" t="s">
        <v>448</v>
      </c>
      <c r="F54" s="113" t="s">
        <v>121</v>
      </c>
      <c r="G54" s="134">
        <f t="shared" ca="1" si="49"/>
        <v>130191</v>
      </c>
      <c r="H54" s="134">
        <f t="shared" ca="1" si="50"/>
        <v>137044</v>
      </c>
      <c r="I54" s="134">
        <f t="shared" ca="1" si="51"/>
        <v>139784</v>
      </c>
      <c r="J54" s="134">
        <f t="shared" ca="1" si="52"/>
        <v>142578</v>
      </c>
      <c r="K54" s="134">
        <f t="shared" ca="1" si="53"/>
        <v>145433</v>
      </c>
      <c r="L54" s="134">
        <f t="shared" ca="1" si="54"/>
        <v>148340</v>
      </c>
      <c r="M54" s="134">
        <f t="shared" ca="1" si="55"/>
        <v>151306</v>
      </c>
      <c r="N54" s="134">
        <f t="shared" ca="1" si="56"/>
        <v>154332</v>
      </c>
      <c r="O54" s="87"/>
      <c r="P54" s="100" t="str">
        <f t="shared" si="57"/>
        <v>C03028</v>
      </c>
      <c r="Q54" s="102" t="s">
        <v>509</v>
      </c>
      <c r="R54" s="103" t="str">
        <f t="shared" si="58"/>
        <v>Deputy Director Inter Governmental Relations</v>
      </c>
      <c r="S54" s="102" t="str">
        <f t="shared" si="70"/>
        <v>43</v>
      </c>
      <c r="T54" s="104" cm="1">
        <f t="array" aca="1" ref="T54" ca="1">IF($Q54="Y",VLOOKUP($P54,INDIRECT($Q$2),T$5,0)*INDIRECT($P$1),VLOOKUP($P54,INDIRECT($Q$2),T$5,0))</f>
        <v>130191.26565869529</v>
      </c>
      <c r="U54" s="104" cm="1">
        <f t="array" aca="1" ref="U54" ca="1">IF($Q54="Y",VLOOKUP($P54,INDIRECT($Q$2),U$5,0)*INDIRECT($P$1),VLOOKUP($P54,INDIRECT($Q$2),U$5,0))</f>
        <v>137043.7868420156</v>
      </c>
      <c r="V54" s="104" cm="1">
        <f t="array" aca="1" ref="V54" ca="1">IF($Q54="Y",VLOOKUP($P54,INDIRECT($Q$2),V$5,0)*INDIRECT($P$1),VLOOKUP($P54,INDIRECT($Q$2),V$5,0))</f>
        <v>139783.68917794529</v>
      </c>
      <c r="W54" s="104" cm="1">
        <f t="array" aca="1" ref="W54" ca="1">IF($Q54="Y",VLOOKUP($P54,INDIRECT($Q$2),W$5,0)*INDIRECT($P$1),VLOOKUP($P54,INDIRECT($Q$2),W$5,0))</f>
        <v>142577.7922463984</v>
      </c>
      <c r="X54" s="104" cm="1">
        <f t="array" aca="1" ref="X54" ca="1">IF($Q54="Y",VLOOKUP($P54,INDIRECT($Q$2),X$5,0)*INDIRECT($P$1),VLOOKUP($P54,INDIRECT($Q$2),X$5,0))</f>
        <v>145432.73287176559</v>
      </c>
      <c r="Y54" s="104" cm="1">
        <f t="array" aca="1" ref="Y54" ca="1">IF($Q54="Y",VLOOKUP($P54,INDIRECT($Q$2),Y$5,0)*INDIRECT($P$1),VLOOKUP($P54,INDIRECT($Q$2),Y$5,0))</f>
        <v>148339.66195485936</v>
      </c>
      <c r="Z54" s="104" cm="1">
        <f t="array" aca="1" ref="Z54" ca="1">IF($Q54="Y",VLOOKUP($P54,INDIRECT($Q$2),Z$5,0)*INDIRECT($P$1),VLOOKUP($P54,INDIRECT($Q$2),Z$5,0))</f>
        <v>151306.32245746872</v>
      </c>
      <c r="AA54" s="104" cm="1">
        <f t="array" aca="1" ref="AA54" ca="1">IF($Q54="Y",VLOOKUP($P54,INDIRECT($Q$2),AA$5,0)*INDIRECT($P$1),VLOOKUP($P54,INDIRECT($Q$2),AA$5,0))</f>
        <v>154331.6082421953</v>
      </c>
      <c r="AB54" s="162" t="str">
        <f t="shared" si="59"/>
        <v>C03028</v>
      </c>
      <c r="AC54" s="163" t="str">
        <f t="shared" si="60"/>
        <v>Deputy Director Inter Governmental Relations</v>
      </c>
      <c r="AD54" s="162" t="str">
        <f t="shared" si="61"/>
        <v>43</v>
      </c>
      <c r="AE54" s="164">
        <f t="shared" ca="1" si="62"/>
        <v>62.591999999999999</v>
      </c>
      <c r="AF54" s="164">
        <f t="shared" ca="1" si="63"/>
        <v>65.887</v>
      </c>
      <c r="AG54" s="164">
        <f t="shared" ca="1" si="64"/>
        <v>67.204000000000008</v>
      </c>
      <c r="AH54" s="164">
        <f t="shared" ca="1" si="65"/>
        <v>68.548000000000002</v>
      </c>
      <c r="AI54" s="164">
        <f t="shared" ca="1" si="66"/>
        <v>69.92</v>
      </c>
      <c r="AJ54" s="164">
        <f t="shared" ca="1" si="67"/>
        <v>71.317999999999998</v>
      </c>
      <c r="AK54" s="164">
        <f t="shared" ca="1" si="68"/>
        <v>72.744</v>
      </c>
      <c r="AL54" s="164">
        <f t="shared" ca="1" si="69"/>
        <v>74.198000000000008</v>
      </c>
      <c r="AM54" s="44"/>
      <c r="AN54" s="44"/>
    </row>
    <row r="55" spans="1:40">
      <c r="A55" s="85" t="s">
        <v>108</v>
      </c>
      <c r="B55" s="86">
        <v>13</v>
      </c>
      <c r="C55" s="86" t="s">
        <v>109</v>
      </c>
      <c r="D55" s="86">
        <v>590</v>
      </c>
      <c r="E55" s="86" t="s">
        <v>448</v>
      </c>
      <c r="F55" s="113" t="s">
        <v>581</v>
      </c>
      <c r="G55" s="134">
        <f t="shared" ca="1" si="49"/>
        <v>150496</v>
      </c>
      <c r="H55" s="134">
        <f t="shared" ca="1" si="50"/>
        <v>158418</v>
      </c>
      <c r="I55" s="134">
        <f t="shared" ca="1" si="51"/>
        <v>161587</v>
      </c>
      <c r="J55" s="134">
        <f t="shared" ca="1" si="52"/>
        <v>164817</v>
      </c>
      <c r="K55" s="134">
        <f t="shared" ca="1" si="53"/>
        <v>168114</v>
      </c>
      <c r="L55" s="134">
        <f t="shared" ca="1" si="54"/>
        <v>171477</v>
      </c>
      <c r="M55" s="134">
        <f t="shared" ca="1" si="55"/>
        <v>174907</v>
      </c>
      <c r="N55" s="134">
        <f t="shared" ca="1" si="56"/>
        <v>178403</v>
      </c>
      <c r="O55" s="87"/>
      <c r="P55" s="100" t="str">
        <f t="shared" si="57"/>
        <v>C03024</v>
      </c>
      <c r="Q55" s="102" t="s">
        <v>509</v>
      </c>
      <c r="R55" s="103" t="str">
        <f t="shared" si="58"/>
        <v>Deputy Director IT Information Security</v>
      </c>
      <c r="S55" s="102" t="str">
        <f t="shared" si="70"/>
        <v>04</v>
      </c>
      <c r="T55" s="104" cm="1">
        <f t="array" aca="1" ref="T55" ca="1">IF($Q55="Y",VLOOKUP($P55,INDIRECT($Q$2),T$5,0)*INDIRECT($P$1),VLOOKUP($P55,INDIRECT($Q$2),T$5,0))</f>
        <v>150495.52374441404</v>
      </c>
      <c r="U55" s="104" cm="1">
        <f t="array" aca="1" ref="U55" ca="1">IF($Q55="Y",VLOOKUP($P55,INDIRECT($Q$2),U$5,0)*INDIRECT($P$1),VLOOKUP($P55,INDIRECT($Q$2),U$5,0))</f>
        <v>158417.67979202341</v>
      </c>
      <c r="V55" s="104" cm="1">
        <f t="array" aca="1" ref="V55" ca="1">IF($Q55="Y",VLOOKUP($P55,INDIRECT($Q$2),V$5,0)*INDIRECT($P$1),VLOOKUP($P55,INDIRECT($Q$2),V$5,0))</f>
        <v>161586.76343854686</v>
      </c>
      <c r="W55" s="104" cm="1">
        <f t="array" aca="1" ref="W55" ca="1">IF($Q55="Y",VLOOKUP($P55,INDIRECT($Q$2),W$5,0)*INDIRECT($P$1),VLOOKUP($P55,INDIRECT($Q$2),W$5,0))</f>
        <v>164816.68464198435</v>
      </c>
      <c r="X55" s="104" cm="1">
        <f t="array" aca="1" ref="X55" ca="1">IF($Q55="Y",VLOOKUP($P55,INDIRECT($Q$2),X$5,0)*INDIRECT($P$1),VLOOKUP($P55,INDIRECT($Q$2),X$5,0))</f>
        <v>168114.08022672654</v>
      </c>
      <c r="Y55" s="104" cm="1">
        <f t="array" aca="1" ref="Y55" ca="1">IF($Q55="Y",VLOOKUP($P55,INDIRECT($Q$2),Y$5,0)*INDIRECT($P$1),VLOOKUP($P55,INDIRECT($Q$2),Y$5,0))</f>
        <v>171476.73791797654</v>
      </c>
      <c r="Z55" s="104" cm="1">
        <f t="array" aca="1" ref="Z55" ca="1">IF($Q55="Y",VLOOKUP($P55,INDIRECT($Q$2),Z$5,0)*INDIRECT($P$1),VLOOKUP($P55,INDIRECT($Q$2),Z$5,0))</f>
        <v>174906.86999053124</v>
      </c>
      <c r="AA55" s="104" cm="1">
        <f t="array" aca="1" ref="AA55" ca="1">IF($Q55="Y",VLOOKUP($P55,INDIRECT($Q$2),AA$5,0)*INDIRECT($P$1),VLOOKUP($P55,INDIRECT($Q$2),AA$5,0))</f>
        <v>178403.37030699218</v>
      </c>
      <c r="AB55" s="162" t="str">
        <f t="shared" si="59"/>
        <v>C03024</v>
      </c>
      <c r="AC55" s="163" t="str">
        <f t="shared" si="60"/>
        <v>Deputy Director IT Information Security</v>
      </c>
      <c r="AD55" s="162" t="str">
        <f t="shared" si="61"/>
        <v>04</v>
      </c>
      <c r="AE55" s="164">
        <f t="shared" ca="1" si="62"/>
        <v>72.353999999999999</v>
      </c>
      <c r="AF55" s="164">
        <f t="shared" ca="1" si="63"/>
        <v>76.163000000000011</v>
      </c>
      <c r="AG55" s="164">
        <f t="shared" ca="1" si="64"/>
        <v>77.686000000000007</v>
      </c>
      <c r="AH55" s="164">
        <f t="shared" ca="1" si="65"/>
        <v>79.239000000000004</v>
      </c>
      <c r="AI55" s="164">
        <f t="shared" ca="1" si="66"/>
        <v>80.825000000000003</v>
      </c>
      <c r="AJ55" s="164">
        <f t="shared" ca="1" si="67"/>
        <v>82.441000000000003</v>
      </c>
      <c r="AK55" s="164">
        <f t="shared" ca="1" si="68"/>
        <v>84.09</v>
      </c>
      <c r="AL55" s="164">
        <f t="shared" ca="1" si="69"/>
        <v>85.771000000000001</v>
      </c>
    </row>
    <row r="56" spans="1:40">
      <c r="A56" s="85" t="s">
        <v>122</v>
      </c>
      <c r="B56" s="86">
        <v>12</v>
      </c>
      <c r="C56" s="86" t="s">
        <v>123</v>
      </c>
      <c r="D56" s="86">
        <v>543</v>
      </c>
      <c r="E56" s="86" t="s">
        <v>448</v>
      </c>
      <c r="F56" s="113" t="s">
        <v>124</v>
      </c>
      <c r="G56" s="134">
        <f t="shared" ca="1" si="49"/>
        <v>121055</v>
      </c>
      <c r="H56" s="134">
        <f t="shared" ca="1" si="50"/>
        <v>127428</v>
      </c>
      <c r="I56" s="134">
        <f t="shared" ca="1" si="51"/>
        <v>129974</v>
      </c>
      <c r="J56" s="134">
        <f t="shared" ca="1" si="52"/>
        <v>132575</v>
      </c>
      <c r="K56" s="134">
        <f t="shared" ca="1" si="53"/>
        <v>135229</v>
      </c>
      <c r="L56" s="134">
        <f t="shared" ca="1" si="54"/>
        <v>137931</v>
      </c>
      <c r="M56" s="134">
        <f t="shared" ca="1" si="55"/>
        <v>140691</v>
      </c>
      <c r="N56" s="134">
        <f t="shared" ca="1" si="56"/>
        <v>143505</v>
      </c>
      <c r="O56" s="87"/>
      <c r="P56" s="100" t="str">
        <f t="shared" si="57"/>
        <v>C03036</v>
      </c>
      <c r="Q56" s="102" t="s">
        <v>509</v>
      </c>
      <c r="R56" s="103" t="str">
        <f t="shared" si="58"/>
        <v>Deputy Director Neighborhood and Community Relations</v>
      </c>
      <c r="S56" s="102" t="str">
        <f t="shared" si="70"/>
        <v>80</v>
      </c>
      <c r="T56" s="104" cm="1">
        <f t="array" aca="1" ref="T56" ca="1">IF($Q56="Y",VLOOKUP($P56,INDIRECT($Q$2),T$5,0)*INDIRECT($P$1),VLOOKUP($P56,INDIRECT($Q$2),T$5,0))</f>
        <v>121054.57074760155</v>
      </c>
      <c r="U56" s="104" cm="1">
        <f t="array" aca="1" ref="U56" ca="1">IF($Q56="Y",VLOOKUP($P56,INDIRECT($Q$2),U$5,0)*INDIRECT($P$1),VLOOKUP($P56,INDIRECT($Q$2),U$5,0))</f>
        <v>127428.13443739842</v>
      </c>
      <c r="V56" s="104" cm="1">
        <f t="array" aca="1" ref="V56" ca="1">IF($Q56="Y",VLOOKUP($P56,INDIRECT($Q$2),V$5,0)*INDIRECT($P$1),VLOOKUP($P56,INDIRECT($Q$2),V$5,0))</f>
        <v>129974.46272860153</v>
      </c>
      <c r="W56" s="104" cm="1">
        <f t="array" aca="1" ref="W56" ca="1">IF($Q56="Y",VLOOKUP($P56,INDIRECT($Q$2),W$5,0)*INDIRECT($P$1),VLOOKUP($P56,INDIRECT($Q$2),W$5,0))</f>
        <v>132574.99175232812</v>
      </c>
      <c r="X56" s="104" cm="1">
        <f t="array" aca="1" ref="X56" ca="1">IF($Q56="Y",VLOOKUP($P56,INDIRECT($Q$2),X$5,0)*INDIRECT($P$1),VLOOKUP($P56,INDIRECT($Q$2),X$5,0))</f>
        <v>135228.61537117968</v>
      </c>
      <c r="Y56" s="104" cm="1">
        <f t="array" aca="1" ref="Y56" ca="1">IF($Q56="Y",VLOOKUP($P56,INDIRECT($Q$2),Y$5,0)*INDIRECT($P$1),VLOOKUP($P56,INDIRECT($Q$2),Y$5,0))</f>
        <v>137930.90903556248</v>
      </c>
      <c r="Z56" s="104" cm="1">
        <f t="array" aca="1" ref="Z56" ca="1">IF($Q56="Y",VLOOKUP($P56,INDIRECT($Q$2),Z$5,0)*INDIRECT($P$1),VLOOKUP($P56,INDIRECT($Q$2),Z$5,0))</f>
        <v>140690.72184466405</v>
      </c>
      <c r="AA56" s="104" cm="1">
        <f t="array" aca="1" ref="AA56" ca="1">IF($Q56="Y",VLOOKUP($P56,INDIRECT($Q$2),AA$5,0)*INDIRECT($P$1),VLOOKUP($P56,INDIRECT($Q$2),AA$5,0))</f>
        <v>143504.73538628902</v>
      </c>
      <c r="AB56" s="162" t="str">
        <f t="shared" si="59"/>
        <v>C03036</v>
      </c>
      <c r="AC56" s="163" t="str">
        <f t="shared" si="60"/>
        <v>Deputy Director Neighborhood and Community Relations</v>
      </c>
      <c r="AD56" s="162" t="str">
        <f t="shared" si="61"/>
        <v>80</v>
      </c>
      <c r="AE56" s="164">
        <f t="shared" ca="1" si="62"/>
        <v>58.199999999999996</v>
      </c>
      <c r="AF56" s="164">
        <f t="shared" ca="1" si="63"/>
        <v>61.263999999999996</v>
      </c>
      <c r="AG56" s="164">
        <f t="shared" ca="1" si="64"/>
        <v>62.488</v>
      </c>
      <c r="AH56" s="164">
        <f t="shared" ca="1" si="65"/>
        <v>63.738</v>
      </c>
      <c r="AI56" s="164">
        <f t="shared" ca="1" si="66"/>
        <v>65.01400000000001</v>
      </c>
      <c r="AJ56" s="164">
        <f t="shared" ca="1" si="67"/>
        <v>66.313000000000002</v>
      </c>
      <c r="AK56" s="164">
        <f t="shared" ca="1" si="68"/>
        <v>67.64</v>
      </c>
      <c r="AL56" s="164">
        <f t="shared" ca="1" si="69"/>
        <v>68.993000000000009</v>
      </c>
    </row>
    <row r="57" spans="1:40">
      <c r="A57" s="85" t="s">
        <v>661</v>
      </c>
      <c r="B57" s="86">
        <v>12</v>
      </c>
      <c r="C57" s="94" t="s">
        <v>309</v>
      </c>
      <c r="D57" s="86">
        <v>555</v>
      </c>
      <c r="E57" s="86" t="s">
        <v>448</v>
      </c>
      <c r="F57" s="113" t="s">
        <v>657</v>
      </c>
      <c r="G57" s="134">
        <f t="shared" ca="1" si="49"/>
        <v>123797</v>
      </c>
      <c r="H57" s="134">
        <f t="shared" ca="1" si="50"/>
        <v>130313</v>
      </c>
      <c r="I57" s="134">
        <f t="shared" ca="1" si="51"/>
        <v>132919</v>
      </c>
      <c r="J57" s="134">
        <f t="shared" ca="1" si="52"/>
        <v>135577</v>
      </c>
      <c r="K57" s="134">
        <f t="shared" ca="1" si="53"/>
        <v>138289</v>
      </c>
      <c r="L57" s="134">
        <f t="shared" ca="1" si="54"/>
        <v>141055</v>
      </c>
      <c r="M57" s="134">
        <f t="shared" ca="1" si="55"/>
        <v>143874</v>
      </c>
      <c r="N57" s="134">
        <f t="shared" ca="1" si="56"/>
        <v>146753</v>
      </c>
      <c r="O57" s="87"/>
      <c r="P57" s="100" t="str">
        <f t="shared" si="57"/>
        <v>53081C</v>
      </c>
      <c r="Q57" s="102" t="s">
        <v>509</v>
      </c>
      <c r="R57" s="103" t="str">
        <f t="shared" si="58"/>
        <v>Deputy Director Neighborhood Safety</v>
      </c>
      <c r="S57" s="102" t="str">
        <f t="shared" si="70"/>
        <v>35</v>
      </c>
      <c r="T57" s="104" cm="1">
        <f t="array" aca="1" ref="T57" ca="1">IF($Q57="Y",VLOOKUP($P57,INDIRECT($Q$2),T$5,0)*INDIRECT($P$1),VLOOKUP($P57,INDIRECT($Q$2),T$5,0))</f>
        <v>123796.6853583281</v>
      </c>
      <c r="U57" s="104" cm="1">
        <f t="array" aca="1" ref="U57" ca="1">IF($Q57="Y",VLOOKUP($P57,INDIRECT($Q$2),U$5,0)*INDIRECT($P$1),VLOOKUP($P57,INDIRECT($Q$2),U$5,0))</f>
        <v>130312.94077252343</v>
      </c>
      <c r="V57" s="104" cm="1">
        <f t="array" aca="1" ref="V57" ca="1">IF($Q57="Y",VLOOKUP($P57,INDIRECT($Q$2),V$5,0)*INDIRECT($P$1),VLOOKUP($P57,INDIRECT($Q$2),V$5,0))</f>
        <v>132919.00048324215</v>
      </c>
      <c r="W57" s="104" cm="1">
        <f t="array" aca="1" ref="W57" ca="1">IF($Q57="Y",VLOOKUP($P57,INDIRECT($Q$2),W$5,0)*INDIRECT($P$1),VLOOKUP($P57,INDIRECT($Q$2),W$5,0))</f>
        <v>135577.04865168748</v>
      </c>
      <c r="X57" s="104" cm="1">
        <f t="array" aca="1" ref="X57" ca="1">IF($Q57="Y",VLOOKUP($P57,INDIRECT($Q$2),X$5,0)*INDIRECT($P$1),VLOOKUP($P57,INDIRECT($Q$2),X$5,0))</f>
        <v>138289.29755265624</v>
      </c>
      <c r="Y57" s="104" cm="1">
        <f t="array" aca="1" ref="Y57" ca="1">IF($Q57="Y",VLOOKUP($P57,INDIRECT($Q$2),Y$5,0)*INDIRECT($P$1),VLOOKUP($P57,INDIRECT($Q$2),Y$5,0))</f>
        <v>141054.64104874997</v>
      </c>
      <c r="Z57" s="104" cm="1">
        <f t="array" aca="1" ref="Z57" ca="1">IF($Q57="Y",VLOOKUP($P57,INDIRECT($Q$2),Z$5,0)*INDIRECT($P$1),VLOOKUP($P57,INDIRECT($Q$2),Z$5,0))</f>
        <v>143874.18527736716</v>
      </c>
      <c r="AA57" s="104" cm="1">
        <f t="array" aca="1" ref="AA57" ca="1">IF($Q57="Y",VLOOKUP($P57,INDIRECT($Q$2),AA$5,0)*INDIRECT($P$1),VLOOKUP($P57,INDIRECT($Q$2),AA$5,0))</f>
        <v>146753.46092549994</v>
      </c>
      <c r="AB57" s="162" t="str">
        <f t="shared" si="59"/>
        <v>53081C</v>
      </c>
      <c r="AC57" s="163" t="str">
        <f t="shared" si="60"/>
        <v>Deputy Director Neighborhood Safety</v>
      </c>
      <c r="AD57" s="162" t="str">
        <f t="shared" si="61"/>
        <v>35</v>
      </c>
      <c r="AE57" s="164">
        <f t="shared" ca="1" si="62"/>
        <v>59.518000000000001</v>
      </c>
      <c r="AF57" s="164">
        <f t="shared" ca="1" si="63"/>
        <v>62.650999999999996</v>
      </c>
      <c r="AG57" s="164">
        <f t="shared" ca="1" si="64"/>
        <v>63.903999999999996</v>
      </c>
      <c r="AH57" s="164">
        <f t="shared" ca="1" si="65"/>
        <v>65.182000000000002</v>
      </c>
      <c r="AI57" s="164">
        <f t="shared" ca="1" si="66"/>
        <v>66.486000000000004</v>
      </c>
      <c r="AJ57" s="164">
        <f t="shared" ca="1" si="67"/>
        <v>67.814999999999998</v>
      </c>
      <c r="AK57" s="164">
        <f t="shared" ca="1" si="68"/>
        <v>69.171000000000006</v>
      </c>
      <c r="AL57" s="164">
        <f t="shared" ca="1" si="69"/>
        <v>70.555000000000007</v>
      </c>
    </row>
    <row r="58" spans="1:40">
      <c r="A58" s="85" t="s">
        <v>616</v>
      </c>
      <c r="B58" s="86">
        <v>12</v>
      </c>
      <c r="C58" s="94" t="s">
        <v>248</v>
      </c>
      <c r="D58" s="86">
        <v>545</v>
      </c>
      <c r="E58" s="86" t="s">
        <v>448</v>
      </c>
      <c r="F58" s="113" t="s">
        <v>615</v>
      </c>
      <c r="G58" s="134">
        <f t="shared" ca="1" si="49"/>
        <v>121515</v>
      </c>
      <c r="H58" s="134">
        <f t="shared" ca="1" si="50"/>
        <v>127908</v>
      </c>
      <c r="I58" s="134">
        <f t="shared" ca="1" si="51"/>
        <v>130468</v>
      </c>
      <c r="J58" s="134">
        <f t="shared" ca="1" si="52"/>
        <v>133077</v>
      </c>
      <c r="K58" s="134">
        <f t="shared" ca="1" si="53"/>
        <v>135737</v>
      </c>
      <c r="L58" s="134">
        <f t="shared" ca="1" si="54"/>
        <v>138454</v>
      </c>
      <c r="M58" s="134">
        <f t="shared" ca="1" si="55"/>
        <v>141220</v>
      </c>
      <c r="N58" s="134">
        <f t="shared" ca="1" si="56"/>
        <v>144047</v>
      </c>
      <c r="O58" s="87"/>
      <c r="P58" s="100" t="str">
        <f t="shared" si="57"/>
        <v>59466C</v>
      </c>
      <c r="Q58" s="102" t="s">
        <v>509</v>
      </c>
      <c r="R58" s="103" t="str">
        <f t="shared" si="58"/>
        <v>Deputy Director Performance Management &amp; Innovation</v>
      </c>
      <c r="S58" s="102" t="str">
        <f t="shared" si="70"/>
        <v>153</v>
      </c>
      <c r="T58" s="104" cm="1">
        <f t="array" aca="1" ref="T58" ca="1">IF($Q58="Y",VLOOKUP($P58,INDIRECT($Q$2),T$5,0)*INDIRECT($P$1),VLOOKUP($P58,INDIRECT($Q$2),T$5,0))</f>
        <v>121514.77499999999</v>
      </c>
      <c r="U58" s="104" cm="1">
        <f t="array" aca="1" ref="U58" ca="1">IF($Q58="Y",VLOOKUP($P58,INDIRECT($Q$2),U$5,0)*INDIRECT($P$1),VLOOKUP($P58,INDIRECT($Q$2),U$5,0))</f>
        <v>127908.39187499997</v>
      </c>
      <c r="V58" s="104" cm="1">
        <f t="array" aca="1" ref="V58" ca="1">IF($Q58="Y",VLOOKUP($P58,INDIRECT($Q$2),V$5,0)*INDIRECT($P$1),VLOOKUP($P58,INDIRECT($Q$2),V$5,0))</f>
        <v>130468.15</v>
      </c>
      <c r="W58" s="104" cm="1">
        <f t="array" aca="1" ref="W58" ca="1">IF($Q58="Y",VLOOKUP($P58,INDIRECT($Q$2),W$5,0)*INDIRECT($P$1),VLOOKUP($P58,INDIRECT($Q$2),W$5,0))</f>
        <v>133076.56999999998</v>
      </c>
      <c r="X58" s="104" cm="1">
        <f t="array" aca="1" ref="X58" ca="1">IF($Q58="Y",VLOOKUP($P58,INDIRECT($Q$2),X$5,0)*INDIRECT($P$1),VLOOKUP($P58,INDIRECT($Q$2),X$5,0))</f>
        <v>135737.24449999997</v>
      </c>
      <c r="Y58" s="104" cm="1">
        <f t="array" aca="1" ref="Y58" ca="1">IF($Q58="Y",VLOOKUP($P58,INDIRECT($Q$2),Y$5,0)*INDIRECT($P$1),VLOOKUP($P58,INDIRECT($Q$2),Y$5,0))</f>
        <v>138453.61749999996</v>
      </c>
      <c r="Z58" s="104" cm="1">
        <f t="array" aca="1" ref="Z58" ca="1">IF($Q58="Y",VLOOKUP($P58,INDIRECT($Q$2),Z$5,0)*INDIRECT($P$1),VLOOKUP($P58,INDIRECT($Q$2),Z$5,0))</f>
        <v>141220.33337499999</v>
      </c>
      <c r="AA58" s="104" cm="1">
        <f t="array" aca="1" ref="AA58" ca="1">IF($Q58="Y",VLOOKUP($P58,INDIRECT($Q$2),AA$5,0)*INDIRECT($P$1),VLOOKUP($P58,INDIRECT($Q$2),AA$5,0))</f>
        <v>144047.03224999999</v>
      </c>
      <c r="AB58" s="162" t="str">
        <f t="shared" si="59"/>
        <v>59466C</v>
      </c>
      <c r="AC58" s="163" t="str">
        <f t="shared" si="60"/>
        <v>Deputy Director Performance Management &amp; Innovation</v>
      </c>
      <c r="AD58" s="162" t="str">
        <f t="shared" si="61"/>
        <v>153</v>
      </c>
      <c r="AE58" s="164">
        <f t="shared" ca="1" si="62"/>
        <v>58.420999999999999</v>
      </c>
      <c r="AF58" s="164">
        <f t="shared" ca="1" si="63"/>
        <v>61.494999999999997</v>
      </c>
      <c r="AG58" s="164">
        <f t="shared" ca="1" si="64"/>
        <v>62.725999999999999</v>
      </c>
      <c r="AH58" s="164">
        <f t="shared" ca="1" si="65"/>
        <v>63.98</v>
      </c>
      <c r="AI58" s="164">
        <f t="shared" ca="1" si="66"/>
        <v>65.259</v>
      </c>
      <c r="AJ58" s="164">
        <f t="shared" ca="1" si="67"/>
        <v>66.564999999999998</v>
      </c>
      <c r="AK58" s="164">
        <f t="shared" ca="1" si="68"/>
        <v>67.89500000000001</v>
      </c>
      <c r="AL58" s="164">
        <f t="shared" ca="1" si="69"/>
        <v>69.254000000000005</v>
      </c>
    </row>
    <row r="59" spans="1:40">
      <c r="A59" s="85" t="s">
        <v>125</v>
      </c>
      <c r="B59" s="86">
        <v>18</v>
      </c>
      <c r="C59" s="86" t="s">
        <v>126</v>
      </c>
      <c r="D59" s="86">
        <v>820</v>
      </c>
      <c r="E59" s="86" t="s">
        <v>448</v>
      </c>
      <c r="F59" s="85" t="s">
        <v>127</v>
      </c>
      <c r="G59" s="134">
        <f t="shared" ca="1" si="49"/>
        <v>184312</v>
      </c>
      <c r="H59" s="134">
        <f t="shared" ca="1" si="50"/>
        <v>194013</v>
      </c>
      <c r="I59" s="134">
        <f t="shared" ca="1" si="51"/>
        <v>197892</v>
      </c>
      <c r="J59" s="134">
        <f t="shared" ca="1" si="52"/>
        <v>201851</v>
      </c>
      <c r="K59" s="134">
        <f t="shared" ca="1" si="53"/>
        <v>205889</v>
      </c>
      <c r="L59" s="134">
        <f t="shared" ca="1" si="54"/>
        <v>210006</v>
      </c>
      <c r="M59" s="134">
        <f t="shared" ca="1" si="55"/>
        <v>214205</v>
      </c>
      <c r="N59" s="134">
        <f t="shared" ca="1" si="56"/>
        <v>218490</v>
      </c>
      <c r="O59" s="87"/>
      <c r="P59" s="100" t="str">
        <f t="shared" si="57"/>
        <v>C03040</v>
      </c>
      <c r="Q59" s="102" t="s">
        <v>509</v>
      </c>
      <c r="R59" s="103" t="str">
        <f t="shared" si="58"/>
        <v>Deputy Director Public Works</v>
      </c>
      <c r="S59" s="102" t="str">
        <f t="shared" si="70"/>
        <v>74</v>
      </c>
      <c r="T59" s="104" cm="1">
        <f t="array" aca="1" ref="T59" ca="1">IF($Q59="Y",VLOOKUP($P59,INDIRECT($Q$2),T$5,0)*INDIRECT($P$1),VLOOKUP($P59,INDIRECT($Q$2),T$5,0))</f>
        <v>184312.35628944531</v>
      </c>
      <c r="U59" s="104" cm="1">
        <f t="array" aca="1" ref="U59" ca="1">IF($Q59="Y",VLOOKUP($P59,INDIRECT($Q$2),U$5,0)*INDIRECT($P$1),VLOOKUP($P59,INDIRECT($Q$2),U$5,0))</f>
        <v>194013.18127374214</v>
      </c>
      <c r="V59" s="104" cm="1">
        <f t="array" aca="1" ref="V59" ca="1">IF($Q59="Y",VLOOKUP($P59,INDIRECT($Q$2),V$5,0)*INDIRECT($P$1),VLOOKUP($P59,INDIRECT($Q$2),V$5,0))</f>
        <v>197892.40513006249</v>
      </c>
      <c r="W59" s="104" cm="1">
        <f t="array" aca="1" ref="W59" ca="1">IF($Q59="Y",VLOOKUP($P59,INDIRECT($Q$2),W$5,0)*INDIRECT($P$1),VLOOKUP($P59,INDIRECT($Q$2),W$5,0))</f>
        <v>201851.27087907027</v>
      </c>
      <c r="X59" s="104" cm="1">
        <f t="array" aca="1" ref="X59" ca="1">IF($Q59="Y",VLOOKUP($P59,INDIRECT($Q$2),X$5,0)*INDIRECT($P$1),VLOOKUP($P59,INDIRECT($Q$2),X$5,0))</f>
        <v>205888.67238336717</v>
      </c>
      <c r="Y59" s="104" cm="1">
        <f t="array" aca="1" ref="Y59" ca="1">IF($Q59="Y",VLOOKUP($P59,INDIRECT($Q$2),Y$5,0)*INDIRECT($P$1),VLOOKUP($P59,INDIRECT($Q$2),Y$5,0))</f>
        <v>210005.71578035151</v>
      </c>
      <c r="Z59" s="104" cm="1">
        <f t="array" aca="1" ref="Z59" ca="1">IF($Q59="Y",VLOOKUP($P59,INDIRECT($Q$2),Z$5,0)*INDIRECT($P$1),VLOOKUP($P59,INDIRECT($Q$2),Z$5,0))</f>
        <v>214204.61334482025</v>
      </c>
      <c r="AA59" s="104" cm="1">
        <f t="array" aca="1" ref="AA59" ca="1">IF($Q59="Y",VLOOKUP($P59,INDIRECT($Q$2),AA$5,0)*INDIRECT($P$1),VLOOKUP($P59,INDIRECT($Q$2),AA$5,0))</f>
        <v>218489.78962636716</v>
      </c>
      <c r="AB59" s="162" t="str">
        <f t="shared" si="59"/>
        <v>C03040</v>
      </c>
      <c r="AC59" s="163" t="str">
        <f t="shared" si="60"/>
        <v>Deputy Director Public Works</v>
      </c>
      <c r="AD59" s="162" t="str">
        <f t="shared" si="61"/>
        <v>74</v>
      </c>
      <c r="AE59" s="164">
        <f t="shared" ca="1" si="62"/>
        <v>88.612000000000009</v>
      </c>
      <c r="AF59" s="164">
        <f t="shared" ca="1" si="63"/>
        <v>93.27600000000001</v>
      </c>
      <c r="AG59" s="164">
        <f t="shared" ca="1" si="64"/>
        <v>95.141000000000005</v>
      </c>
      <c r="AH59" s="164">
        <f t="shared" ca="1" si="65"/>
        <v>97.044000000000011</v>
      </c>
      <c r="AI59" s="164">
        <f t="shared" ca="1" si="66"/>
        <v>98.984999999999999</v>
      </c>
      <c r="AJ59" s="164">
        <f t="shared" ca="1" si="67"/>
        <v>100.965</v>
      </c>
      <c r="AK59" s="164">
        <f t="shared" ca="1" si="68"/>
        <v>102.983</v>
      </c>
      <c r="AL59" s="164">
        <f t="shared" ca="1" si="69"/>
        <v>105.04400000000001</v>
      </c>
    </row>
    <row r="60" spans="1:40">
      <c r="A60" s="85" t="s">
        <v>128</v>
      </c>
      <c r="B60" s="86">
        <v>16</v>
      </c>
      <c r="C60" s="86" t="s">
        <v>129</v>
      </c>
      <c r="D60" s="86">
        <v>723</v>
      </c>
      <c r="E60" s="86" t="s">
        <v>448</v>
      </c>
      <c r="F60" s="85" t="s">
        <v>595</v>
      </c>
      <c r="G60" s="134">
        <f t="shared" ca="1" si="49"/>
        <v>162161</v>
      </c>
      <c r="H60" s="134">
        <f t="shared" ca="1" si="50"/>
        <v>170696</v>
      </c>
      <c r="I60" s="134">
        <f t="shared" ca="1" si="51"/>
        <v>174109</v>
      </c>
      <c r="J60" s="134">
        <f t="shared" ca="1" si="52"/>
        <v>177593</v>
      </c>
      <c r="K60" s="134">
        <f t="shared" ca="1" si="53"/>
        <v>181143</v>
      </c>
      <c r="L60" s="134">
        <f t="shared" ca="1" si="54"/>
        <v>184766</v>
      </c>
      <c r="M60" s="134">
        <f t="shared" ca="1" si="55"/>
        <v>188464</v>
      </c>
      <c r="N60" s="134">
        <f t="shared" ca="1" si="56"/>
        <v>192231</v>
      </c>
      <c r="O60" s="87"/>
      <c r="P60" s="100" t="str">
        <f t="shared" si="57"/>
        <v>59219C</v>
      </c>
      <c r="Q60" s="102" t="s">
        <v>509</v>
      </c>
      <c r="R60" s="103" t="str">
        <f t="shared" si="58"/>
        <v>Deputy Director Public Works Business Administration</v>
      </c>
      <c r="S60" s="102" t="str">
        <f t="shared" si="70"/>
        <v>142</v>
      </c>
      <c r="T60" s="104" cm="1">
        <f t="array" aca="1" ref="T60" ca="1">IF($Q60="Y",VLOOKUP($P60,INDIRECT($Q$2),T$5,0)*INDIRECT($P$1),VLOOKUP($P60,INDIRECT($Q$2),T$5,0))</f>
        <v>162160.84874833591</v>
      </c>
      <c r="U60" s="104" cm="1">
        <f t="array" aca="1" ref="U60" ca="1">IF($Q60="Y",VLOOKUP($P60,INDIRECT($Q$2),U$5,0)*INDIRECT($P$1),VLOOKUP($P60,INDIRECT($Q$2),U$5,0))</f>
        <v>170695.80491467964</v>
      </c>
      <c r="V60" s="104" cm="1">
        <f t="array" aca="1" ref="V60" ca="1">IF($Q60="Y",VLOOKUP($P60,INDIRECT($Q$2),V$5,0)*INDIRECT($P$1),VLOOKUP($P60,INDIRECT($Q$2),V$5,0))</f>
        <v>174109.34492625776</v>
      </c>
      <c r="W60" s="104" cm="1">
        <f t="array" aca="1" ref="W60" ca="1">IF($Q60="Y",VLOOKUP($P60,INDIRECT($Q$2),W$5,0)*INDIRECT($P$1),VLOOKUP($P60,INDIRECT($Q$2),W$5,0))</f>
        <v>177592.57159393746</v>
      </c>
      <c r="X60" s="104" cm="1">
        <f t="array" aca="1" ref="X60" ca="1">IF($Q60="Y",VLOOKUP($P60,INDIRECT($Q$2),X$5,0)*INDIRECT($P$1),VLOOKUP($P60,INDIRECT($Q$2),X$5,0))</f>
        <v>181143.27264292186</v>
      </c>
      <c r="Y60" s="104" cm="1">
        <f t="array" aca="1" ref="Y60" ca="1">IF($Q60="Y",VLOOKUP($P60,INDIRECT($Q$2),Y$5,0)*INDIRECT($P$1),VLOOKUP($P60,INDIRECT($Q$2),Y$5,0))</f>
        <v>184765.87262280463</v>
      </c>
      <c r="Z60" s="104" cm="1">
        <f t="array" aca="1" ref="Z60" ca="1">IF($Q60="Y",VLOOKUP($P60,INDIRECT($Q$2),Z$5,0)*INDIRECT($P$1),VLOOKUP($P60,INDIRECT($Q$2),Z$5,0))</f>
        <v>188463.6899457812</v>
      </c>
      <c r="AA60" s="104" cm="1">
        <f t="array" aca="1" ref="AA60" ca="1">IF($Q60="Y",VLOOKUP($P60,INDIRECT($Q$2),AA$5,0)*INDIRECT($P$1),VLOOKUP($P60,INDIRECT($Q$2),AA$5,0))</f>
        <v>192231.19392485934</v>
      </c>
      <c r="AB60" s="162" t="str">
        <f t="shared" si="59"/>
        <v>59219C</v>
      </c>
      <c r="AC60" s="163" t="str">
        <f t="shared" si="60"/>
        <v>Deputy Director Public Works Business Administration</v>
      </c>
      <c r="AD60" s="162" t="str">
        <f t="shared" si="61"/>
        <v>142</v>
      </c>
      <c r="AE60" s="164">
        <f t="shared" ca="1" si="62"/>
        <v>77.962000000000003</v>
      </c>
      <c r="AF60" s="164">
        <f t="shared" ca="1" si="63"/>
        <v>82.066000000000003</v>
      </c>
      <c r="AG60" s="164">
        <f t="shared" ca="1" si="64"/>
        <v>83.707000000000008</v>
      </c>
      <c r="AH60" s="164">
        <f t="shared" ca="1" si="65"/>
        <v>85.382000000000005</v>
      </c>
      <c r="AI60" s="164">
        <f t="shared" ca="1" si="66"/>
        <v>87.088999999999999</v>
      </c>
      <c r="AJ60" s="164">
        <f t="shared" ca="1" si="67"/>
        <v>88.83</v>
      </c>
      <c r="AK60" s="164">
        <f t="shared" ca="1" si="68"/>
        <v>90.608000000000004</v>
      </c>
      <c r="AL60" s="164">
        <f t="shared" ca="1" si="69"/>
        <v>92.419000000000011</v>
      </c>
    </row>
    <row r="61" spans="1:40">
      <c r="A61" s="85" t="s">
        <v>686</v>
      </c>
      <c r="B61" s="86">
        <v>11</v>
      </c>
      <c r="C61" s="94" t="s">
        <v>709</v>
      </c>
      <c r="D61" s="86">
        <v>515</v>
      </c>
      <c r="E61" s="86" t="s">
        <v>448</v>
      </c>
      <c r="F61" s="85" t="s">
        <v>685</v>
      </c>
      <c r="G61" s="134">
        <f t="shared" ca="1" si="49"/>
        <v>114663</v>
      </c>
      <c r="H61" s="134">
        <f t="shared" ca="1" si="50"/>
        <v>120699</v>
      </c>
      <c r="I61" s="134">
        <f t="shared" ca="1" si="51"/>
        <v>123112</v>
      </c>
      <c r="J61" s="134">
        <f t="shared" ca="1" si="52"/>
        <v>125575</v>
      </c>
      <c r="K61" s="134">
        <f t="shared" ca="1" si="53"/>
        <v>128086</v>
      </c>
      <c r="L61" s="134">
        <f t="shared" ca="1" si="54"/>
        <v>130647</v>
      </c>
      <c r="M61" s="134">
        <f t="shared" ca="1" si="55"/>
        <v>133261</v>
      </c>
      <c r="N61" s="134">
        <f t="shared" ca="1" si="56"/>
        <v>135926</v>
      </c>
      <c r="O61" s="87"/>
      <c r="P61" s="100" t="str">
        <f t="shared" si="57"/>
        <v>59501C</v>
      </c>
      <c r="Q61" s="102" t="s">
        <v>509</v>
      </c>
      <c r="R61" s="103" t="str">
        <f t="shared" si="58"/>
        <v>Deputy Director Records Management &amp; Data</v>
      </c>
      <c r="S61" s="102" t="str">
        <f t="shared" si="70"/>
        <v>206</v>
      </c>
      <c r="T61" s="104" cm="1">
        <f t="array" aca="1" ref="T61" ca="1">IF($Q61="Y",VLOOKUP($P61,INDIRECT($Q$2),T$5,0)*INDIRECT($P$1),VLOOKUP($P61,INDIRECT($Q$2),T$5,0))</f>
        <v>114663.22399999999</v>
      </c>
      <c r="U61" s="104" cm="1">
        <f t="array" aca="1" ref="U61" ca="1">IF($Q61="Y",VLOOKUP($P61,INDIRECT($Q$2),U$5,0)*INDIRECT($P$1),VLOOKUP($P61,INDIRECT($Q$2),U$5,0))</f>
        <v>120698.91599999998</v>
      </c>
      <c r="V61" s="104" cm="1">
        <f t="array" aca="1" ref="V61" ca="1">IF($Q61="Y",VLOOKUP($P61,INDIRECT($Q$2),V$5,0)*INDIRECT($P$1),VLOOKUP($P61,INDIRECT($Q$2),V$5,0))</f>
        <v>123112.33999999998</v>
      </c>
      <c r="W61" s="104" cm="1">
        <f t="array" aca="1" ref="W61" ca="1">IF($Q61="Y",VLOOKUP($P61,INDIRECT($Q$2),W$5,0)*INDIRECT($P$1),VLOOKUP($P61,INDIRECT($Q$2),W$5,0))</f>
        <v>125574.79999999999</v>
      </c>
      <c r="X61" s="104" cm="1">
        <f t="array" aca="1" ref="X61" ca="1">IF($Q61="Y",VLOOKUP($P61,INDIRECT($Q$2),X$5,0)*INDIRECT($P$1),VLOOKUP($P61,INDIRECT($Q$2),X$5,0))</f>
        <v>128086.29599999999</v>
      </c>
      <c r="Y61" s="104" cm="1">
        <f t="array" aca="1" ref="Y61" ca="1">IF($Q61="Y",VLOOKUP($P61,INDIRECT($Q$2),Y$5,0)*INDIRECT($P$1),VLOOKUP($P61,INDIRECT($Q$2),Y$5,0))</f>
        <v>130646.82799999999</v>
      </c>
      <c r="Z61" s="104" cm="1">
        <f t="array" aca="1" ref="Z61" ca="1">IF($Q61="Y",VLOOKUP($P61,INDIRECT($Q$2),Z$5,0)*INDIRECT($P$1),VLOOKUP($P61,INDIRECT($Q$2),Z$5,0))</f>
        <v>133260.66</v>
      </c>
      <c r="AA61" s="104" cm="1">
        <f t="array" aca="1" ref="AA61" ca="1">IF($Q61="Y",VLOOKUP($P61,INDIRECT($Q$2),AA$5,0)*INDIRECT($P$1),VLOOKUP($P61,INDIRECT($Q$2),AA$5,0))</f>
        <v>135925.65999999997</v>
      </c>
      <c r="AB61" s="162" t="str">
        <f t="shared" si="59"/>
        <v>59501C</v>
      </c>
      <c r="AC61" s="163" t="str">
        <f t="shared" si="60"/>
        <v>Deputy Director Records Management &amp; Data</v>
      </c>
      <c r="AD61" s="162" t="str">
        <f t="shared" si="61"/>
        <v>206</v>
      </c>
      <c r="AE61" s="164">
        <f t="shared" ca="1" si="62"/>
        <v>55.126999999999995</v>
      </c>
      <c r="AF61" s="164">
        <f t="shared" ca="1" si="63"/>
        <v>58.028999999999996</v>
      </c>
      <c r="AG61" s="164">
        <f t="shared" ca="1" si="64"/>
        <v>59.189</v>
      </c>
      <c r="AH61" s="164">
        <f t="shared" ca="1" si="65"/>
        <v>60.372999999999998</v>
      </c>
      <c r="AI61" s="164">
        <f t="shared" ca="1" si="66"/>
        <v>61.58</v>
      </c>
      <c r="AJ61" s="164">
        <f t="shared" ca="1" si="67"/>
        <v>62.811</v>
      </c>
      <c r="AK61" s="164">
        <f t="shared" ca="1" si="68"/>
        <v>64.067999999999998</v>
      </c>
      <c r="AL61" s="164">
        <f t="shared" ca="1" si="69"/>
        <v>65.349000000000004</v>
      </c>
    </row>
    <row r="62" spans="1:40">
      <c r="A62" s="85" t="s">
        <v>105</v>
      </c>
      <c r="B62" s="86">
        <v>13</v>
      </c>
      <c r="C62" s="86" t="s">
        <v>106</v>
      </c>
      <c r="D62" s="86">
        <v>590</v>
      </c>
      <c r="E62" s="86" t="s">
        <v>448</v>
      </c>
      <c r="F62" s="113" t="s">
        <v>585</v>
      </c>
      <c r="G62" s="134">
        <f t="shared" ca="1" si="49"/>
        <v>131789</v>
      </c>
      <c r="H62" s="134">
        <f t="shared" ca="1" si="50"/>
        <v>138725</v>
      </c>
      <c r="I62" s="134">
        <f t="shared" ca="1" si="51"/>
        <v>141499</v>
      </c>
      <c r="J62" s="134">
        <f t="shared" ca="1" si="52"/>
        <v>144330</v>
      </c>
      <c r="K62" s="134">
        <f t="shared" ca="1" si="53"/>
        <v>147216</v>
      </c>
      <c r="L62" s="134">
        <f t="shared" ca="1" si="54"/>
        <v>150161</v>
      </c>
      <c r="M62" s="134">
        <f t="shared" ca="1" si="55"/>
        <v>153164</v>
      </c>
      <c r="N62" s="134">
        <f t="shared" ca="1" si="56"/>
        <v>156229</v>
      </c>
      <c r="O62" s="87"/>
      <c r="P62" s="100" t="str">
        <f t="shared" si="57"/>
        <v>C03016</v>
      </c>
      <c r="Q62" s="102" t="s">
        <v>509</v>
      </c>
      <c r="R62" s="103" t="str">
        <f t="shared" si="58"/>
        <v>Deputy Health Commissioner</v>
      </c>
      <c r="S62" s="102" t="str">
        <f t="shared" si="70"/>
        <v>12</v>
      </c>
      <c r="T62" s="104" cm="1">
        <f t="array" aca="1" ref="T62" ca="1">IF($Q62="Y",VLOOKUP($P62,INDIRECT($Q$2),T$5,0)*INDIRECT($P$1),VLOOKUP($P62,INDIRECT($Q$2),T$5,0))</f>
        <v>131788.52806203903</v>
      </c>
      <c r="U62" s="104" cm="1">
        <f t="array" aca="1" ref="U62" ca="1">IF($Q62="Y",VLOOKUP($P62,INDIRECT($Q$2),U$5,0)*INDIRECT($P$1),VLOOKUP($P62,INDIRECT($Q$2),U$5,0))</f>
        <v>138725.11568764059</v>
      </c>
      <c r="V62" s="104" cm="1">
        <f t="array" aca="1" ref="V62" ca="1">IF($Q62="Y",VLOOKUP($P62,INDIRECT($Q$2),V$5,0)*INDIRECT($P$1),VLOOKUP($P62,INDIRECT($Q$2),V$5,0))</f>
        <v>141499.30828292185</v>
      </c>
      <c r="W62" s="104" cm="1">
        <f t="array" aca="1" ref="W62" ca="1">IF($Q62="Y",VLOOKUP($P62,INDIRECT($Q$2),W$5,0)*INDIRECT($P$1),VLOOKUP($P62,INDIRECT($Q$2),W$5,0))</f>
        <v>144329.91388552342</v>
      </c>
      <c r="X62" s="104" cm="1">
        <f t="array" aca="1" ref="X62" ca="1">IF($Q62="Y",VLOOKUP($P62,INDIRECT($Q$2),X$5,0)*INDIRECT($P$1),VLOOKUP($P62,INDIRECT($Q$2),X$5,0))</f>
        <v>147215.82635804682</v>
      </c>
      <c r="Y62" s="104" cm="1">
        <f t="array" aca="1" ref="Y62" ca="1">IF($Q62="Y",VLOOKUP($P62,INDIRECT($Q$2),Y$5,0)*INDIRECT($P$1),VLOOKUP($P62,INDIRECT($Q$2),Y$5,0))</f>
        <v>150161.47025008593</v>
      </c>
      <c r="Z62" s="104" cm="1">
        <f t="array" aca="1" ref="Z62" ca="1">IF($Q62="Y",VLOOKUP($P62,INDIRECT($Q$2),Z$5,0)*INDIRECT($P$1),VLOOKUP($P62,INDIRECT($Q$2),Z$5,0))</f>
        <v>153163.52714944529</v>
      </c>
      <c r="AA62" s="104" cm="1">
        <f t="array" aca="1" ref="AA62" ca="1">IF($Q62="Y",VLOOKUP($P62,INDIRECT($Q$2),AA$5,0)*INDIRECT($P$1),VLOOKUP($P62,INDIRECT($Q$2),AA$5,0))</f>
        <v>156228.63388051561</v>
      </c>
      <c r="AB62" s="162" t="str">
        <f t="shared" si="59"/>
        <v>C03016</v>
      </c>
      <c r="AC62" s="163" t="str">
        <f t="shared" si="60"/>
        <v>Deputy Health Commissioner</v>
      </c>
      <c r="AD62" s="162" t="str">
        <f t="shared" si="61"/>
        <v>12</v>
      </c>
      <c r="AE62" s="164">
        <f t="shared" ca="1" si="62"/>
        <v>63.36</v>
      </c>
      <c r="AF62" s="164">
        <f t="shared" ca="1" si="63"/>
        <v>66.695000000000007</v>
      </c>
      <c r="AG62" s="164">
        <f t="shared" ca="1" si="64"/>
        <v>68.029000000000011</v>
      </c>
      <c r="AH62" s="164">
        <f t="shared" ca="1" si="65"/>
        <v>69.39</v>
      </c>
      <c r="AI62" s="164">
        <f t="shared" ca="1" si="66"/>
        <v>70.777000000000001</v>
      </c>
      <c r="AJ62" s="164">
        <f t="shared" ca="1" si="67"/>
        <v>72.194000000000003</v>
      </c>
      <c r="AK62" s="164">
        <f t="shared" ca="1" si="68"/>
        <v>73.637</v>
      </c>
      <c r="AL62" s="164">
        <f t="shared" ca="1" si="69"/>
        <v>75.11</v>
      </c>
    </row>
    <row r="63" spans="1:40">
      <c r="A63" s="85" t="s">
        <v>103</v>
      </c>
      <c r="B63" s="86">
        <v>17</v>
      </c>
      <c r="C63" s="86" t="s">
        <v>91</v>
      </c>
      <c r="D63" s="86">
        <v>770</v>
      </c>
      <c r="E63" s="86" t="s">
        <v>448</v>
      </c>
      <c r="F63" s="113" t="s">
        <v>586</v>
      </c>
      <c r="G63" s="134">
        <f t="shared" ca="1" si="49"/>
        <v>172894</v>
      </c>
      <c r="H63" s="134">
        <f t="shared" ca="1" si="50"/>
        <v>181995</v>
      </c>
      <c r="I63" s="134">
        <f t="shared" ca="1" si="51"/>
        <v>185634</v>
      </c>
      <c r="J63" s="134">
        <f t="shared" ca="1" si="52"/>
        <v>189347</v>
      </c>
      <c r="K63" s="134">
        <f t="shared" ca="1" si="53"/>
        <v>193133</v>
      </c>
      <c r="L63" s="134">
        <f t="shared" ca="1" si="54"/>
        <v>196996</v>
      </c>
      <c r="M63" s="134">
        <f t="shared" ca="1" si="55"/>
        <v>200934</v>
      </c>
      <c r="N63" s="134">
        <f t="shared" ca="1" si="56"/>
        <v>204954</v>
      </c>
      <c r="O63" s="87"/>
      <c r="P63" s="100" t="str">
        <f t="shared" si="57"/>
        <v>C03015</v>
      </c>
      <c r="Q63" s="102" t="s">
        <v>509</v>
      </c>
      <c r="R63" s="103" t="str">
        <f t="shared" si="58"/>
        <v>Deputy Operations Officer</v>
      </c>
      <c r="S63" s="102" t="str">
        <f t="shared" si="70"/>
        <v>67</v>
      </c>
      <c r="T63" s="104" cm="1">
        <f t="array" aca="1" ref="T63" ca="1">IF($Q63="Y",VLOOKUP($P63,INDIRECT($Q$2),T$5,0)*INDIRECT($P$1),VLOOKUP($P63,INDIRECT($Q$2),T$5,0))</f>
        <v>172893.69992537497</v>
      </c>
      <c r="U63" s="104" cm="1">
        <f t="array" aca="1" ref="U63" ca="1">IF($Q63="Y",VLOOKUP($P63,INDIRECT($Q$2),U$5,0)*INDIRECT($P$1),VLOOKUP($P63,INDIRECT($Q$2),U$5,0))</f>
        <v>181994.99843971874</v>
      </c>
      <c r="V63" s="104" cm="1">
        <f t="array" aca="1" ref="V63" ca="1">IF($Q63="Y",VLOOKUP($P63,INDIRECT($Q$2),V$5,0)*INDIRECT($P$1),VLOOKUP($P63,INDIRECT($Q$2),V$5,0))</f>
        <v>185634.19048057808</v>
      </c>
      <c r="W63" s="104" cm="1">
        <f t="array" aca="1" ref="W63" ca="1">IF($Q63="Y",VLOOKUP($P63,INDIRECT($Q$2),W$5,0)*INDIRECT($P$1),VLOOKUP($P63,INDIRECT($Q$2),W$5,0))</f>
        <v>189347.49372713277</v>
      </c>
      <c r="X63" s="104" cm="1">
        <f t="array" aca="1" ref="X63" ca="1">IF($Q63="Y",VLOOKUP($P63,INDIRECT($Q$2),X$5,0)*INDIRECT($P$1),VLOOKUP($P63,INDIRECT($Q$2),X$5,0))</f>
        <v>193132.69590458588</v>
      </c>
      <c r="Y63" s="104" cm="1">
        <f t="array" aca="1" ref="Y63" ca="1">IF($Q63="Y",VLOOKUP($P63,INDIRECT($Q$2),Y$5,0)*INDIRECT($P$1),VLOOKUP($P63,INDIRECT($Q$2),Y$5,0))</f>
        <v>196996.43383732811</v>
      </c>
      <c r="Z63" s="104" cm="1">
        <f t="array" aca="1" ref="Z63" ca="1">IF($Q63="Y",VLOOKUP($P63,INDIRECT($Q$2),Z$5,0)*INDIRECT($P$1),VLOOKUP($P63,INDIRECT($Q$2),Z$5,0))</f>
        <v>200934.28297576559</v>
      </c>
      <c r="AA63" s="104" cm="1">
        <f t="array" aca="1" ref="AA63" ca="1">IF($Q63="Y",VLOOKUP($P63,INDIRECT($Q$2),AA$5,0)*INDIRECT($P$1),VLOOKUP($P63,INDIRECT($Q$2),AA$5,0))</f>
        <v>204953.98628168745</v>
      </c>
      <c r="AB63" s="162" t="str">
        <f t="shared" si="59"/>
        <v>C03015</v>
      </c>
      <c r="AC63" s="163" t="str">
        <f t="shared" si="60"/>
        <v>Deputy Operations Officer</v>
      </c>
      <c r="AD63" s="162" t="str">
        <f t="shared" si="61"/>
        <v>67</v>
      </c>
      <c r="AE63" s="164">
        <f t="shared" ca="1" si="62"/>
        <v>83.122</v>
      </c>
      <c r="AF63" s="164">
        <f t="shared" ca="1" si="63"/>
        <v>87.498000000000005</v>
      </c>
      <c r="AG63" s="164">
        <f t="shared" ca="1" si="64"/>
        <v>89.248000000000005</v>
      </c>
      <c r="AH63" s="164">
        <f t="shared" ca="1" si="65"/>
        <v>91.033000000000001</v>
      </c>
      <c r="AI63" s="164">
        <f t="shared" ca="1" si="66"/>
        <v>92.853000000000009</v>
      </c>
      <c r="AJ63" s="164">
        <f t="shared" ca="1" si="67"/>
        <v>94.710000000000008</v>
      </c>
      <c r="AK63" s="164">
        <f t="shared" ca="1" si="68"/>
        <v>96.603999999999999</v>
      </c>
      <c r="AL63" s="164">
        <f t="shared" ca="1" si="69"/>
        <v>98.536000000000001</v>
      </c>
    </row>
    <row r="64" spans="1:40">
      <c r="A64" s="85" t="s">
        <v>131</v>
      </c>
      <c r="B64" s="86">
        <v>12</v>
      </c>
      <c r="C64" s="86" t="s">
        <v>132</v>
      </c>
      <c r="D64" s="86">
        <v>550</v>
      </c>
      <c r="E64" s="86" t="s">
        <v>448</v>
      </c>
      <c r="F64" s="113" t="s">
        <v>133</v>
      </c>
      <c r="G64" s="134">
        <f t="shared" ca="1" si="49"/>
        <v>122654</v>
      </c>
      <c r="H64" s="134">
        <f t="shared" ca="1" si="50"/>
        <v>129113</v>
      </c>
      <c r="I64" s="134">
        <f t="shared" ca="1" si="51"/>
        <v>131693</v>
      </c>
      <c r="J64" s="134">
        <f t="shared" ca="1" si="52"/>
        <v>134326</v>
      </c>
      <c r="K64" s="134">
        <f t="shared" ca="1" si="53"/>
        <v>137014</v>
      </c>
      <c r="L64" s="134">
        <f t="shared" ca="1" si="54"/>
        <v>139754</v>
      </c>
      <c r="M64" s="134">
        <f t="shared" ca="1" si="55"/>
        <v>142549</v>
      </c>
      <c r="N64" s="134">
        <f t="shared" ca="1" si="56"/>
        <v>145400</v>
      </c>
      <c r="O64" s="87"/>
      <c r="P64" s="100" t="str">
        <f t="shared" si="57"/>
        <v>C03129</v>
      </c>
      <c r="Q64" s="102" t="s">
        <v>509</v>
      </c>
      <c r="R64" s="103" t="str">
        <f t="shared" si="58"/>
        <v>Director Accounting and Financial Reporting</v>
      </c>
      <c r="S64" s="102" t="str">
        <f t="shared" si="70"/>
        <v>134</v>
      </c>
      <c r="T64" s="104" cm="1">
        <f t="array" aca="1" ref="T64" ca="1">IF($Q64="Y",VLOOKUP($P64,INDIRECT($Q$2),T$5,0)*INDIRECT($P$1),VLOOKUP($P64,INDIRECT($Q$2),T$5,0))</f>
        <v>122654.04542574217</v>
      </c>
      <c r="U64" s="104" cm="1">
        <f t="array" aca="1" ref="U64" ca="1">IF($Q64="Y",VLOOKUP($P64,INDIRECT($Q$2),U$5,0)*INDIRECT($P$1),VLOOKUP($P64,INDIRECT($Q$2),U$5,0))</f>
        <v>129112.78169521873</v>
      </c>
      <c r="V64" s="104" cm="1">
        <f t="array" aca="1" ref="V64" ca="1">IF($Q64="Y",VLOOKUP($P64,INDIRECT($Q$2),V$5,0)*INDIRECT($P$1),VLOOKUP($P64,INDIRECT($Q$2),V$5,0))</f>
        <v>131693.40024577343</v>
      </c>
      <c r="W64" s="104" cm="1">
        <f t="array" aca="1" ref="W64" ca="1">IF($Q64="Y",VLOOKUP($P64,INDIRECT($Q$2),W$5,0)*INDIRECT($P$1),VLOOKUP($P64,INDIRECT($Q$2),W$5,0))</f>
        <v>134326.00725405465</v>
      </c>
      <c r="X64" s="104" cm="1">
        <f t="array" aca="1" ref="X64" ca="1">IF($Q64="Y",VLOOKUP($P64,INDIRECT($Q$2),X$5,0)*INDIRECT($P$1),VLOOKUP($P64,INDIRECT($Q$2),X$5,0))</f>
        <v>137013.92113225779</v>
      </c>
      <c r="Y64" s="104" cm="1">
        <f t="array" aca="1" ref="Y64" ca="1">IF($Q64="Y",VLOOKUP($P64,INDIRECT($Q$2),Y$5,0)*INDIRECT($P$1),VLOOKUP($P64,INDIRECT($Q$2),Y$5,0))</f>
        <v>139753.8234681875</v>
      </c>
      <c r="Z64" s="104" cm="1">
        <f t="array" aca="1" ref="Z64" ca="1">IF($Q64="Y",VLOOKUP($P64,INDIRECT($Q$2),Z$5,0)*INDIRECT($P$1),VLOOKUP($P64,INDIRECT($Q$2),Z$5,0))</f>
        <v>142549.03267403904</v>
      </c>
      <c r="AA64" s="104" cm="1">
        <f t="array" aca="1" ref="AA64" ca="1">IF($Q64="Y",VLOOKUP($P64,INDIRECT($Q$2),AA$5,0)*INDIRECT($P$1),VLOOKUP($P64,INDIRECT($Q$2),AA$5,0))</f>
        <v>145399.54874981247</v>
      </c>
      <c r="AB64" s="162" t="str">
        <f t="shared" si="59"/>
        <v>C03129</v>
      </c>
      <c r="AC64" s="163" t="str">
        <f t="shared" si="60"/>
        <v>Director Accounting and Financial Reporting</v>
      </c>
      <c r="AD64" s="162" t="str">
        <f t="shared" si="61"/>
        <v>134</v>
      </c>
      <c r="AE64" s="164">
        <f t="shared" ca="1" si="62"/>
        <v>58.969000000000001</v>
      </c>
      <c r="AF64" s="164">
        <f t="shared" ca="1" si="63"/>
        <v>62.073999999999998</v>
      </c>
      <c r="AG64" s="164">
        <f t="shared" ca="1" si="64"/>
        <v>63.314999999999998</v>
      </c>
      <c r="AH64" s="164">
        <f t="shared" ca="1" si="65"/>
        <v>64.58</v>
      </c>
      <c r="AI64" s="164">
        <f t="shared" ca="1" si="66"/>
        <v>65.873000000000005</v>
      </c>
      <c r="AJ64" s="164">
        <f t="shared" ca="1" si="67"/>
        <v>67.19</v>
      </c>
      <c r="AK64" s="164">
        <f t="shared" ca="1" si="68"/>
        <v>68.534000000000006</v>
      </c>
      <c r="AL64" s="164">
        <f t="shared" ca="1" si="69"/>
        <v>69.904000000000011</v>
      </c>
    </row>
    <row r="65" spans="1:40">
      <c r="A65" s="85" t="s">
        <v>680</v>
      </c>
      <c r="B65" s="54">
        <v>11</v>
      </c>
      <c r="C65" s="94" t="s">
        <v>710</v>
      </c>
      <c r="D65" s="86">
        <v>513</v>
      </c>
      <c r="E65" s="86" t="s">
        <v>448</v>
      </c>
      <c r="F65" s="117" t="s">
        <v>681</v>
      </c>
      <c r="G65" s="134">
        <f t="shared" ca="1" si="49"/>
        <v>114207</v>
      </c>
      <c r="H65" s="134">
        <f t="shared" ca="1" si="50"/>
        <v>120216</v>
      </c>
      <c r="I65" s="134">
        <f t="shared" ca="1" si="51"/>
        <v>122622</v>
      </c>
      <c r="J65" s="134">
        <f t="shared" ca="1" si="52"/>
        <v>125073</v>
      </c>
      <c r="K65" s="134">
        <f t="shared" ca="1" si="53"/>
        <v>127575</v>
      </c>
      <c r="L65" s="134">
        <f t="shared" ca="1" si="54"/>
        <v>130125</v>
      </c>
      <c r="M65" s="134">
        <f t="shared" ca="1" si="55"/>
        <v>132729</v>
      </c>
      <c r="N65" s="134">
        <f t="shared" ca="1" si="56"/>
        <v>135384</v>
      </c>
      <c r="O65" s="87"/>
      <c r="P65" s="100" t="str">
        <f t="shared" si="57"/>
        <v>06520C</v>
      </c>
      <c r="Q65" s="102" t="s">
        <v>509</v>
      </c>
      <c r="R65" s="103" t="str">
        <f t="shared" si="58"/>
        <v>Director Administration - City Attorney's Office</v>
      </c>
      <c r="S65" s="102" t="str">
        <f t="shared" si="70"/>
        <v>205</v>
      </c>
      <c r="T65" s="104" cm="1">
        <f t="array" aca="1" ref="T65" ca="1">IF($Q65="Y",VLOOKUP($P65,INDIRECT($Q$2),T$5,0)*INDIRECT($P$1),VLOOKUP($P65,INDIRECT($Q$2),T$5,0))</f>
        <v>114206.52499999999</v>
      </c>
      <c r="U65" s="104" cm="1">
        <f t="array" aca="1" ref="U65" ca="1">IF($Q65="Y",VLOOKUP($P65,INDIRECT($Q$2),U$5,0)*INDIRECT($P$1),VLOOKUP($P65,INDIRECT($Q$2),U$5,0))</f>
        <v>120216.09999999999</v>
      </c>
      <c r="V65" s="104" cm="1">
        <f t="array" aca="1" ref="V65" ca="1">IF($Q65="Y",VLOOKUP($P65,INDIRECT($Q$2),V$5,0)*INDIRECT($P$1),VLOOKUP($P65,INDIRECT($Q$2),V$5,0))</f>
        <v>122621.77499999999</v>
      </c>
      <c r="W65" s="104" cm="1">
        <f t="array" aca="1" ref="W65" ca="1">IF($Q65="Y",VLOOKUP($P65,INDIRECT($Q$2),W$5,0)*INDIRECT($P$1),VLOOKUP($P65,INDIRECT($Q$2),W$5,0))</f>
        <v>125072.54999999999</v>
      </c>
      <c r="X65" s="104" cm="1">
        <f t="array" aca="1" ref="X65" ca="1">IF($Q65="Y",VLOOKUP($P65,INDIRECT($Q$2),X$5,0)*INDIRECT($P$1),VLOOKUP($P65,INDIRECT($Q$2),X$5,0))</f>
        <v>127574.57499999998</v>
      </c>
      <c r="Y65" s="104" cm="1">
        <f t="array" aca="1" ref="Y65" ca="1">IF($Q65="Y",VLOOKUP($P65,INDIRECT($Q$2),Y$5,0)*INDIRECT($P$1),VLOOKUP($P65,INDIRECT($Q$2),Y$5,0))</f>
        <v>130124.77499999999</v>
      </c>
      <c r="Z65" s="104" cm="1">
        <f t="array" aca="1" ref="Z65" ca="1">IF($Q65="Y",VLOOKUP($P65,INDIRECT($Q$2),Z$5,0)*INDIRECT($P$1),VLOOKUP($P65,INDIRECT($Q$2),Z$5,0))</f>
        <v>132729.29999999999</v>
      </c>
      <c r="AA65" s="104" cm="1">
        <f t="array" aca="1" ref="AA65" ca="1">IF($Q65="Y",VLOOKUP($P65,INDIRECT($Q$2),AA$5,0)*INDIRECT($P$1),VLOOKUP($P65,INDIRECT($Q$2),AA$5,0))</f>
        <v>135384.04999999999</v>
      </c>
      <c r="AB65" s="162" t="str">
        <f t="shared" si="59"/>
        <v>06520C</v>
      </c>
      <c r="AC65" s="163" t="str">
        <f t="shared" si="60"/>
        <v>Director Administration - City Attorney's Office</v>
      </c>
      <c r="AD65" s="162" t="str">
        <f t="shared" si="61"/>
        <v>205</v>
      </c>
      <c r="AE65" s="164">
        <f t="shared" ca="1" si="62"/>
        <v>54.906999999999996</v>
      </c>
      <c r="AF65" s="164">
        <f t="shared" ca="1" si="63"/>
        <v>57.796999999999997</v>
      </c>
      <c r="AG65" s="164">
        <f t="shared" ca="1" si="64"/>
        <v>58.952999999999996</v>
      </c>
      <c r="AH65" s="164">
        <f t="shared" ca="1" si="65"/>
        <v>60.131999999999998</v>
      </c>
      <c r="AI65" s="164">
        <f t="shared" ca="1" si="66"/>
        <v>61.333999999999996</v>
      </c>
      <c r="AJ65" s="164">
        <f t="shared" ca="1" si="67"/>
        <v>62.559999999999995</v>
      </c>
      <c r="AK65" s="164">
        <f t="shared" ca="1" si="68"/>
        <v>63.812999999999995</v>
      </c>
      <c r="AL65" s="164">
        <f t="shared" ca="1" si="69"/>
        <v>65.088999999999999</v>
      </c>
    </row>
    <row r="66" spans="1:40">
      <c r="A66" s="85" t="s">
        <v>691</v>
      </c>
      <c r="B66" s="54">
        <v>15</v>
      </c>
      <c r="C66" s="94" t="s">
        <v>711</v>
      </c>
      <c r="D66" s="86">
        <v>676</v>
      </c>
      <c r="E66" s="86" t="s">
        <v>448</v>
      </c>
      <c r="F66" s="117" t="s">
        <v>690</v>
      </c>
      <c r="G66" s="134">
        <f t="shared" ca="1" si="49"/>
        <v>151428</v>
      </c>
      <c r="H66" s="134">
        <f t="shared" ca="1" si="50"/>
        <v>159398</v>
      </c>
      <c r="I66" s="134">
        <f t="shared" ca="1" si="51"/>
        <v>162587</v>
      </c>
      <c r="J66" s="134">
        <f t="shared" ca="1" si="52"/>
        <v>165838</v>
      </c>
      <c r="K66" s="134">
        <f t="shared" ca="1" si="53"/>
        <v>169155</v>
      </c>
      <c r="L66" s="134">
        <f t="shared" ca="1" si="54"/>
        <v>172537</v>
      </c>
      <c r="M66" s="134">
        <f t="shared" ca="1" si="55"/>
        <v>175988</v>
      </c>
      <c r="N66" s="134">
        <f t="shared" ca="1" si="56"/>
        <v>179508</v>
      </c>
      <c r="O66" s="87"/>
      <c r="P66" s="100" t="str">
        <f t="shared" si="57"/>
        <v>53091C</v>
      </c>
      <c r="Q66" s="102" t="s">
        <v>509</v>
      </c>
      <c r="R66" s="103" t="str">
        <f t="shared" si="58"/>
        <v>Director Administration - City Clerk's Office</v>
      </c>
      <c r="S66" s="102" t="str">
        <f t="shared" si="70"/>
        <v>209</v>
      </c>
      <c r="T66" s="104" cm="1">
        <f t="array" aca="1" ref="T66" ca="1">IF($Q66="Y",VLOOKUP($P66,INDIRECT($Q$2),T$5,0)*INDIRECT($P$1),VLOOKUP($P66,INDIRECT($Q$2),T$5,0))</f>
        <v>151428.375</v>
      </c>
      <c r="U66" s="104" cm="1">
        <f t="array" aca="1" ref="U66" ca="1">IF($Q66="Y",VLOOKUP($P66,INDIRECT($Q$2),U$5,0)*INDIRECT($P$1),VLOOKUP($P66,INDIRECT($Q$2),U$5,0))</f>
        <v>159397.75</v>
      </c>
      <c r="V66" s="104" cm="1">
        <f t="array" aca="1" ref="V66" ca="1">IF($Q66="Y",VLOOKUP($P66,INDIRECT($Q$2),V$5,0)*INDIRECT($P$1),VLOOKUP($P66,INDIRECT($Q$2),V$5,0))</f>
        <v>162586.52499999999</v>
      </c>
      <c r="W66" s="104" cm="1">
        <f t="array" aca="1" ref="W66" ca="1">IF($Q66="Y",VLOOKUP($P66,INDIRECT($Q$2),W$5,0)*INDIRECT($P$1),VLOOKUP($P66,INDIRECT($Q$2),W$5,0))</f>
        <v>165837.82499999998</v>
      </c>
      <c r="X66" s="104" cm="1">
        <f t="array" aca="1" ref="X66" ca="1">IF($Q66="Y",VLOOKUP($P66,INDIRECT($Q$2),X$5,0)*INDIRECT($P$1),VLOOKUP($P66,INDIRECT($Q$2),X$5,0))</f>
        <v>169154.72499999998</v>
      </c>
      <c r="Y66" s="104" cm="1">
        <f t="array" aca="1" ref="Y66" ca="1">IF($Q66="Y",VLOOKUP($P66,INDIRECT($Q$2),Y$5,0)*INDIRECT($P$1),VLOOKUP($P66,INDIRECT($Q$2),Y$5,0))</f>
        <v>172537.22499999998</v>
      </c>
      <c r="Z66" s="104" cm="1">
        <f t="array" aca="1" ref="Z66" ca="1">IF($Q66="Y",VLOOKUP($P66,INDIRECT($Q$2),Z$5,0)*INDIRECT($P$1),VLOOKUP($P66,INDIRECT($Q$2),Z$5,0))</f>
        <v>175988.4</v>
      </c>
      <c r="AA66" s="104" cm="1">
        <f t="array" aca="1" ref="AA66" ca="1">IF($Q66="Y",VLOOKUP($P66,INDIRECT($Q$2),AA$5,0)*INDIRECT($P$1),VLOOKUP($P66,INDIRECT($Q$2),AA$5,0))</f>
        <v>179508.24999999997</v>
      </c>
      <c r="AB66" s="162" t="str">
        <f t="shared" si="59"/>
        <v>53091C</v>
      </c>
      <c r="AC66" s="163" t="str">
        <f t="shared" si="60"/>
        <v>Director Administration - City Clerk's Office</v>
      </c>
      <c r="AD66" s="162" t="str">
        <f t="shared" si="61"/>
        <v>209</v>
      </c>
      <c r="AE66" s="164">
        <f t="shared" ca="1" si="62"/>
        <v>72.803000000000011</v>
      </c>
      <c r="AF66" s="164">
        <f t="shared" ca="1" si="63"/>
        <v>76.634</v>
      </c>
      <c r="AG66" s="164">
        <f t="shared" ca="1" si="64"/>
        <v>78.167000000000002</v>
      </c>
      <c r="AH66" s="164">
        <f t="shared" ca="1" si="65"/>
        <v>79.73</v>
      </c>
      <c r="AI66" s="164">
        <f t="shared" ca="1" si="66"/>
        <v>81.325000000000003</v>
      </c>
      <c r="AJ66" s="164">
        <f t="shared" ca="1" si="67"/>
        <v>82.951000000000008</v>
      </c>
      <c r="AK66" s="164">
        <f t="shared" ca="1" si="68"/>
        <v>84.61</v>
      </c>
      <c r="AL66" s="164">
        <f t="shared" ca="1" si="69"/>
        <v>86.303000000000011</v>
      </c>
    </row>
    <row r="67" spans="1:40">
      <c r="A67" s="85" t="s">
        <v>134</v>
      </c>
      <c r="B67" s="86">
        <v>13</v>
      </c>
      <c r="C67" s="86" t="s">
        <v>135</v>
      </c>
      <c r="D67" s="86">
        <v>595</v>
      </c>
      <c r="E67" s="86" t="s">
        <v>448</v>
      </c>
      <c r="F67" s="85" t="s">
        <v>682</v>
      </c>
      <c r="G67" s="134">
        <f t="shared" ca="1" si="49"/>
        <v>132931</v>
      </c>
      <c r="H67" s="134">
        <f t="shared" ca="1" si="50"/>
        <v>139929</v>
      </c>
      <c r="I67" s="134">
        <f t="shared" ca="1" si="51"/>
        <v>142725</v>
      </c>
      <c r="J67" s="134">
        <f t="shared" ca="1" si="52"/>
        <v>145581</v>
      </c>
      <c r="K67" s="134">
        <f t="shared" ca="1" si="53"/>
        <v>148493</v>
      </c>
      <c r="L67" s="134">
        <f t="shared" ca="1" si="54"/>
        <v>151461</v>
      </c>
      <c r="M67" s="134">
        <f t="shared" ca="1" si="55"/>
        <v>154492</v>
      </c>
      <c r="N67" s="134">
        <f t="shared" ca="1" si="56"/>
        <v>157583</v>
      </c>
      <c r="O67" s="87"/>
      <c r="P67" s="100" t="str">
        <f t="shared" si="57"/>
        <v>C03046</v>
      </c>
      <c r="Q67" s="102" t="s">
        <v>509</v>
      </c>
      <c r="R67" s="103" t="str">
        <f t="shared" si="58"/>
        <v>Director Administration - Convention Center</v>
      </c>
      <c r="S67" s="102" t="str">
        <f t="shared" si="70"/>
        <v>130</v>
      </c>
      <c r="T67" s="104" cm="1">
        <f t="array" aca="1" ref="T67" ca="1">IF($Q67="Y",VLOOKUP($P67,INDIRECT($Q$2),T$5,0)*INDIRECT($P$1),VLOOKUP($P67,INDIRECT($Q$2),T$5,0))</f>
        <v>132931.16799462499</v>
      </c>
      <c r="U67" s="104" cm="1">
        <f t="array" aca="1" ref="U67" ca="1">IF($Q67="Y",VLOOKUP($P67,INDIRECT($Q$2),U$5,0)*INDIRECT($P$1),VLOOKUP($P67,INDIRECT($Q$2),U$5,0))</f>
        <v>139928.5931771406</v>
      </c>
      <c r="V67" s="104" cm="1">
        <f t="array" aca="1" ref="V67" ca="1">IF($Q67="Y",VLOOKUP($P67,INDIRECT($Q$2),V$5,0)*INDIRECT($P$1),VLOOKUP($P67,INDIRECT($Q$2),V$5,0))</f>
        <v>142724.9085203906</v>
      </c>
      <c r="W67" s="104" cm="1">
        <f t="array" aca="1" ref="W67" ca="1">IF($Q67="Y",VLOOKUP($P67,INDIRECT($Q$2),W$5,0)*INDIRECT($P$1),VLOOKUP($P67,INDIRECT($Q$2),W$5,0))</f>
        <v>145580.95528315622</v>
      </c>
      <c r="X67" s="104" cm="1">
        <f t="array" aca="1" ref="X67" ca="1">IF($Q67="Y",VLOOKUP($P67,INDIRECT($Q$2),X$5,0)*INDIRECT($P$1),VLOOKUP($P67,INDIRECT($Q$2),X$5,0))</f>
        <v>148493.41505324215</v>
      </c>
      <c r="Y67" s="104" cm="1">
        <f t="array" aca="1" ref="Y67" ca="1">IF($Q67="Y",VLOOKUP($P67,INDIRECT($Q$2),Y$5,0)*INDIRECT($P$1),VLOOKUP($P67,INDIRECT($Q$2),Y$5,0))</f>
        <v>151461.18169324996</v>
      </c>
      <c r="Z67" s="104" cm="1">
        <f t="array" aca="1" ref="Z67" ca="1">IF($Q67="Y",VLOOKUP($P67,INDIRECT($Q$2),Z$5,0)*INDIRECT($P$1),VLOOKUP($P67,INDIRECT($Q$2),Z$5,0))</f>
        <v>154491.99816496871</v>
      </c>
      <c r="AA67" s="104" cm="1">
        <f t="array" aca="1" ref="AA67" ca="1">IF($Q67="Y",VLOOKUP($P67,INDIRECT($Q$2),AA$5,0)*INDIRECT($P$1),VLOOKUP($P67,INDIRECT($Q$2),AA$5,0))</f>
        <v>157582.54605620311</v>
      </c>
      <c r="AB67" s="162" t="str">
        <f t="shared" si="59"/>
        <v>C03046</v>
      </c>
      <c r="AC67" s="163" t="str">
        <f t="shared" si="60"/>
        <v>Director Administration - Convention Center</v>
      </c>
      <c r="AD67" s="162" t="str">
        <f t="shared" si="61"/>
        <v>130</v>
      </c>
      <c r="AE67" s="164">
        <f t="shared" ca="1" si="62"/>
        <v>63.91</v>
      </c>
      <c r="AF67" s="164">
        <f t="shared" ca="1" si="63"/>
        <v>67.274000000000001</v>
      </c>
      <c r="AG67" s="164">
        <f t="shared" ca="1" si="64"/>
        <v>68.618000000000009</v>
      </c>
      <c r="AH67" s="164">
        <f t="shared" ca="1" si="65"/>
        <v>69.991</v>
      </c>
      <c r="AI67" s="164">
        <f t="shared" ca="1" si="66"/>
        <v>71.39200000000001</v>
      </c>
      <c r="AJ67" s="164">
        <f t="shared" ca="1" si="67"/>
        <v>72.817999999999998</v>
      </c>
      <c r="AK67" s="164">
        <f t="shared" ca="1" si="68"/>
        <v>74.275000000000006</v>
      </c>
      <c r="AL67" s="164">
        <f t="shared" ca="1" si="69"/>
        <v>75.76100000000001</v>
      </c>
    </row>
    <row r="68" spans="1:40">
      <c r="A68" s="85" t="s">
        <v>137</v>
      </c>
      <c r="B68" s="86">
        <v>11</v>
      </c>
      <c r="C68" s="86" t="s">
        <v>138</v>
      </c>
      <c r="D68" s="86">
        <v>518</v>
      </c>
      <c r="E68" s="86" t="s">
        <v>448</v>
      </c>
      <c r="F68" s="113" t="s">
        <v>139</v>
      </c>
      <c r="G68" s="134">
        <f t="shared" ca="1" si="49"/>
        <v>115346</v>
      </c>
      <c r="H68" s="134">
        <f t="shared" ca="1" si="50"/>
        <v>121418</v>
      </c>
      <c r="I68" s="134">
        <f t="shared" ca="1" si="51"/>
        <v>123846</v>
      </c>
      <c r="J68" s="134">
        <f t="shared" ca="1" si="52"/>
        <v>126325</v>
      </c>
      <c r="K68" s="134">
        <f t="shared" ca="1" si="53"/>
        <v>128850</v>
      </c>
      <c r="L68" s="134">
        <f t="shared" ca="1" si="54"/>
        <v>131426</v>
      </c>
      <c r="M68" s="134">
        <f t="shared" ca="1" si="55"/>
        <v>134056</v>
      </c>
      <c r="N68" s="134">
        <f t="shared" ca="1" si="56"/>
        <v>136737</v>
      </c>
      <c r="O68" s="87"/>
      <c r="P68" s="100" t="str">
        <f t="shared" si="57"/>
        <v>C03018</v>
      </c>
      <c r="Q68" s="102" t="s">
        <v>509</v>
      </c>
      <c r="R68" s="103" t="str">
        <f t="shared" si="58"/>
        <v>Director Administrative &amp; Community Engagement</v>
      </c>
      <c r="S68" s="102" t="str">
        <f t="shared" si="70"/>
        <v>115</v>
      </c>
      <c r="T68" s="104" cm="1">
        <f t="array" aca="1" ref="T68" ca="1">IF($Q68="Y",VLOOKUP($P68,INDIRECT($Q$2),T$5,0)*INDIRECT($P$1),VLOOKUP($P68,INDIRECT($Q$2),T$5,0))</f>
        <v>115345.7956342656</v>
      </c>
      <c r="U68" s="104" cm="1">
        <f t="array" aca="1" ref="U68" ca="1">IF($Q68="Y",VLOOKUP($P68,INDIRECT($Q$2),U$5,0)*INDIRECT($P$1),VLOOKUP($P68,INDIRECT($Q$2),U$5,0))</f>
        <v>121418.48995168747</v>
      </c>
      <c r="V68" s="104" cm="1">
        <f t="array" aca="1" ref="V68" ca="1">IF($Q68="Y",VLOOKUP($P68,INDIRECT($Q$2),V$5,0)*INDIRECT($P$1),VLOOKUP($P68,INDIRECT($Q$2),V$5,0))</f>
        <v>123846.4615412578</v>
      </c>
      <c r="W68" s="104" cm="1">
        <f t="array" aca="1" ref="W68" ca="1">IF($Q68="Y",VLOOKUP($P68,INDIRECT($Q$2),W$5,0)*INDIRECT($P$1),VLOOKUP($P68,INDIRECT($Q$2),W$5,0))</f>
        <v>126325.31545115623</v>
      </c>
      <c r="X68" s="104" cm="1">
        <f t="array" aca="1" ref="X68" ca="1">IF($Q68="Y",VLOOKUP($P68,INDIRECT($Q$2),X$5,0)*INDIRECT($P$1),VLOOKUP($P68,INDIRECT($Q$2),X$5,0))</f>
        <v>128849.52099439061</v>
      </c>
      <c r="Y68" s="104" cm="1">
        <f t="array" aca="1" ref="Y68" ca="1">IF($Q68="Y",VLOOKUP($P68,INDIRECT($Q$2),Y$5,0)*INDIRECT($P$1),VLOOKUP($P68,INDIRECT($Q$2),Y$5,0))</f>
        <v>131425.71499535153</v>
      </c>
      <c r="Z68" s="104" cm="1">
        <f t="array" aca="1" ref="Z68" ca="1">IF($Q68="Y",VLOOKUP($P68,INDIRECT($Q$2),Z$5,0)*INDIRECT($P$1),VLOOKUP($P68,INDIRECT($Q$2),Z$5,0))</f>
        <v>134056.1097288359</v>
      </c>
      <c r="AA68" s="104" cm="1">
        <f t="array" aca="1" ref="AA68" ca="1">IF($Q68="Y",VLOOKUP($P68,INDIRECT($Q$2),AA$5,0)*INDIRECT($P$1),VLOOKUP($P68,INDIRECT($Q$2),AA$5,0))</f>
        <v>136737.38678264842</v>
      </c>
      <c r="AB68" s="162" t="str">
        <f t="shared" si="59"/>
        <v>C03018</v>
      </c>
      <c r="AC68" s="163" t="str">
        <f t="shared" si="60"/>
        <v>Director Administrative &amp; Community Engagement</v>
      </c>
      <c r="AD68" s="162" t="str">
        <f t="shared" si="61"/>
        <v>115</v>
      </c>
      <c r="AE68" s="164">
        <f t="shared" ca="1" si="62"/>
        <v>55.454999999999998</v>
      </c>
      <c r="AF68" s="164">
        <f t="shared" ca="1" si="63"/>
        <v>58.375</v>
      </c>
      <c r="AG68" s="164">
        <f t="shared" ca="1" si="64"/>
        <v>59.541999999999994</v>
      </c>
      <c r="AH68" s="164">
        <f t="shared" ca="1" si="65"/>
        <v>60.733999999999995</v>
      </c>
      <c r="AI68" s="164">
        <f t="shared" ca="1" si="66"/>
        <v>61.946999999999996</v>
      </c>
      <c r="AJ68" s="164">
        <f t="shared" ca="1" si="67"/>
        <v>63.186</v>
      </c>
      <c r="AK68" s="164">
        <f t="shared" ca="1" si="68"/>
        <v>64.451000000000008</v>
      </c>
      <c r="AL68" s="164">
        <f t="shared" ca="1" si="69"/>
        <v>65.740000000000009</v>
      </c>
    </row>
    <row r="69" spans="1:40">
      <c r="A69" s="85" t="s">
        <v>488</v>
      </c>
      <c r="B69" s="86">
        <v>13</v>
      </c>
      <c r="C69" s="94" t="s">
        <v>489</v>
      </c>
      <c r="D69" s="86">
        <v>590</v>
      </c>
      <c r="E69" s="86" t="s">
        <v>448</v>
      </c>
      <c r="F69" s="113" t="s">
        <v>588</v>
      </c>
      <c r="G69" s="134">
        <f t="shared" ca="1" si="49"/>
        <v>131789</v>
      </c>
      <c r="H69" s="134">
        <f t="shared" ca="1" si="50"/>
        <v>138725</v>
      </c>
      <c r="I69" s="134">
        <f t="shared" ca="1" si="51"/>
        <v>141499</v>
      </c>
      <c r="J69" s="134">
        <f t="shared" ca="1" si="52"/>
        <v>144330</v>
      </c>
      <c r="K69" s="134">
        <f t="shared" ca="1" si="53"/>
        <v>147216</v>
      </c>
      <c r="L69" s="134">
        <f t="shared" ca="1" si="54"/>
        <v>150161</v>
      </c>
      <c r="M69" s="134">
        <f t="shared" ca="1" si="55"/>
        <v>153164</v>
      </c>
      <c r="N69" s="134">
        <f t="shared" ca="1" si="56"/>
        <v>156229</v>
      </c>
      <c r="O69" s="87"/>
      <c r="P69" s="100" t="str">
        <f t="shared" si="57"/>
        <v>59426C</v>
      </c>
      <c r="Q69" s="102" t="s">
        <v>509</v>
      </c>
      <c r="R69" s="103" t="str">
        <f t="shared" si="58"/>
        <v>Director Arts &amp; Cultural Affairs</v>
      </c>
      <c r="S69" s="102" t="str">
        <f t="shared" si="70"/>
        <v>157</v>
      </c>
      <c r="T69" s="104" cm="1">
        <f t="array" aca="1" ref="T69" ca="1">IF($Q69="Y",VLOOKUP($P69,INDIRECT($Q$2),T$5,0)*INDIRECT($P$1),VLOOKUP($P69,INDIRECT($Q$2),T$5,0))</f>
        <v>131788.52806203903</v>
      </c>
      <c r="U69" s="104" cm="1">
        <f t="array" aca="1" ref="U69" ca="1">IF($Q69="Y",VLOOKUP($P69,INDIRECT($Q$2),U$5,0)*INDIRECT($P$1),VLOOKUP($P69,INDIRECT($Q$2),U$5,0))</f>
        <v>138725.11568764059</v>
      </c>
      <c r="V69" s="104" cm="1">
        <f t="array" aca="1" ref="V69" ca="1">IF($Q69="Y",VLOOKUP($P69,INDIRECT($Q$2),V$5,0)*INDIRECT($P$1),VLOOKUP($P69,INDIRECT($Q$2),V$5,0))</f>
        <v>141499.30828292185</v>
      </c>
      <c r="W69" s="104" cm="1">
        <f t="array" aca="1" ref="W69" ca="1">IF($Q69="Y",VLOOKUP($P69,INDIRECT($Q$2),W$5,0)*INDIRECT($P$1),VLOOKUP($P69,INDIRECT($Q$2),W$5,0))</f>
        <v>144329.91388552342</v>
      </c>
      <c r="X69" s="104" cm="1">
        <f t="array" aca="1" ref="X69" ca="1">IF($Q69="Y",VLOOKUP($P69,INDIRECT($Q$2),X$5,0)*INDIRECT($P$1),VLOOKUP($P69,INDIRECT($Q$2),X$5,0))</f>
        <v>147215.82635804682</v>
      </c>
      <c r="Y69" s="104" cm="1">
        <f t="array" aca="1" ref="Y69" ca="1">IF($Q69="Y",VLOOKUP($P69,INDIRECT($Q$2),Y$5,0)*INDIRECT($P$1),VLOOKUP($P69,INDIRECT($Q$2),Y$5,0))</f>
        <v>150161.47025008593</v>
      </c>
      <c r="Z69" s="104" cm="1">
        <f t="array" aca="1" ref="Z69" ca="1">IF($Q69="Y",VLOOKUP($P69,INDIRECT($Q$2),Z$5,0)*INDIRECT($P$1),VLOOKUP($P69,INDIRECT($Q$2),Z$5,0))</f>
        <v>153163.52714944529</v>
      </c>
      <c r="AA69" s="104" cm="1">
        <f t="array" aca="1" ref="AA69" ca="1">IF($Q69="Y",VLOOKUP($P69,INDIRECT($Q$2),AA$5,0)*INDIRECT($P$1),VLOOKUP($P69,INDIRECT($Q$2),AA$5,0))</f>
        <v>156228.63388051561</v>
      </c>
      <c r="AB69" s="162" t="str">
        <f t="shared" si="59"/>
        <v>59426C</v>
      </c>
      <c r="AC69" s="163" t="str">
        <f t="shared" si="60"/>
        <v>Director Arts &amp; Cultural Affairs</v>
      </c>
      <c r="AD69" s="162" t="str">
        <f t="shared" si="61"/>
        <v>157</v>
      </c>
      <c r="AE69" s="164">
        <f t="shared" ca="1" si="62"/>
        <v>63.36</v>
      </c>
      <c r="AF69" s="164">
        <f t="shared" ca="1" si="63"/>
        <v>66.695000000000007</v>
      </c>
      <c r="AG69" s="164">
        <f t="shared" ca="1" si="64"/>
        <v>68.029000000000011</v>
      </c>
      <c r="AH69" s="164">
        <f t="shared" ca="1" si="65"/>
        <v>69.39</v>
      </c>
      <c r="AI69" s="164">
        <f t="shared" ca="1" si="66"/>
        <v>70.777000000000001</v>
      </c>
      <c r="AJ69" s="164">
        <f t="shared" ca="1" si="67"/>
        <v>72.194000000000003</v>
      </c>
      <c r="AK69" s="164">
        <f t="shared" ca="1" si="68"/>
        <v>73.637</v>
      </c>
      <c r="AL69" s="164">
        <f t="shared" ca="1" si="69"/>
        <v>75.11</v>
      </c>
    </row>
    <row r="70" spans="1:40">
      <c r="A70" s="85" t="s">
        <v>142</v>
      </c>
      <c r="B70" s="86">
        <v>14</v>
      </c>
      <c r="C70" s="86" t="s">
        <v>143</v>
      </c>
      <c r="D70" s="86">
        <v>650</v>
      </c>
      <c r="E70" s="86" t="s">
        <v>448</v>
      </c>
      <c r="F70" s="85" t="s">
        <v>144</v>
      </c>
      <c r="G70" s="134">
        <f t="shared" ca="1" si="49"/>
        <v>145490</v>
      </c>
      <c r="H70" s="134">
        <f t="shared" ca="1" si="50"/>
        <v>153148</v>
      </c>
      <c r="I70" s="134">
        <f t="shared" ca="1" si="51"/>
        <v>156211</v>
      </c>
      <c r="J70" s="134">
        <f t="shared" ca="1" si="52"/>
        <v>159334</v>
      </c>
      <c r="K70" s="134">
        <f t="shared" ca="1" si="53"/>
        <v>162523</v>
      </c>
      <c r="L70" s="134">
        <f t="shared" ca="1" si="54"/>
        <v>165773</v>
      </c>
      <c r="M70" s="134">
        <f t="shared" ca="1" si="55"/>
        <v>169090</v>
      </c>
      <c r="N70" s="134">
        <f t="shared" ca="1" si="56"/>
        <v>172470</v>
      </c>
      <c r="O70" s="87"/>
      <c r="P70" s="100" t="str">
        <f t="shared" si="57"/>
        <v>C03170</v>
      </c>
      <c r="Q70" s="102" t="s">
        <v>509</v>
      </c>
      <c r="R70" s="103" t="str">
        <f t="shared" si="58"/>
        <v>Director Assessments</v>
      </c>
      <c r="S70" s="102" t="str">
        <f t="shared" si="70"/>
        <v>55</v>
      </c>
      <c r="T70" s="104" cm="1">
        <f t="array" aca="1" ref="T70" ca="1">IF($Q70="Y",VLOOKUP($P70,INDIRECT($Q$2),T$5,0)*INDIRECT($P$1),VLOOKUP($P70,INDIRECT($Q$2),T$5,0))</f>
        <v>145490.25201648436</v>
      </c>
      <c r="U70" s="104" cm="1">
        <f t="array" aca="1" ref="U70" ca="1">IF($Q70="Y",VLOOKUP($P70,INDIRECT($Q$2),U$5,0)*INDIRECT($P$1),VLOOKUP($P70,INDIRECT($Q$2),U$5,0))</f>
        <v>153148.04122586714</v>
      </c>
      <c r="V70" s="104" cm="1">
        <f t="array" aca="1" ref="V70" ca="1">IF($Q70="Y",VLOOKUP($P70,INDIRECT($Q$2),V$5,0)*INDIRECT($P$1),VLOOKUP($P70,INDIRECT($Q$2),V$5,0))</f>
        <v>156210.93568214061</v>
      </c>
      <c r="W70" s="104" cm="1">
        <f t="array" aca="1" ref="W70" ca="1">IF($Q70="Y",VLOOKUP($P70,INDIRECT($Q$2),W$5,0)*INDIRECT($P$1),VLOOKUP($P70,INDIRECT($Q$2),W$5,0))</f>
        <v>159333.56155792967</v>
      </c>
      <c r="X70" s="104" cm="1">
        <f t="array" aca="1" ref="X70" ca="1">IF($Q70="Y",VLOOKUP($P70,INDIRECT($Q$2),X$5,0)*INDIRECT($P$1),VLOOKUP($P70,INDIRECT($Q$2),X$5,0))</f>
        <v>162522.55567762497</v>
      </c>
      <c r="Y70" s="104" cm="1">
        <f t="array" aca="1" ref="Y70" ca="1">IF($Q70="Y",VLOOKUP($P70,INDIRECT($Q$2),Y$5,0)*INDIRECT($P$1),VLOOKUP($P70,INDIRECT($Q$2),Y$5,0))</f>
        <v>165773.49349163281</v>
      </c>
      <c r="Z70" s="104" cm="1">
        <f t="array" aca="1" ref="Z70" ca="1">IF($Q70="Y",VLOOKUP($P70,INDIRECT($Q$2),Z$5,0)*INDIRECT($P$1),VLOOKUP($P70,INDIRECT($Q$2),Z$5,0))</f>
        <v>169089.69341214842</v>
      </c>
      <c r="AA70" s="104" cm="1">
        <f t="array" aca="1" ref="AA70" ca="1">IF($Q70="Y",VLOOKUP($P70,INDIRECT($Q$2),AA$5,0)*INDIRECT($P$1),VLOOKUP($P70,INDIRECT($Q$2),AA$5,0))</f>
        <v>172470.0493017734</v>
      </c>
      <c r="AB70" s="162" t="str">
        <f t="shared" si="59"/>
        <v>C03170</v>
      </c>
      <c r="AC70" s="163" t="str">
        <f t="shared" si="60"/>
        <v>Director Assessments</v>
      </c>
      <c r="AD70" s="162" t="str">
        <f t="shared" si="61"/>
        <v>55</v>
      </c>
      <c r="AE70" s="164">
        <f t="shared" ca="1" si="62"/>
        <v>69.948000000000008</v>
      </c>
      <c r="AF70" s="164">
        <f t="shared" ca="1" si="63"/>
        <v>73.629000000000005</v>
      </c>
      <c r="AG70" s="164">
        <f t="shared" ca="1" si="64"/>
        <v>75.102000000000004</v>
      </c>
      <c r="AH70" s="164">
        <f t="shared" ca="1" si="65"/>
        <v>76.603000000000009</v>
      </c>
      <c r="AI70" s="164">
        <f t="shared" ca="1" si="66"/>
        <v>78.13600000000001</v>
      </c>
      <c r="AJ70" s="164">
        <f t="shared" ca="1" si="67"/>
        <v>79.698999999999998</v>
      </c>
      <c r="AK70" s="164">
        <f t="shared" ca="1" si="68"/>
        <v>81.294000000000011</v>
      </c>
      <c r="AL70" s="164">
        <f t="shared" ca="1" si="69"/>
        <v>82.919000000000011</v>
      </c>
    </row>
    <row r="71" spans="1:40">
      <c r="A71" s="85" t="s">
        <v>148</v>
      </c>
      <c r="B71" s="86">
        <v>13</v>
      </c>
      <c r="C71" s="86" t="s">
        <v>149</v>
      </c>
      <c r="D71" s="86">
        <v>588</v>
      </c>
      <c r="E71" s="86" t="s">
        <v>448</v>
      </c>
      <c r="F71" s="85" t="s">
        <v>150</v>
      </c>
      <c r="G71" s="134">
        <f t="shared" ca="1" si="49"/>
        <v>131333</v>
      </c>
      <c r="H71" s="134">
        <f t="shared" ca="1" si="50"/>
        <v>138245</v>
      </c>
      <c r="I71" s="134">
        <f t="shared" ca="1" si="51"/>
        <v>141009</v>
      </c>
      <c r="J71" s="134">
        <f t="shared" ca="1" si="52"/>
        <v>143829</v>
      </c>
      <c r="K71" s="134">
        <f t="shared" ca="1" si="53"/>
        <v>146706</v>
      </c>
      <c r="L71" s="134">
        <f t="shared" ca="1" si="54"/>
        <v>149640</v>
      </c>
      <c r="M71" s="134">
        <f t="shared" ca="1" si="55"/>
        <v>152633</v>
      </c>
      <c r="N71" s="134">
        <f t="shared" ca="1" si="56"/>
        <v>155687</v>
      </c>
      <c r="O71" s="87"/>
      <c r="P71" s="100" t="str">
        <f t="shared" si="57"/>
        <v>C03180</v>
      </c>
      <c r="Q71" s="102" t="s">
        <v>509</v>
      </c>
      <c r="R71" s="103" t="str">
        <f t="shared" si="58"/>
        <v>Director Budget</v>
      </c>
      <c r="S71" s="102" t="str">
        <f t="shared" si="70"/>
        <v>108</v>
      </c>
      <c r="T71" s="104" cm="1">
        <f t="array" aca="1" ref="T71" ca="1">IF($Q71="Y",VLOOKUP($P71,INDIRECT($Q$2),T$5,0)*INDIRECT($P$1),VLOOKUP($P71,INDIRECT($Q$2),T$5,0))</f>
        <v>131332.79945388279</v>
      </c>
      <c r="U71" s="104" cm="1">
        <f t="array" aca="1" ref="U71" ca="1">IF($Q71="Y",VLOOKUP($P71,INDIRECT($Q$2),U$5,0)*INDIRECT($P$1),VLOOKUP($P71,INDIRECT($Q$2),U$5,0))</f>
        <v>138245.05205671873</v>
      </c>
      <c r="V71" s="104" cm="1">
        <f t="array" aca="1" ref="V71" ca="1">IF($Q71="Y",VLOOKUP($P71,INDIRECT($Q$2),V$5,0)*INDIRECT($P$1),VLOOKUP($P71,INDIRECT($Q$2),V$5,0))</f>
        <v>141009.28941541404</v>
      </c>
      <c r="W71" s="104" cm="1">
        <f t="array" aca="1" ref="W71" ca="1">IF($Q71="Y",VLOOKUP($P71,INDIRECT($Q$2),W$5,0)*INDIRECT($P$1),VLOOKUP($P71,INDIRECT($Q$2),W$5,0))</f>
        <v>143828.83364403123</v>
      </c>
      <c r="X71" s="104" cm="1">
        <f t="array" aca="1" ref="X71" ca="1">IF($Q71="Y",VLOOKUP($P71,INDIRECT($Q$2),X$5,0)*INDIRECT($P$1),VLOOKUP($P71,INDIRECT($Q$2),X$5,0))</f>
        <v>146705.89701736718</v>
      </c>
      <c r="Y71" s="104" cm="1">
        <f t="array" aca="1" ref="Y71" ca="1">IF($Q71="Y",VLOOKUP($P71,INDIRECT($Q$2),Y$5,0)*INDIRECT($P$1),VLOOKUP($P71,INDIRECT($Q$2),Y$5,0))</f>
        <v>149640.47953542185</v>
      </c>
      <c r="Z71" s="104" cm="1">
        <f t="array" aca="1" ref="Z71" ca="1">IF($Q71="Y",VLOOKUP($P71,INDIRECT($Q$2),Z$5,0)*INDIRECT($P$1),VLOOKUP($P71,INDIRECT($Q$2),Z$5,0))</f>
        <v>152632.58119819529</v>
      </c>
      <c r="AA71" s="104" cm="1">
        <f t="array" aca="1" ref="AA71" ca="1">IF($Q71="Y",VLOOKUP($P71,INDIRECT($Q$2),AA$5,0)*INDIRECT($P$1),VLOOKUP($P71,INDIRECT($Q$2),AA$5,0))</f>
        <v>155686.62655528123</v>
      </c>
      <c r="AB71" s="162" t="str">
        <f t="shared" si="59"/>
        <v>C03180</v>
      </c>
      <c r="AC71" s="163" t="str">
        <f t="shared" si="60"/>
        <v>Director Budget</v>
      </c>
      <c r="AD71" s="162" t="str">
        <f t="shared" si="61"/>
        <v>108</v>
      </c>
      <c r="AE71" s="164">
        <f t="shared" ca="1" si="62"/>
        <v>63.140999999999998</v>
      </c>
      <c r="AF71" s="164">
        <f t="shared" ca="1" si="63"/>
        <v>66.463999999999999</v>
      </c>
      <c r="AG71" s="164">
        <f t="shared" ca="1" si="64"/>
        <v>67.793000000000006</v>
      </c>
      <c r="AH71" s="164">
        <f t="shared" ca="1" si="65"/>
        <v>69.149000000000001</v>
      </c>
      <c r="AI71" s="164">
        <f t="shared" ca="1" si="66"/>
        <v>70.532000000000011</v>
      </c>
      <c r="AJ71" s="164">
        <f t="shared" ca="1" si="67"/>
        <v>71.942999999999998</v>
      </c>
      <c r="AK71" s="164">
        <f t="shared" ca="1" si="68"/>
        <v>73.382000000000005</v>
      </c>
      <c r="AL71" s="164">
        <f t="shared" ca="1" si="69"/>
        <v>74.850000000000009</v>
      </c>
    </row>
    <row r="72" spans="1:40">
      <c r="A72" s="85" t="s">
        <v>151</v>
      </c>
      <c r="B72" s="86">
        <v>15</v>
      </c>
      <c r="C72" s="86" t="s">
        <v>152</v>
      </c>
      <c r="D72" s="86">
        <v>678</v>
      </c>
      <c r="E72" s="86" t="s">
        <v>448</v>
      </c>
      <c r="F72" s="85" t="s">
        <v>589</v>
      </c>
      <c r="G72" s="134">
        <f t="shared" ca="1" si="49"/>
        <v>151886</v>
      </c>
      <c r="H72" s="134">
        <f t="shared" ca="1" si="50"/>
        <v>159878</v>
      </c>
      <c r="I72" s="134">
        <f t="shared" ca="1" si="51"/>
        <v>163078</v>
      </c>
      <c r="J72" s="134">
        <f t="shared" ca="1" si="52"/>
        <v>166340</v>
      </c>
      <c r="K72" s="134">
        <f t="shared" ca="1" si="53"/>
        <v>169665</v>
      </c>
      <c r="L72" s="134">
        <f t="shared" ca="1" si="54"/>
        <v>173059</v>
      </c>
      <c r="M72" s="134">
        <f t="shared" ca="1" si="55"/>
        <v>176519</v>
      </c>
      <c r="N72" s="134">
        <f t="shared" ca="1" si="56"/>
        <v>180048</v>
      </c>
      <c r="O72" s="87"/>
      <c r="P72" s="100" t="str">
        <f t="shared" si="57"/>
        <v>C03051</v>
      </c>
      <c r="Q72" s="102" t="s">
        <v>509</v>
      </c>
      <c r="R72" s="103" t="str">
        <f t="shared" si="58"/>
        <v>Director Business Admininstration Public Works</v>
      </c>
      <c r="S72" s="102" t="str">
        <f t="shared" si="70"/>
        <v>99</v>
      </c>
      <c r="T72" s="104" cm="1">
        <f t="array" aca="1" ref="T72" ca="1">IF($Q72="Y",VLOOKUP($P72,INDIRECT($Q$2),T$5,0)*INDIRECT($P$1),VLOOKUP($P72,INDIRECT($Q$2),T$5,0))</f>
        <v>151885.93845424996</v>
      </c>
      <c r="U72" s="104" cm="1">
        <f t="array" aca="1" ref="U72" ca="1">IF($Q72="Y",VLOOKUP($P72,INDIRECT($Q$2),U$5,0)*INDIRECT($P$1),VLOOKUP($P72,INDIRECT($Q$2),U$5,0))</f>
        <v>159877.78115796088</v>
      </c>
      <c r="V72" s="104" cm="1">
        <f t="array" aca="1" ref="V72" ca="1">IF($Q72="Y",VLOOKUP($P72,INDIRECT($Q$2),V$5,0)*INDIRECT($P$1),VLOOKUP($P72,INDIRECT($Q$2),V$5,0))</f>
        <v>163077.83665164059</v>
      </c>
      <c r="W72" s="104" cm="1">
        <f t="array" aca="1" ref="W72" ca="1">IF($Q72="Y",VLOOKUP($P72,INDIRECT($Q$2),W$5,0)*INDIRECT($P$1),VLOOKUP($P72,INDIRECT($Q$2),W$5,0))</f>
        <v>166339.83583963278</v>
      </c>
      <c r="X72" s="104" cm="1">
        <f t="array" aca="1" ref="X72" ca="1">IF($Q72="Y",VLOOKUP($P72,INDIRECT($Q$2),X$5,0)*INDIRECT($P$1),VLOOKUP($P72,INDIRECT($Q$2),X$5,0))</f>
        <v>169664.88485933593</v>
      </c>
      <c r="Y72" s="104" cm="1">
        <f t="array" aca="1" ref="Y72" ca="1">IF($Q72="Y",VLOOKUP($P72,INDIRECT($Q$2),Y$5,0)*INDIRECT($P$1),VLOOKUP($P72,INDIRECT($Q$2),Y$5,0))</f>
        <v>173058.51439774214</v>
      </c>
      <c r="Z72" s="104" cm="1">
        <f t="array" aca="1" ref="Z72" ca="1">IF($Q72="Y",VLOOKUP($P72,INDIRECT($Q$2),Z$5,0)*INDIRECT($P$1),VLOOKUP($P72,INDIRECT($Q$2),Z$5,0))</f>
        <v>176518.51218005465</v>
      </c>
      <c r="AA72" s="104" cm="1">
        <f t="array" aca="1" ref="AA72" ca="1">IF($Q72="Y",VLOOKUP($P72,INDIRECT($Q$2),AA$5,0)*INDIRECT($P$1),VLOOKUP($P72,INDIRECT($Q$2),AA$5,0))</f>
        <v>180048.1966184687</v>
      </c>
      <c r="AB72" s="162" t="str">
        <f t="shared" si="59"/>
        <v>C03051</v>
      </c>
      <c r="AC72" s="163" t="str">
        <f t="shared" si="60"/>
        <v>Director Business Admininstration Public Works</v>
      </c>
      <c r="AD72" s="162" t="str">
        <f t="shared" si="61"/>
        <v>99</v>
      </c>
      <c r="AE72" s="164">
        <f t="shared" ca="1" si="62"/>
        <v>73.02300000000001</v>
      </c>
      <c r="AF72" s="164">
        <f t="shared" ca="1" si="63"/>
        <v>76.865000000000009</v>
      </c>
      <c r="AG72" s="164">
        <f t="shared" ca="1" si="64"/>
        <v>78.403000000000006</v>
      </c>
      <c r="AH72" s="164">
        <f t="shared" ca="1" si="65"/>
        <v>79.972000000000008</v>
      </c>
      <c r="AI72" s="164">
        <f t="shared" ca="1" si="66"/>
        <v>81.570000000000007</v>
      </c>
      <c r="AJ72" s="164">
        <f t="shared" ca="1" si="67"/>
        <v>83.201999999999998</v>
      </c>
      <c r="AK72" s="164">
        <f t="shared" ca="1" si="68"/>
        <v>84.865000000000009</v>
      </c>
      <c r="AL72" s="164">
        <f t="shared" ca="1" si="69"/>
        <v>86.562000000000012</v>
      </c>
    </row>
    <row r="73" spans="1:40">
      <c r="A73" s="85" t="s">
        <v>154</v>
      </c>
      <c r="B73" s="86">
        <v>12</v>
      </c>
      <c r="C73" s="86" t="s">
        <v>155</v>
      </c>
      <c r="D73" s="86">
        <v>570</v>
      </c>
      <c r="E73" s="86" t="s">
        <v>448</v>
      </c>
      <c r="F73" s="113" t="s">
        <v>156</v>
      </c>
      <c r="G73" s="134">
        <f t="shared" ca="1" si="49"/>
        <v>127221</v>
      </c>
      <c r="H73" s="134">
        <f t="shared" ca="1" si="50"/>
        <v>133919</v>
      </c>
      <c r="I73" s="134">
        <f t="shared" ca="1" si="51"/>
        <v>136595</v>
      </c>
      <c r="J73" s="134">
        <f t="shared" ca="1" si="52"/>
        <v>139328</v>
      </c>
      <c r="K73" s="134">
        <f t="shared" ca="1" si="53"/>
        <v>142115</v>
      </c>
      <c r="L73" s="134">
        <f t="shared" ca="1" si="54"/>
        <v>144955</v>
      </c>
      <c r="M73" s="134">
        <f t="shared" ca="1" si="55"/>
        <v>147855</v>
      </c>
      <c r="N73" s="134">
        <f t="shared" ca="1" si="56"/>
        <v>150814</v>
      </c>
      <c r="O73" s="87"/>
      <c r="P73" s="100" t="str">
        <f t="shared" si="57"/>
        <v>C03185</v>
      </c>
      <c r="Q73" s="102" t="s">
        <v>509</v>
      </c>
      <c r="R73" s="103" t="str">
        <f t="shared" si="58"/>
        <v>Director Capital &amp; Debt Management</v>
      </c>
      <c r="S73" s="102" t="str">
        <f t="shared" si="70"/>
        <v>39</v>
      </c>
      <c r="T73" s="104" cm="1">
        <f t="array" aca="1" ref="T73" ca="1">IF($Q73="Y",VLOOKUP($P73,INDIRECT($Q$2),T$5,0)*INDIRECT($P$1),VLOOKUP($P73,INDIRECT($Q$2),T$5,0))</f>
        <v>127221.2867438906</v>
      </c>
      <c r="U73" s="104" cm="1">
        <f t="array" aca="1" ref="U73" ca="1">IF($Q73="Y",VLOOKUP($P73,INDIRECT($Q$2),U$5,0)*INDIRECT($P$1),VLOOKUP($P73,INDIRECT($Q$2),U$5,0))</f>
        <v>133918.94869142969</v>
      </c>
      <c r="V73" s="104" cm="1">
        <f t="array" aca="1" ref="V73" ca="1">IF($Q73="Y",VLOOKUP($P73,INDIRECT($Q$2),V$5,0)*INDIRECT($P$1),VLOOKUP($P73,INDIRECT($Q$2),V$5,0))</f>
        <v>136594.69505824998</v>
      </c>
      <c r="W73" s="104" cm="1">
        <f t="array" aca="1" ref="W73" ca="1">IF($Q73="Y",VLOOKUP($P73,INDIRECT($Q$2),W$5,0)*INDIRECT($P$1),VLOOKUP($P73,INDIRECT($Q$2),W$5,0))</f>
        <v>139327.96056978905</v>
      </c>
      <c r="X73" s="104" cm="1">
        <f t="array" aca="1" ref="X73" ca="1">IF($Q73="Y",VLOOKUP($P73,INDIRECT($Q$2),X$5,0)*INDIRECT($P$1),VLOOKUP($P73,INDIRECT($Q$2),X$5,0))</f>
        <v>142115.42681385155</v>
      </c>
      <c r="Y73" s="104" cm="1">
        <f t="array" aca="1" ref="Y73" ca="1">IF($Q73="Y",VLOOKUP($P73,INDIRECT($Q$2),Y$5,0)*INDIRECT($P$1),VLOOKUP($P73,INDIRECT($Q$2),Y$5,0))</f>
        <v>144954.88151564059</v>
      </c>
      <c r="Z73" s="104" cm="1">
        <f t="array" aca="1" ref="Z73" ca="1">IF($Q73="Y",VLOOKUP($P73,INDIRECT($Q$2),Z$5,0)*INDIRECT($P$1),VLOOKUP($P73,INDIRECT($Q$2),Z$5,0))</f>
        <v>147855.17377434371</v>
      </c>
      <c r="AA73" s="104" cm="1">
        <f t="array" aca="1" ref="AA73" ca="1">IF($Q73="Y",VLOOKUP($P73,INDIRECT($Q$2),AA$5,0)*INDIRECT($P$1),VLOOKUP($P73,INDIRECT($Q$2),AA$5,0))</f>
        <v>150814.09131516403</v>
      </c>
      <c r="AB73" s="162" t="str">
        <f t="shared" si="59"/>
        <v>C03185</v>
      </c>
      <c r="AC73" s="163" t="str">
        <f t="shared" si="60"/>
        <v>Director Capital &amp; Debt Management</v>
      </c>
      <c r="AD73" s="162" t="str">
        <f t="shared" si="61"/>
        <v>39</v>
      </c>
      <c r="AE73" s="164">
        <f t="shared" ca="1" si="62"/>
        <v>61.164999999999999</v>
      </c>
      <c r="AF73" s="164">
        <f t="shared" ca="1" si="63"/>
        <v>64.385000000000005</v>
      </c>
      <c r="AG73" s="164">
        <f t="shared" ca="1" si="64"/>
        <v>65.671000000000006</v>
      </c>
      <c r="AH73" s="164">
        <f t="shared" ca="1" si="65"/>
        <v>66.984999999999999</v>
      </c>
      <c r="AI73" s="164">
        <f t="shared" ca="1" si="66"/>
        <v>68.325000000000003</v>
      </c>
      <c r="AJ73" s="164">
        <f t="shared" ca="1" si="67"/>
        <v>69.69</v>
      </c>
      <c r="AK73" s="164">
        <f t="shared" ca="1" si="68"/>
        <v>71.085000000000008</v>
      </c>
      <c r="AL73" s="164">
        <f t="shared" ca="1" si="69"/>
        <v>72.507000000000005</v>
      </c>
    </row>
    <row r="74" spans="1:40">
      <c r="A74" s="85" t="s">
        <v>157</v>
      </c>
      <c r="B74" s="86">
        <v>17</v>
      </c>
      <c r="C74" s="94" t="s">
        <v>712</v>
      </c>
      <c r="D74" s="86">
        <v>803</v>
      </c>
      <c r="E74" s="86" t="s">
        <v>448</v>
      </c>
      <c r="F74" s="85" t="s">
        <v>159</v>
      </c>
      <c r="G74" s="134">
        <f t="shared" ref="G74:G107" ca="1" si="71">ROUND(T74,0)</f>
        <v>180430</v>
      </c>
      <c r="H74" s="134">
        <f t="shared" ref="H74:H107" ca="1" si="72">ROUND(U74,0)</f>
        <v>189926</v>
      </c>
      <c r="I74" s="134">
        <f t="shared" ref="I74:I107" ca="1" si="73">ROUND(V74,0)</f>
        <v>193725</v>
      </c>
      <c r="J74" s="134">
        <f t="shared" ref="J74:J107" ca="1" si="74">ROUND(W74,0)</f>
        <v>197600</v>
      </c>
      <c r="K74" s="134">
        <f t="shared" ref="K74:K107" ca="1" si="75">ROUND(X74,0)</f>
        <v>201551</v>
      </c>
      <c r="L74" s="134">
        <f t="shared" ref="L74:L107" ca="1" si="76">ROUND(Y74,0)</f>
        <v>205582</v>
      </c>
      <c r="M74" s="134">
        <f t="shared" ref="M74:M107" ca="1" si="77">ROUND(Z74,0)</f>
        <v>209695</v>
      </c>
      <c r="N74" s="134">
        <f t="shared" ref="N74:N107" ca="1" si="78">ROUND(AA74,0)</f>
        <v>213888</v>
      </c>
      <c r="O74" s="87"/>
      <c r="P74" s="100" t="str">
        <f t="shared" ref="P74:P107" si="79">A74</f>
        <v>C03200</v>
      </c>
      <c r="Q74" s="102" t="s">
        <v>509</v>
      </c>
      <c r="R74" s="103" t="str">
        <f t="shared" ref="R74:R107" si="80">F74</f>
        <v>Director Civil Rights</v>
      </c>
      <c r="S74" s="102" t="str">
        <f t="shared" si="70"/>
        <v>201</v>
      </c>
      <c r="T74" s="104" cm="1">
        <f t="array" aca="1" ref="T74" ca="1">IF($Q74="Y",VLOOKUP($P74,INDIRECT($Q$2),T$5,0)*INDIRECT($P$1),VLOOKUP($P74,INDIRECT($Q$2),T$5,0))</f>
        <v>180429.72499999998</v>
      </c>
      <c r="U74" s="104" cm="1">
        <f t="array" aca="1" ref="U74" ca="1">IF($Q74="Y",VLOOKUP($P74,INDIRECT($Q$2),U$5,0)*INDIRECT($P$1),VLOOKUP($P74,INDIRECT($Q$2),U$5,0))</f>
        <v>189926.34999999998</v>
      </c>
      <c r="V74" s="104" cm="1">
        <f t="array" aca="1" ref="V74" ca="1">IF($Q74="Y",VLOOKUP($P74,INDIRECT($Q$2),V$5,0)*INDIRECT($P$1),VLOOKUP($P74,INDIRECT($Q$2),V$5,0))</f>
        <v>193724.99999999997</v>
      </c>
      <c r="W74" s="104" cm="1">
        <f t="array" aca="1" ref="W74" ca="1">IF($Q74="Y",VLOOKUP($P74,INDIRECT($Q$2),W$5,0)*INDIRECT($P$1),VLOOKUP($P74,INDIRECT($Q$2),W$5,0))</f>
        <v>197599.49999999997</v>
      </c>
      <c r="X74" s="104" cm="1">
        <f t="array" aca="1" ref="X74" ca="1">IF($Q74="Y",VLOOKUP($P74,INDIRECT($Q$2),X$5,0)*INDIRECT($P$1),VLOOKUP($P74,INDIRECT($Q$2),X$5,0))</f>
        <v>201550.87499999997</v>
      </c>
      <c r="Y74" s="104" cm="1">
        <f t="array" aca="1" ref="Y74" ca="1">IF($Q74="Y",VLOOKUP($P74,INDIRECT($Q$2),Y$5,0)*INDIRECT($P$1),VLOOKUP($P74,INDIRECT($Q$2),Y$5,0))</f>
        <v>205582.19999999998</v>
      </c>
      <c r="Z74" s="104" cm="1">
        <f t="array" aca="1" ref="Z74" ca="1">IF($Q74="Y",VLOOKUP($P74,INDIRECT($Q$2),Z$5,0)*INDIRECT($P$1),VLOOKUP($P74,INDIRECT($Q$2),Z$5,0))</f>
        <v>209694.49999999997</v>
      </c>
      <c r="AA74" s="104" cm="1">
        <f t="array" aca="1" ref="AA74" ca="1">IF($Q74="Y",VLOOKUP($P74,INDIRECT($Q$2),AA$5,0)*INDIRECT($P$1),VLOOKUP($P74,INDIRECT($Q$2),AA$5,0))</f>
        <v>213887.77499999999</v>
      </c>
      <c r="AB74" s="162" t="str">
        <f t="shared" ref="AB74:AB107" si="81">A74</f>
        <v>C03200</v>
      </c>
      <c r="AC74" s="163" t="str">
        <f t="shared" ref="AC74:AC107" si="82">F74</f>
        <v>Director Civil Rights</v>
      </c>
      <c r="AD74" s="162" t="str">
        <f t="shared" ref="AD74:AD107" si="83">C74</f>
        <v>201</v>
      </c>
      <c r="AE74" s="164">
        <f t="shared" ref="AE74:AE107" ca="1" si="84">ROUNDUP(T74/2080,3)</f>
        <v>86.746000000000009</v>
      </c>
      <c r="AF74" s="164">
        <f t="shared" ref="AF74:AF107" ca="1" si="85">ROUNDUP(U74/2080,3)</f>
        <v>91.311000000000007</v>
      </c>
      <c r="AG74" s="164">
        <f t="shared" ref="AG74:AG107" ca="1" si="86">ROUNDUP(V74/2080,3)</f>
        <v>93.138000000000005</v>
      </c>
      <c r="AH74" s="164">
        <f t="shared" ref="AH74:AH107" ca="1" si="87">ROUNDUP(W74/2080,3)</f>
        <v>95</v>
      </c>
      <c r="AI74" s="164">
        <f t="shared" ref="AI74:AI107" ca="1" si="88">ROUNDUP(X74/2080,3)</f>
        <v>96.9</v>
      </c>
      <c r="AJ74" s="164">
        <f t="shared" ref="AJ74:AJ107" ca="1" si="89">ROUNDUP(Y74/2080,3)</f>
        <v>98.838000000000008</v>
      </c>
      <c r="AK74" s="164">
        <f t="shared" ref="AK74:AK107" ca="1" si="90">ROUNDUP(Z74/2080,3)</f>
        <v>100.815</v>
      </c>
      <c r="AL74" s="164">
        <f t="shared" ref="AL74:AL107" ca="1" si="91">ROUNDUP(AA74/2080,3)</f>
        <v>102.831</v>
      </c>
    </row>
    <row r="75" spans="1:40">
      <c r="A75" s="85" t="s">
        <v>160</v>
      </c>
      <c r="B75" s="86">
        <v>12</v>
      </c>
      <c r="C75" s="94" t="s">
        <v>713</v>
      </c>
      <c r="D75" s="86">
        <v>580</v>
      </c>
      <c r="E75" s="86" t="s">
        <v>448</v>
      </c>
      <c r="F75" s="85" t="s">
        <v>687</v>
      </c>
      <c r="G75" s="134">
        <f t="shared" ca="1" si="71"/>
        <v>129506</v>
      </c>
      <c r="H75" s="134">
        <f t="shared" ca="1" si="72"/>
        <v>136322</v>
      </c>
      <c r="I75" s="134">
        <f t="shared" ca="1" si="73"/>
        <v>139048</v>
      </c>
      <c r="J75" s="134">
        <f t="shared" ca="1" si="74"/>
        <v>141829</v>
      </c>
      <c r="K75" s="134">
        <f t="shared" ca="1" si="75"/>
        <v>144665</v>
      </c>
      <c r="L75" s="134">
        <f t="shared" ca="1" si="76"/>
        <v>147559</v>
      </c>
      <c r="M75" s="134">
        <f t="shared" ca="1" si="77"/>
        <v>150510</v>
      </c>
      <c r="N75" s="134">
        <f t="shared" ca="1" si="78"/>
        <v>153520</v>
      </c>
      <c r="O75" s="87"/>
      <c r="P75" s="100" t="str">
        <f t="shared" si="79"/>
        <v>C03194</v>
      </c>
      <c r="Q75" s="102" t="s">
        <v>509</v>
      </c>
      <c r="R75" s="103" t="str">
        <f t="shared" si="80"/>
        <v>Director Civil Rights Complaint Investigations</v>
      </c>
      <c r="S75" s="102" t="str">
        <f t="shared" ref="S75:S108" si="92">C75</f>
        <v>210</v>
      </c>
      <c r="T75" s="104" cm="1">
        <f t="array" aca="1" ref="T75" ca="1">IF($Q75="Y",VLOOKUP($P75,INDIRECT($Q$2),T$5,0)*INDIRECT($P$1),VLOOKUP($P75,INDIRECT($Q$2),T$5,0))</f>
        <v>129505.67499999999</v>
      </c>
      <c r="U75" s="104" cm="1">
        <f t="array" aca="1" ref="U75" ca="1">IF($Q75="Y",VLOOKUP($P75,INDIRECT($Q$2),U$5,0)*INDIRECT($P$1),VLOOKUP($P75,INDIRECT($Q$2),U$5,0))</f>
        <v>136321.92499999999</v>
      </c>
      <c r="V75" s="104" cm="1">
        <f t="array" aca="1" ref="V75" ca="1">IF($Q75="Y",VLOOKUP($P75,INDIRECT($Q$2),V$5,0)*INDIRECT($P$1),VLOOKUP($P75,INDIRECT($Q$2),V$5,0))</f>
        <v>139048.42499999999</v>
      </c>
      <c r="W75" s="104" cm="1">
        <f t="array" aca="1" ref="W75" ca="1">IF($Q75="Y",VLOOKUP($P75,INDIRECT($Q$2),W$5,0)*INDIRECT($P$1),VLOOKUP($P75,INDIRECT($Q$2),W$5,0))</f>
        <v>141829.25</v>
      </c>
      <c r="X75" s="104" cm="1">
        <f t="array" aca="1" ref="X75" ca="1">IF($Q75="Y",VLOOKUP($P75,INDIRECT($Q$2),X$5,0)*INDIRECT($P$1),VLOOKUP($P75,INDIRECT($Q$2),X$5,0))</f>
        <v>144665.42499999999</v>
      </c>
      <c r="Y75" s="104" cm="1">
        <f t="array" aca="1" ref="Y75" ca="1">IF($Q75="Y",VLOOKUP($P75,INDIRECT($Q$2),Y$5,0)*INDIRECT($P$1),VLOOKUP($P75,INDIRECT($Q$2),Y$5,0))</f>
        <v>147559</v>
      </c>
      <c r="Z75" s="104" cm="1">
        <f t="array" aca="1" ref="Z75" ca="1">IF($Q75="Y",VLOOKUP($P75,INDIRECT($Q$2),Z$5,0)*INDIRECT($P$1),VLOOKUP($P75,INDIRECT($Q$2),Z$5,0))</f>
        <v>150509.97499999998</v>
      </c>
      <c r="AA75" s="104" cm="1">
        <f t="array" aca="1" ref="AA75" ca="1">IF($Q75="Y",VLOOKUP($P75,INDIRECT($Q$2),AA$5,0)*INDIRECT($P$1),VLOOKUP($P75,INDIRECT($Q$2),AA$5,0))</f>
        <v>153520.4</v>
      </c>
      <c r="AB75" s="162" t="str">
        <f t="shared" si="81"/>
        <v>C03194</v>
      </c>
      <c r="AC75" s="163" t="str">
        <f t="shared" si="82"/>
        <v>Director Civil Rights Complaint Investigations</v>
      </c>
      <c r="AD75" s="162" t="str">
        <f t="shared" si="83"/>
        <v>210</v>
      </c>
      <c r="AE75" s="164">
        <f t="shared" ca="1" si="84"/>
        <v>62.262999999999998</v>
      </c>
      <c r="AF75" s="164">
        <f t="shared" ca="1" si="85"/>
        <v>65.540000000000006</v>
      </c>
      <c r="AG75" s="164">
        <f t="shared" ca="1" si="86"/>
        <v>66.850999999999999</v>
      </c>
      <c r="AH75" s="164">
        <f t="shared" ca="1" si="87"/>
        <v>68.188000000000002</v>
      </c>
      <c r="AI75" s="164">
        <f t="shared" ca="1" si="88"/>
        <v>69.551000000000002</v>
      </c>
      <c r="AJ75" s="164">
        <f t="shared" ca="1" si="89"/>
        <v>70.942000000000007</v>
      </c>
      <c r="AK75" s="164">
        <f t="shared" ca="1" si="90"/>
        <v>72.361000000000004</v>
      </c>
      <c r="AL75" s="164">
        <f t="shared" ca="1" si="91"/>
        <v>73.808000000000007</v>
      </c>
    </row>
    <row r="76" spans="1:40">
      <c r="A76" s="85" t="s">
        <v>48</v>
      </c>
      <c r="B76" s="86">
        <v>10</v>
      </c>
      <c r="C76" s="86" t="s">
        <v>49</v>
      </c>
      <c r="D76" s="86">
        <v>483</v>
      </c>
      <c r="E76" s="86" t="s">
        <v>448</v>
      </c>
      <c r="F76" s="113" t="s">
        <v>399</v>
      </c>
      <c r="G76" s="134">
        <f t="shared" ca="1" si="71"/>
        <v>107355</v>
      </c>
      <c r="H76" s="134">
        <f t="shared" ca="1" si="72"/>
        <v>113006</v>
      </c>
      <c r="I76" s="134">
        <f t="shared" ca="1" si="73"/>
        <v>115263</v>
      </c>
      <c r="J76" s="134">
        <f t="shared" ca="1" si="74"/>
        <v>117569</v>
      </c>
      <c r="K76" s="134">
        <f t="shared" ca="1" si="75"/>
        <v>119920</v>
      </c>
      <c r="L76" s="134">
        <f t="shared" ca="1" si="76"/>
        <v>122320</v>
      </c>
      <c r="M76" s="134">
        <f t="shared" ca="1" si="77"/>
        <v>124766</v>
      </c>
      <c r="N76" s="134">
        <f t="shared" ca="1" si="78"/>
        <v>127261</v>
      </c>
      <c r="O76" s="87"/>
      <c r="P76" s="100" t="str">
        <f t="shared" si="79"/>
        <v>C00713</v>
      </c>
      <c r="Q76" s="102" t="s">
        <v>509</v>
      </c>
      <c r="R76" s="103" t="str">
        <f t="shared" si="80"/>
        <v>Director Civil Rights Equity</v>
      </c>
      <c r="S76" s="102" t="str">
        <f t="shared" si="92"/>
        <v>135</v>
      </c>
      <c r="T76" s="104" cm="1">
        <f t="array" aca="1" ref="T76" ca="1">IF($Q76="Y",VLOOKUP($P76,INDIRECT($Q$2),T$5,0)*INDIRECT($P$1),VLOOKUP($P76,INDIRECT($Q$2),T$5,0))</f>
        <v>107355.05906795312</v>
      </c>
      <c r="U76" s="104" cm="1">
        <f t="array" aca="1" ref="U76" ca="1">IF($Q76="Y",VLOOKUP($P76,INDIRECT($Q$2),U$5,0)*INDIRECT($P$1),VLOOKUP($P76,INDIRECT($Q$2),U$5,0))</f>
        <v>113006.3150365703</v>
      </c>
      <c r="V76" s="104" cm="1">
        <f t="array" aca="1" ref="V76" ca="1">IF($Q76="Y",VLOOKUP($P76,INDIRECT($Q$2),V$5,0)*INDIRECT($P$1),VLOOKUP($P76,INDIRECT($Q$2),V$5,0))</f>
        <v>115262.83532938278</v>
      </c>
      <c r="W76" s="104" cm="1">
        <f t="array" aca="1" ref="W76" ca="1">IF($Q76="Y",VLOOKUP($P76,INDIRECT($Q$2),W$5,0)*INDIRECT($P$1),VLOOKUP($P76,INDIRECT($Q$2),W$5,0))</f>
        <v>117569.13180512498</v>
      </c>
      <c r="X76" s="104" cm="1">
        <f t="array" aca="1" ref="X76" ca="1">IF($Q76="Y",VLOOKUP($P76,INDIRECT($Q$2),X$5,0)*INDIRECT($P$1),VLOOKUP($P76,INDIRECT($Q$2),X$5,0))</f>
        <v>119919.67377680467</v>
      </c>
      <c r="Y76" s="104" cm="1">
        <f t="array" aca="1" ref="Y76" ca="1">IF($Q76="Y",VLOOKUP($P76,INDIRECT($Q$2),Y$5,0)*INDIRECT($P$1),VLOOKUP($P76,INDIRECT($Q$2),Y$5,0))</f>
        <v>122319.99193141404</v>
      </c>
      <c r="Z76" s="104" cm="1">
        <f t="array" aca="1" ref="Z76" ca="1">IF($Q76="Y",VLOOKUP($P76,INDIRECT($Q$2),Z$5,0)*INDIRECT($P$1),VLOOKUP($P76,INDIRECT($Q$2),Z$5,0))</f>
        <v>124765.66171935934</v>
      </c>
      <c r="AA76" s="104" cm="1">
        <f t="array" aca="1" ref="AA76" ca="1">IF($Q76="Y",VLOOKUP($P76,INDIRECT($Q$2),AA$5,0)*INDIRECT($P$1),VLOOKUP($P76,INDIRECT($Q$2),AA$5,0))</f>
        <v>127261.10769023435</v>
      </c>
      <c r="AB76" s="162" t="str">
        <f t="shared" si="81"/>
        <v>C00713</v>
      </c>
      <c r="AC76" s="163" t="str">
        <f t="shared" si="82"/>
        <v>Director Civil Rights Equity</v>
      </c>
      <c r="AD76" s="162" t="str">
        <f t="shared" si="83"/>
        <v>135</v>
      </c>
      <c r="AE76" s="164">
        <f t="shared" ca="1" si="84"/>
        <v>51.613999999999997</v>
      </c>
      <c r="AF76" s="164">
        <f t="shared" ca="1" si="85"/>
        <v>54.33</v>
      </c>
      <c r="AG76" s="164">
        <f t="shared" ca="1" si="86"/>
        <v>55.414999999999999</v>
      </c>
      <c r="AH76" s="164">
        <f t="shared" ca="1" si="87"/>
        <v>56.524000000000001</v>
      </c>
      <c r="AI76" s="164">
        <f t="shared" ca="1" si="88"/>
        <v>57.653999999999996</v>
      </c>
      <c r="AJ76" s="164">
        <f t="shared" ca="1" si="89"/>
        <v>58.808</v>
      </c>
      <c r="AK76" s="164">
        <f t="shared" ca="1" si="90"/>
        <v>59.983999999999995</v>
      </c>
      <c r="AL76" s="164">
        <f t="shared" ca="1" si="91"/>
        <v>61.183999999999997</v>
      </c>
    </row>
    <row r="77" spans="1:40">
      <c r="A77" s="85" t="s">
        <v>630</v>
      </c>
      <c r="B77" s="86">
        <v>12</v>
      </c>
      <c r="C77" s="94" t="s">
        <v>714</v>
      </c>
      <c r="D77" s="86">
        <v>575</v>
      </c>
      <c r="E77" s="86" t="s">
        <v>448</v>
      </c>
      <c r="F77" s="113" t="s">
        <v>631</v>
      </c>
      <c r="G77" s="134">
        <f t="shared" ca="1" si="71"/>
        <v>128364</v>
      </c>
      <c r="H77" s="134">
        <f t="shared" ca="1" si="72"/>
        <v>135120</v>
      </c>
      <c r="I77" s="134">
        <f t="shared" ca="1" si="73"/>
        <v>137823</v>
      </c>
      <c r="J77" s="134">
        <f t="shared" ca="1" si="74"/>
        <v>140579</v>
      </c>
      <c r="K77" s="134">
        <f t="shared" ca="1" si="75"/>
        <v>143390</v>
      </c>
      <c r="L77" s="134">
        <f t="shared" ca="1" si="76"/>
        <v>146258</v>
      </c>
      <c r="M77" s="134">
        <f t="shared" ca="1" si="77"/>
        <v>149184</v>
      </c>
      <c r="N77" s="134">
        <f t="shared" ca="1" si="78"/>
        <v>152167</v>
      </c>
      <c r="O77" s="87"/>
      <c r="P77" s="100" t="str">
        <f t="shared" si="79"/>
        <v>53068C</v>
      </c>
      <c r="Q77" s="102" t="s">
        <v>509</v>
      </c>
      <c r="R77" s="103" t="str">
        <f t="shared" si="80"/>
        <v>Director Climate Equity Action</v>
      </c>
      <c r="S77" s="102" t="str">
        <f t="shared" si="92"/>
        <v>194</v>
      </c>
      <c r="T77" s="104" cm="1">
        <f t="array" aca="1" ref="T77" ca="1">IF($Q77="Y",VLOOKUP($P77,INDIRECT($Q$2),T$5,0)*INDIRECT($P$1),VLOOKUP($P77,INDIRECT($Q$2),T$5,0))</f>
        <v>128363.82499999998</v>
      </c>
      <c r="U77" s="104" cm="1">
        <f t="array" aca="1" ref="U77" ca="1">IF($Q77="Y",VLOOKUP($P77,INDIRECT($Q$2),U$5,0)*INDIRECT($P$1),VLOOKUP($P77,INDIRECT($Q$2),U$5,0))</f>
        <v>135119.59999999998</v>
      </c>
      <c r="V77" s="104" cm="1">
        <f t="array" aca="1" ref="V77" ca="1">IF($Q77="Y",VLOOKUP($P77,INDIRECT($Q$2),V$5,0)*INDIRECT($P$1),VLOOKUP($P77,INDIRECT($Q$2),V$5,0))</f>
        <v>137822.52499999999</v>
      </c>
      <c r="W77" s="104" cm="1">
        <f t="array" aca="1" ref="W77" ca="1">IF($Q77="Y",VLOOKUP($P77,INDIRECT($Q$2),W$5,0)*INDIRECT($P$1),VLOOKUP($P77,INDIRECT($Q$2),W$5,0))</f>
        <v>140578.75</v>
      </c>
      <c r="X77" s="104" cm="1">
        <f t="array" aca="1" ref="X77" ca="1">IF($Q77="Y",VLOOKUP($P77,INDIRECT($Q$2),X$5,0)*INDIRECT($P$1),VLOOKUP($P77,INDIRECT($Q$2),X$5,0))</f>
        <v>143390.32499999998</v>
      </c>
      <c r="Y77" s="104" cm="1">
        <f t="array" aca="1" ref="Y77" ca="1">IF($Q77="Y",VLOOKUP($P77,INDIRECT($Q$2),Y$5,0)*INDIRECT($P$1),VLOOKUP($P77,INDIRECT($Q$2),Y$5,0))</f>
        <v>146258.27499999999</v>
      </c>
      <c r="Z77" s="104" cm="1">
        <f t="array" aca="1" ref="Z77" ca="1">IF($Q77="Y",VLOOKUP($P77,INDIRECT($Q$2),Z$5,0)*INDIRECT($P$1),VLOOKUP($P77,INDIRECT($Q$2),Z$5,0))</f>
        <v>149183.625</v>
      </c>
      <c r="AA77" s="104" cm="1">
        <f t="array" aca="1" ref="AA77" ca="1">IF($Q77="Y",VLOOKUP($P77,INDIRECT($Q$2),AA$5,0)*INDIRECT($P$1),VLOOKUP($P77,INDIRECT($Q$2),AA$5,0))</f>
        <v>152167.4</v>
      </c>
      <c r="AB77" s="162" t="str">
        <f t="shared" si="81"/>
        <v>53068C</v>
      </c>
      <c r="AC77" s="163" t="str">
        <f t="shared" si="82"/>
        <v>Director Climate Equity Action</v>
      </c>
      <c r="AD77" s="162" t="str">
        <f t="shared" si="83"/>
        <v>194</v>
      </c>
      <c r="AE77" s="164">
        <f t="shared" ca="1" si="84"/>
        <v>61.713999999999999</v>
      </c>
      <c r="AF77" s="164">
        <f t="shared" ca="1" si="85"/>
        <v>64.962000000000003</v>
      </c>
      <c r="AG77" s="164">
        <f t="shared" ca="1" si="86"/>
        <v>66.26100000000001</v>
      </c>
      <c r="AH77" s="164">
        <f t="shared" ca="1" si="87"/>
        <v>67.585999999999999</v>
      </c>
      <c r="AI77" s="164">
        <f t="shared" ca="1" si="88"/>
        <v>68.938000000000002</v>
      </c>
      <c r="AJ77" s="164">
        <f t="shared" ca="1" si="89"/>
        <v>70.317000000000007</v>
      </c>
      <c r="AK77" s="164">
        <f t="shared" ca="1" si="90"/>
        <v>71.722999999999999</v>
      </c>
      <c r="AL77" s="164">
        <f t="shared" ca="1" si="91"/>
        <v>73.158000000000001</v>
      </c>
    </row>
    <row r="78" spans="1:40">
      <c r="A78" s="85" t="s">
        <v>29</v>
      </c>
      <c r="B78" s="86">
        <v>15</v>
      </c>
      <c r="C78" s="86">
        <v>173</v>
      </c>
      <c r="D78" s="86">
        <v>685</v>
      </c>
      <c r="E78" s="86" t="s">
        <v>448</v>
      </c>
      <c r="F78" s="113" t="s">
        <v>670</v>
      </c>
      <c r="G78" s="134">
        <f t="shared" si="71"/>
        <v>153484</v>
      </c>
      <c r="H78" s="134">
        <f t="shared" si="72"/>
        <v>161562</v>
      </c>
      <c r="I78" s="134">
        <f t="shared" si="73"/>
        <v>164793</v>
      </c>
      <c r="J78" s="134">
        <f t="shared" si="74"/>
        <v>168088</v>
      </c>
      <c r="K78" s="134">
        <f t="shared" si="75"/>
        <v>171451</v>
      </c>
      <c r="L78" s="134">
        <f t="shared" si="76"/>
        <v>174879</v>
      </c>
      <c r="M78" s="134">
        <f t="shared" si="77"/>
        <v>178377</v>
      </c>
      <c r="N78" s="134">
        <f t="shared" si="78"/>
        <v>181945</v>
      </c>
      <c r="O78" s="87"/>
      <c r="P78" s="100" t="str">
        <f t="shared" si="79"/>
        <v>C03215</v>
      </c>
      <c r="Q78" s="102" t="s">
        <v>509</v>
      </c>
      <c r="R78" s="103" t="str">
        <f t="shared" si="80"/>
        <v>Director Communications</v>
      </c>
      <c r="S78" s="102">
        <f t="shared" si="92"/>
        <v>173</v>
      </c>
      <c r="T78" s="104">
        <v>153484</v>
      </c>
      <c r="U78" s="104">
        <v>161562</v>
      </c>
      <c r="V78" s="104">
        <v>164793</v>
      </c>
      <c r="W78" s="104">
        <v>168088</v>
      </c>
      <c r="X78" s="104">
        <v>171451</v>
      </c>
      <c r="Y78" s="104">
        <v>174879</v>
      </c>
      <c r="Z78" s="104">
        <v>178377</v>
      </c>
      <c r="AA78" s="104">
        <v>181945</v>
      </c>
      <c r="AB78" s="162" t="str">
        <f t="shared" si="81"/>
        <v>C03215</v>
      </c>
      <c r="AC78" s="163" t="str">
        <f t="shared" si="82"/>
        <v>Director Communications</v>
      </c>
      <c r="AD78" s="162">
        <f t="shared" si="83"/>
        <v>173</v>
      </c>
      <c r="AE78" s="164">
        <f t="shared" si="84"/>
        <v>73.791000000000011</v>
      </c>
      <c r="AF78" s="164">
        <f t="shared" si="85"/>
        <v>77.675000000000011</v>
      </c>
      <c r="AG78" s="164">
        <f t="shared" si="86"/>
        <v>79.228000000000009</v>
      </c>
      <c r="AH78" s="164">
        <f t="shared" si="87"/>
        <v>80.812000000000012</v>
      </c>
      <c r="AI78" s="164">
        <f t="shared" si="88"/>
        <v>82.429000000000002</v>
      </c>
      <c r="AJ78" s="164">
        <f t="shared" si="89"/>
        <v>84.076999999999998</v>
      </c>
      <c r="AK78" s="164">
        <f t="shared" si="90"/>
        <v>85.759</v>
      </c>
      <c r="AL78" s="164">
        <f t="shared" si="91"/>
        <v>87.474000000000004</v>
      </c>
    </row>
    <row r="79" spans="1:40">
      <c r="A79" s="85" t="s">
        <v>613</v>
      </c>
      <c r="B79" s="86">
        <v>12</v>
      </c>
      <c r="C79" s="94" t="s">
        <v>155</v>
      </c>
      <c r="D79" s="86">
        <v>570</v>
      </c>
      <c r="E79" s="86" t="s">
        <v>448</v>
      </c>
      <c r="F79" s="85" t="s">
        <v>612</v>
      </c>
      <c r="G79" s="134">
        <f t="shared" ca="1" si="71"/>
        <v>127221</v>
      </c>
      <c r="H79" s="134">
        <f t="shared" ca="1" si="72"/>
        <v>133919</v>
      </c>
      <c r="I79" s="134">
        <f t="shared" ca="1" si="73"/>
        <v>136595</v>
      </c>
      <c r="J79" s="134">
        <f t="shared" ca="1" si="74"/>
        <v>139328</v>
      </c>
      <c r="K79" s="134">
        <f t="shared" ca="1" si="75"/>
        <v>142115</v>
      </c>
      <c r="L79" s="134">
        <f t="shared" ca="1" si="76"/>
        <v>144955</v>
      </c>
      <c r="M79" s="134">
        <f t="shared" ca="1" si="77"/>
        <v>147855</v>
      </c>
      <c r="N79" s="134">
        <f t="shared" ca="1" si="78"/>
        <v>150814</v>
      </c>
      <c r="O79" s="87"/>
      <c r="P79" s="100" t="str">
        <f t="shared" si="79"/>
        <v>53058C</v>
      </c>
      <c r="Q79" s="102" t="s">
        <v>509</v>
      </c>
      <c r="R79" s="103" t="str">
        <f t="shared" si="80"/>
        <v>Director Community Safety Design &amp; Implementation</v>
      </c>
      <c r="S79" s="102" t="str">
        <f t="shared" si="92"/>
        <v>39</v>
      </c>
      <c r="T79" s="104" cm="1">
        <f t="array" aca="1" ref="T79" ca="1">IF($Q79="Y",VLOOKUP($P79,INDIRECT($Q$2),T$5,0)*INDIRECT($P$1),VLOOKUP($P79,INDIRECT($Q$2),T$5,0))</f>
        <v>127221.2867438906</v>
      </c>
      <c r="U79" s="104" cm="1">
        <f t="array" aca="1" ref="U79" ca="1">IF($Q79="Y",VLOOKUP($P79,INDIRECT($Q$2),U$5,0)*INDIRECT($P$1),VLOOKUP($P79,INDIRECT($Q$2),U$5,0))</f>
        <v>133918.94869142969</v>
      </c>
      <c r="V79" s="104" cm="1">
        <f t="array" aca="1" ref="V79" ca="1">IF($Q79="Y",VLOOKUP($P79,INDIRECT($Q$2),V$5,0)*INDIRECT($P$1),VLOOKUP($P79,INDIRECT($Q$2),V$5,0))</f>
        <v>136594.69505824998</v>
      </c>
      <c r="W79" s="104" cm="1">
        <f t="array" aca="1" ref="W79" ca="1">IF($Q79="Y",VLOOKUP($P79,INDIRECT($Q$2),W$5,0)*INDIRECT($P$1),VLOOKUP($P79,INDIRECT($Q$2),W$5,0))</f>
        <v>139327.96056978905</v>
      </c>
      <c r="X79" s="104" cm="1">
        <f t="array" aca="1" ref="X79" ca="1">IF($Q79="Y",VLOOKUP($P79,INDIRECT($Q$2),X$5,0)*INDIRECT($P$1),VLOOKUP($P79,INDIRECT($Q$2),X$5,0))</f>
        <v>142115.42681385155</v>
      </c>
      <c r="Y79" s="104" cm="1">
        <f t="array" aca="1" ref="Y79" ca="1">IF($Q79="Y",VLOOKUP($P79,INDIRECT($Q$2),Y$5,0)*INDIRECT($P$1),VLOOKUP($P79,INDIRECT($Q$2),Y$5,0))</f>
        <v>144954.88151564059</v>
      </c>
      <c r="Z79" s="104" cm="1">
        <f t="array" aca="1" ref="Z79" ca="1">IF($Q79="Y",VLOOKUP($P79,INDIRECT($Q$2),Z$5,0)*INDIRECT($P$1),VLOOKUP($P79,INDIRECT($Q$2),Z$5,0))</f>
        <v>147855.17377434371</v>
      </c>
      <c r="AA79" s="104" cm="1">
        <f t="array" aca="1" ref="AA79" ca="1">IF($Q79="Y",VLOOKUP($P79,INDIRECT($Q$2),AA$5,0)*INDIRECT($P$1),VLOOKUP($P79,INDIRECT($Q$2),AA$5,0))</f>
        <v>150814.09131516403</v>
      </c>
      <c r="AB79" s="162" t="str">
        <f t="shared" si="81"/>
        <v>53058C</v>
      </c>
      <c r="AC79" s="163" t="str">
        <f t="shared" si="82"/>
        <v>Director Community Safety Design &amp; Implementation</v>
      </c>
      <c r="AD79" s="162" t="str">
        <f t="shared" si="83"/>
        <v>39</v>
      </c>
      <c r="AE79" s="164">
        <f t="shared" ca="1" si="84"/>
        <v>61.164999999999999</v>
      </c>
      <c r="AF79" s="164">
        <f t="shared" ca="1" si="85"/>
        <v>64.385000000000005</v>
      </c>
      <c r="AG79" s="164">
        <f t="shared" ca="1" si="86"/>
        <v>65.671000000000006</v>
      </c>
      <c r="AH79" s="164">
        <f t="shared" ca="1" si="87"/>
        <v>66.984999999999999</v>
      </c>
      <c r="AI79" s="164">
        <f t="shared" ca="1" si="88"/>
        <v>68.325000000000003</v>
      </c>
      <c r="AJ79" s="164">
        <f t="shared" ca="1" si="89"/>
        <v>69.69</v>
      </c>
      <c r="AK79" s="164">
        <f t="shared" ca="1" si="90"/>
        <v>71.085000000000008</v>
      </c>
      <c r="AL79" s="164">
        <f t="shared" ca="1" si="91"/>
        <v>72.507000000000005</v>
      </c>
    </row>
    <row r="80" spans="1:40">
      <c r="A80" s="85" t="s">
        <v>166</v>
      </c>
      <c r="B80" s="86">
        <v>15</v>
      </c>
      <c r="C80" s="86" t="s">
        <v>167</v>
      </c>
      <c r="D80" s="86">
        <v>688</v>
      </c>
      <c r="E80" s="86" t="s">
        <v>448</v>
      </c>
      <c r="F80" s="113" t="s">
        <v>168</v>
      </c>
      <c r="G80" s="134">
        <f t="shared" ca="1" si="71"/>
        <v>154170</v>
      </c>
      <c r="H80" s="134">
        <f t="shared" ca="1" si="72"/>
        <v>162285</v>
      </c>
      <c r="I80" s="134">
        <f t="shared" ca="1" si="73"/>
        <v>165529</v>
      </c>
      <c r="J80" s="134">
        <f t="shared" ca="1" si="74"/>
        <v>168842</v>
      </c>
      <c r="K80" s="134">
        <f t="shared" ca="1" si="75"/>
        <v>172219</v>
      </c>
      <c r="L80" s="134">
        <f t="shared" ca="1" si="76"/>
        <v>175661</v>
      </c>
      <c r="M80" s="134">
        <f t="shared" ca="1" si="77"/>
        <v>179175</v>
      </c>
      <c r="N80" s="134">
        <f t="shared" ca="1" si="78"/>
        <v>182758</v>
      </c>
      <c r="O80" s="87"/>
      <c r="P80" s="100" t="str">
        <f t="shared" si="79"/>
        <v>C03196</v>
      </c>
      <c r="Q80" s="102" t="s">
        <v>509</v>
      </c>
      <c r="R80" s="103" t="str">
        <f t="shared" si="80"/>
        <v>Director CPED Operations &amp; Innovation</v>
      </c>
      <c r="S80" s="102" t="str">
        <f t="shared" si="92"/>
        <v>147</v>
      </c>
      <c r="T80" s="104" cm="1">
        <f t="array" aca="1" ref="T80" ca="1">IF($Q80="Y",VLOOKUP($P80,INDIRECT($Q$2),T$5,0)*INDIRECT($P$1),VLOOKUP($P80,INDIRECT($Q$2),T$5,0))</f>
        <v>154170.11218202341</v>
      </c>
      <c r="U80" s="104" cm="1">
        <f t="array" aca="1" ref="U80" ca="1">IF($Q80="Y",VLOOKUP($P80,INDIRECT($Q$2),U$5,0)*INDIRECT($P$1),VLOOKUP($P80,INDIRECT($Q$2),U$5,0))</f>
        <v>162284.73613696091</v>
      </c>
      <c r="V80" s="104" cm="1">
        <f t="array" aca="1" ref="V80" ca="1">IF($Q80="Y",VLOOKUP($P80,INDIRECT($Q$2),V$5,0)*INDIRECT($P$1),VLOOKUP($P80,INDIRECT($Q$2),V$5,0))</f>
        <v>165529.0371265781</v>
      </c>
      <c r="W80" s="104" cm="1">
        <f t="array" aca="1" ref="W80" ca="1">IF($Q80="Y",VLOOKUP($P80,INDIRECT($Q$2),W$5,0)*INDIRECT($P$1),VLOOKUP($P80,INDIRECT($Q$2),W$5,0))</f>
        <v>168841.91863489838</v>
      </c>
      <c r="X80" s="104" cm="1">
        <f t="array" aca="1" ref="X80" ca="1">IF($Q80="Y",VLOOKUP($P80,INDIRECT($Q$2),X$5,0)*INDIRECT($P$1),VLOOKUP($P80,INDIRECT($Q$2),X$5,0))</f>
        <v>172218.9561123281</v>
      </c>
      <c r="Y80" s="104" cm="1">
        <f t="array" aca="1" ref="Y80" ca="1">IF($Q80="Y",VLOOKUP($P80,INDIRECT($Q$2),Y$5,0)*INDIRECT($P$1),VLOOKUP($P80,INDIRECT($Q$2),Y$5,0))</f>
        <v>175661.25569626561</v>
      </c>
      <c r="Z80" s="104" cm="1">
        <f t="array" aca="1" ref="Z80" ca="1">IF($Q80="Y",VLOOKUP($P80,INDIRECT($Q$2),Z$5,0)*INDIRECT($P$1),VLOOKUP($P80,INDIRECT($Q$2),Z$5,0))</f>
        <v>179175.45421110155</v>
      </c>
      <c r="AA80" s="104" cm="1">
        <f t="array" aca="1" ref="AA80" ca="1">IF($Q80="Y",VLOOKUP($P80,INDIRECT($Q$2),AA$5,0)*INDIRECT($P$1),VLOOKUP($P80,INDIRECT($Q$2),AA$5,0))</f>
        <v>182758.23324464061</v>
      </c>
      <c r="AB80" s="162" t="str">
        <f t="shared" si="81"/>
        <v>C03196</v>
      </c>
      <c r="AC80" s="163" t="str">
        <f t="shared" si="82"/>
        <v>Director CPED Operations &amp; Innovation</v>
      </c>
      <c r="AD80" s="162" t="str">
        <f t="shared" si="83"/>
        <v>147</v>
      </c>
      <c r="AE80" s="164">
        <f t="shared" ca="1" si="84"/>
        <v>74.121000000000009</v>
      </c>
      <c r="AF80" s="164">
        <f t="shared" ca="1" si="85"/>
        <v>78.022000000000006</v>
      </c>
      <c r="AG80" s="164">
        <f t="shared" ca="1" si="86"/>
        <v>79.582000000000008</v>
      </c>
      <c r="AH80" s="164">
        <f t="shared" ca="1" si="87"/>
        <v>81.174000000000007</v>
      </c>
      <c r="AI80" s="164">
        <f t="shared" ca="1" si="88"/>
        <v>82.798000000000002</v>
      </c>
      <c r="AJ80" s="164">
        <f t="shared" ca="1" si="89"/>
        <v>84.453000000000003</v>
      </c>
      <c r="AK80" s="164">
        <f t="shared" ca="1" si="90"/>
        <v>86.143000000000001</v>
      </c>
      <c r="AL80" s="164">
        <f t="shared" ca="1" si="91"/>
        <v>87.865000000000009</v>
      </c>
      <c r="AM80" s="51"/>
      <c r="AN80" s="51"/>
    </row>
    <row r="81" spans="1:40">
      <c r="A81" s="85" t="s">
        <v>169</v>
      </c>
      <c r="B81" s="86">
        <v>13</v>
      </c>
      <c r="C81" s="86" t="s">
        <v>170</v>
      </c>
      <c r="D81" s="86">
        <v>603</v>
      </c>
      <c r="E81" s="86" t="s">
        <v>448</v>
      </c>
      <c r="F81" s="85" t="s">
        <v>171</v>
      </c>
      <c r="G81" s="134">
        <f t="shared" ca="1" si="71"/>
        <v>134756</v>
      </c>
      <c r="H81" s="134">
        <f t="shared" ca="1" si="72"/>
        <v>141851</v>
      </c>
      <c r="I81" s="134">
        <f t="shared" ca="1" si="73"/>
        <v>144686</v>
      </c>
      <c r="J81" s="134">
        <f t="shared" ca="1" si="74"/>
        <v>147581</v>
      </c>
      <c r="K81" s="134">
        <f t="shared" ca="1" si="75"/>
        <v>150532</v>
      </c>
      <c r="L81" s="134">
        <f t="shared" ca="1" si="76"/>
        <v>153542</v>
      </c>
      <c r="M81" s="134">
        <f t="shared" ca="1" si="77"/>
        <v>156612</v>
      </c>
      <c r="N81" s="134">
        <f t="shared" ca="1" si="78"/>
        <v>159745</v>
      </c>
      <c r="O81" s="87"/>
      <c r="P81" s="100" t="str">
        <f t="shared" si="79"/>
        <v>C03217</v>
      </c>
      <c r="Q81" s="102" t="s">
        <v>509</v>
      </c>
      <c r="R81" s="103" t="str">
        <f t="shared" si="80"/>
        <v>Director Development Finance</v>
      </c>
      <c r="S81" s="102" t="str">
        <f t="shared" si="92"/>
        <v>112</v>
      </c>
      <c r="T81" s="104" cm="1">
        <f t="array" aca="1" ref="T81" ca="1">IF($Q81="Y",VLOOKUP($P81,INDIRECT($Q$2),T$5,0)*INDIRECT($P$1),VLOOKUP($P81,INDIRECT($Q$2),T$5,0))</f>
        <v>134756.29470204687</v>
      </c>
      <c r="U81" s="104" cm="1">
        <f t="array" aca="1" ref="U81" ca="1">IF($Q81="Y",VLOOKUP($P81,INDIRECT($Q$2),U$5,0)*INDIRECT($P$1),VLOOKUP($P81,INDIRECT($Q$2),U$5,0))</f>
        <v>141851.05997562496</v>
      </c>
      <c r="V81" s="104" cm="1">
        <f t="array" aca="1" ref="V81" ca="1">IF($Q81="Y",VLOOKUP($P81,INDIRECT($Q$2),V$5,0)*INDIRECT($P$1),VLOOKUP($P81,INDIRECT($Q$2),V$5,0))</f>
        <v>144686.09012782029</v>
      </c>
      <c r="W81" s="104" cm="1">
        <f t="array" aca="1" ref="W81" ca="1">IF($Q81="Y",VLOOKUP($P81,INDIRECT($Q$2),W$5,0)*INDIRECT($P$1),VLOOKUP($P81,INDIRECT($Q$2),W$5,0))</f>
        <v>147580.85169953125</v>
      </c>
      <c r="X81" s="104" cm="1">
        <f t="array" aca="1" ref="X81" ca="1">IF($Q81="Y",VLOOKUP($P81,INDIRECT($Q$2),X$5,0)*INDIRECT($P$1),VLOOKUP($P81,INDIRECT($Q$2),X$5,0))</f>
        <v>150532.02627856247</v>
      </c>
      <c r="Y81" s="104" cm="1">
        <f t="array" aca="1" ref="Y81" ca="1">IF($Q81="Y",VLOOKUP($P81,INDIRECT($Q$2),Y$5,0)*INDIRECT($P$1),VLOOKUP($P81,INDIRECT($Q$2),Y$5,0))</f>
        <v>153541.8261397109</v>
      </c>
      <c r="Z81" s="104" cm="1">
        <f t="array" aca="1" ref="Z81" ca="1">IF($Q81="Y",VLOOKUP($P81,INDIRECT($Q$2),Z$5,0)*INDIRECT($P$1),VLOOKUP($P81,INDIRECT($Q$2),Z$5,0))</f>
        <v>156612.46355777342</v>
      </c>
      <c r="AA81" s="104" cm="1">
        <f t="array" aca="1" ref="AA81" ca="1">IF($Q81="Y",VLOOKUP($P81,INDIRECT($Q$2),AA$5,0)*INDIRECT($P$1),VLOOKUP($P81,INDIRECT($Q$2),AA$5,0))</f>
        <v>159745.0446701484</v>
      </c>
      <c r="AB81" s="162" t="str">
        <f t="shared" si="81"/>
        <v>C03217</v>
      </c>
      <c r="AC81" s="163" t="str">
        <f t="shared" si="82"/>
        <v>Director Development Finance</v>
      </c>
      <c r="AD81" s="162" t="str">
        <f t="shared" si="83"/>
        <v>112</v>
      </c>
      <c r="AE81" s="164">
        <f t="shared" ca="1" si="84"/>
        <v>64.787000000000006</v>
      </c>
      <c r="AF81" s="164">
        <f t="shared" ca="1" si="85"/>
        <v>68.198000000000008</v>
      </c>
      <c r="AG81" s="164">
        <f t="shared" ca="1" si="86"/>
        <v>69.561000000000007</v>
      </c>
      <c r="AH81" s="164">
        <f t="shared" ca="1" si="87"/>
        <v>70.953000000000003</v>
      </c>
      <c r="AI81" s="164">
        <f t="shared" ca="1" si="88"/>
        <v>72.372</v>
      </c>
      <c r="AJ81" s="164">
        <f t="shared" ca="1" si="89"/>
        <v>73.819000000000003</v>
      </c>
      <c r="AK81" s="164">
        <f t="shared" ca="1" si="90"/>
        <v>75.295000000000002</v>
      </c>
      <c r="AL81" s="164">
        <f t="shared" ca="1" si="91"/>
        <v>76.801000000000002</v>
      </c>
      <c r="AM81" s="51"/>
      <c r="AN81" s="51"/>
    </row>
    <row r="82" spans="1:40">
      <c r="A82" s="85" t="s">
        <v>172</v>
      </c>
      <c r="B82" s="86">
        <v>16</v>
      </c>
      <c r="C82" s="86" t="s">
        <v>173</v>
      </c>
      <c r="D82" s="86">
        <v>745</v>
      </c>
      <c r="E82" s="86" t="s">
        <v>448</v>
      </c>
      <c r="F82" s="113" t="s">
        <v>174</v>
      </c>
      <c r="G82" s="134">
        <f t="shared" ca="1" si="71"/>
        <v>167185</v>
      </c>
      <c r="H82" s="134">
        <f t="shared" ca="1" si="72"/>
        <v>175984</v>
      </c>
      <c r="I82" s="134">
        <f t="shared" ca="1" si="73"/>
        <v>179505</v>
      </c>
      <c r="J82" s="134">
        <f t="shared" ca="1" si="74"/>
        <v>183096</v>
      </c>
      <c r="K82" s="134">
        <f t="shared" ca="1" si="75"/>
        <v>186755</v>
      </c>
      <c r="L82" s="134">
        <f t="shared" ca="1" si="76"/>
        <v>190490</v>
      </c>
      <c r="M82" s="134">
        <f t="shared" ca="1" si="77"/>
        <v>194302</v>
      </c>
      <c r="N82" s="134">
        <f t="shared" ca="1" si="78"/>
        <v>198187</v>
      </c>
      <c r="O82" s="87"/>
      <c r="P82" s="100" t="str">
        <f t="shared" si="79"/>
        <v>C03216</v>
      </c>
      <c r="Q82" s="102" t="s">
        <v>509</v>
      </c>
      <c r="R82" s="103" t="str">
        <f t="shared" si="80"/>
        <v>Director Development Services</v>
      </c>
      <c r="S82" s="102" t="str">
        <f t="shared" si="92"/>
        <v>103</v>
      </c>
      <c r="T82" s="104" cm="1">
        <f t="array" aca="1" ref="T82" ca="1">IF($Q82="Y",VLOOKUP($P82,INDIRECT($Q$2),T$5,0)*INDIRECT($P$1),VLOOKUP($P82,INDIRECT($Q$2),T$5,0))</f>
        <v>167184.92481203901</v>
      </c>
      <c r="U82" s="104" cm="1">
        <f t="array" aca="1" ref="U82" ca="1">IF($Q82="Y",VLOOKUP($P82,INDIRECT($Q$2),U$5,0)*INDIRECT($P$1),VLOOKUP($P82,INDIRECT($Q$2),U$5,0))</f>
        <v>175984.24781660934</v>
      </c>
      <c r="V82" s="104" cm="1">
        <f t="array" aca="1" ref="V82" ca="1">IF($Q82="Y",VLOOKUP($P82,INDIRECT($Q$2),V$5,0)*INDIRECT($P$1),VLOOKUP($P82,INDIRECT($Q$2),V$5,0))</f>
        <v>179505.08315583589</v>
      </c>
      <c r="W82" s="104" cm="1">
        <f t="array" aca="1" ref="W82" ca="1">IF($Q82="Y",VLOOKUP($P82,INDIRECT($Q$2),W$5,0)*INDIRECT($P$1),VLOOKUP($P82,INDIRECT($Q$2),W$5,0))</f>
        <v>183095.605151164</v>
      </c>
      <c r="X82" s="104" cm="1">
        <f t="array" aca="1" ref="X82" ca="1">IF($Q82="Y",VLOOKUP($P82,INDIRECT($Q$2),X$5,0)*INDIRECT($P$1),VLOOKUP($P82,INDIRECT($Q$2),X$5,0))</f>
        <v>186754.70766519528</v>
      </c>
      <c r="Y82" s="104" cm="1">
        <f t="array" aca="1" ref="Y82" ca="1">IF($Q82="Y",VLOOKUP($P82,INDIRECT($Q$2),Y$5,0)*INDIRECT($P$1),VLOOKUP($P82,INDIRECT($Q$2),Y$5,0))</f>
        <v>190490.13365971873</v>
      </c>
      <c r="Z82" s="104" cm="1">
        <f t="array" aca="1" ref="Z82" ca="1">IF($Q82="Y",VLOOKUP($P82,INDIRECT($Q$2),Z$5,0)*INDIRECT($P$1),VLOOKUP($P82,INDIRECT($Q$2),Z$5,0))</f>
        <v>194301.88313473432</v>
      </c>
      <c r="AA82" s="104" cm="1">
        <f t="array" aca="1" ref="AA82" ca="1">IF($Q82="Y",VLOOKUP($P82,INDIRECT($Q$2),AA$5,0)*INDIRECT($P$1),VLOOKUP($P82,INDIRECT($Q$2),AA$5,0))</f>
        <v>198186.63767804686</v>
      </c>
      <c r="AB82" s="162" t="str">
        <f t="shared" si="81"/>
        <v>C03216</v>
      </c>
      <c r="AC82" s="163" t="str">
        <f t="shared" si="82"/>
        <v>Director Development Services</v>
      </c>
      <c r="AD82" s="162" t="str">
        <f t="shared" si="83"/>
        <v>103</v>
      </c>
      <c r="AE82" s="164">
        <f t="shared" ca="1" si="84"/>
        <v>80.378</v>
      </c>
      <c r="AF82" s="164">
        <f t="shared" ca="1" si="85"/>
        <v>84.608000000000004</v>
      </c>
      <c r="AG82" s="164">
        <f t="shared" ca="1" si="86"/>
        <v>86.301000000000002</v>
      </c>
      <c r="AH82" s="164">
        <f t="shared" ca="1" si="87"/>
        <v>88.027000000000001</v>
      </c>
      <c r="AI82" s="164">
        <f t="shared" ca="1" si="88"/>
        <v>89.786000000000001</v>
      </c>
      <c r="AJ82" s="164">
        <f t="shared" ca="1" si="89"/>
        <v>91.582000000000008</v>
      </c>
      <c r="AK82" s="164">
        <f t="shared" ca="1" si="90"/>
        <v>93.415000000000006</v>
      </c>
      <c r="AL82" s="164">
        <f t="shared" ca="1" si="91"/>
        <v>95.283000000000001</v>
      </c>
      <c r="AM82" s="51"/>
      <c r="AN82" s="51"/>
    </row>
    <row r="83" spans="1:40">
      <c r="A83" s="85" t="s">
        <v>175</v>
      </c>
      <c r="B83" s="86">
        <v>16</v>
      </c>
      <c r="C83" s="86" t="s">
        <v>176</v>
      </c>
      <c r="D83" s="86">
        <v>753</v>
      </c>
      <c r="E83" s="86" t="s">
        <v>448</v>
      </c>
      <c r="F83" s="113" t="s">
        <v>177</v>
      </c>
      <c r="G83" s="134">
        <f t="shared" ca="1" si="71"/>
        <v>169011</v>
      </c>
      <c r="H83" s="134">
        <f t="shared" ca="1" si="72"/>
        <v>177909</v>
      </c>
      <c r="I83" s="134">
        <f t="shared" ca="1" si="73"/>
        <v>181464</v>
      </c>
      <c r="J83" s="134">
        <f t="shared" ca="1" si="74"/>
        <v>185096</v>
      </c>
      <c r="K83" s="134">
        <f t="shared" ca="1" si="75"/>
        <v>188797</v>
      </c>
      <c r="L83" s="134">
        <f t="shared" ca="1" si="76"/>
        <v>192571</v>
      </c>
      <c r="M83" s="134">
        <f t="shared" ca="1" si="77"/>
        <v>196423</v>
      </c>
      <c r="N83" s="134">
        <f t="shared" ca="1" si="78"/>
        <v>200351</v>
      </c>
      <c r="O83" s="87"/>
      <c r="P83" s="100" t="str">
        <f t="shared" si="79"/>
        <v>C52270</v>
      </c>
      <c r="Q83" s="102" t="s">
        <v>509</v>
      </c>
      <c r="R83" s="103" t="str">
        <f t="shared" si="80"/>
        <v>Director Economic Policy &amp; Development</v>
      </c>
      <c r="S83" s="102" t="str">
        <f t="shared" si="92"/>
        <v>113</v>
      </c>
      <c r="T83" s="104" cm="1">
        <f t="array" aca="1" ref="T83" ca="1">IF($Q83="Y",VLOOKUP($P83,INDIRECT($Q$2),T$5,0)*INDIRECT($P$1),VLOOKUP($P83,INDIRECT($Q$2),T$5,0))</f>
        <v>169011.15765685934</v>
      </c>
      <c r="U83" s="104" cm="1">
        <f t="array" aca="1" ref="U83" ca="1">IF($Q83="Y",VLOOKUP($P83,INDIRECT($Q$2),U$5,0)*INDIRECT($P$1),VLOOKUP($P83,INDIRECT($Q$2),U$5,0))</f>
        <v>177908.92688989057</v>
      </c>
      <c r="V83" s="104" cm="1">
        <f t="array" aca="1" ref="V83" ca="1">IF($Q83="Y",VLOOKUP($P83,INDIRECT($Q$2),V$5,0)*INDIRECT($P$1),VLOOKUP($P83,INDIRECT($Q$2),V$5,0))</f>
        <v>181464.0524884687</v>
      </c>
      <c r="W83" s="104" cm="1">
        <f t="array" aca="1" ref="W83" ca="1">IF($Q83="Y",VLOOKUP($P83,INDIRECT($Q$2),W$5,0)*INDIRECT($P$1),VLOOKUP($P83,INDIRECT($Q$2),W$5,0))</f>
        <v>185095.50156753903</v>
      </c>
      <c r="X83" s="104" cm="1">
        <f t="array" aca="1" ref="X83" ca="1">IF($Q83="Y",VLOOKUP($P83,INDIRECT($Q$2),X$5,0)*INDIRECT($P$1),VLOOKUP($P83,INDIRECT($Q$2),X$5,0))</f>
        <v>188796.63730271091</v>
      </c>
      <c r="Y83" s="104" cm="1">
        <f t="array" aca="1" ref="Y83" ca="1">IF($Q83="Y",VLOOKUP($P83,INDIRECT($Q$2),Y$5,0)*INDIRECT($P$1),VLOOKUP($P83,INDIRECT($Q$2),Y$5,0))</f>
        <v>192570.77810617967</v>
      </c>
      <c r="Z83" s="104" cm="1">
        <f t="array" aca="1" ref="Z83" ca="1">IF($Q83="Y",VLOOKUP($P83,INDIRECT($Q$2),Z$5,0)*INDIRECT($P$1),VLOOKUP($P83,INDIRECT($Q$2),Z$5,0))</f>
        <v>196423.45466493748</v>
      </c>
      <c r="AA83" s="104" cm="1">
        <f t="array" aca="1" ref="AA83" ca="1">IF($Q83="Y",VLOOKUP($P83,INDIRECT($Q$2),AA$5,0)*INDIRECT($P$1),VLOOKUP($P83,INDIRECT($Q$2),AA$5,0))</f>
        <v>200351.34856678903</v>
      </c>
      <c r="AB83" s="162" t="str">
        <f t="shared" si="81"/>
        <v>C52270</v>
      </c>
      <c r="AC83" s="163" t="str">
        <f t="shared" si="82"/>
        <v>Director Economic Policy &amp; Development</v>
      </c>
      <c r="AD83" s="162" t="str">
        <f t="shared" si="83"/>
        <v>113</v>
      </c>
      <c r="AE83" s="164">
        <f t="shared" ca="1" si="84"/>
        <v>81.256</v>
      </c>
      <c r="AF83" s="164">
        <f t="shared" ca="1" si="85"/>
        <v>85.534000000000006</v>
      </c>
      <c r="AG83" s="164">
        <f t="shared" ca="1" si="86"/>
        <v>87.243000000000009</v>
      </c>
      <c r="AH83" s="164">
        <f t="shared" ca="1" si="87"/>
        <v>88.989000000000004</v>
      </c>
      <c r="AI83" s="164">
        <f t="shared" ca="1" si="88"/>
        <v>90.768000000000001</v>
      </c>
      <c r="AJ83" s="164">
        <f t="shared" ca="1" si="89"/>
        <v>92.582999999999998</v>
      </c>
      <c r="AK83" s="164">
        <f t="shared" ca="1" si="90"/>
        <v>94.435000000000002</v>
      </c>
      <c r="AL83" s="164">
        <f t="shared" ca="1" si="91"/>
        <v>96.323000000000008</v>
      </c>
      <c r="AM83" s="51"/>
      <c r="AN83" s="51"/>
    </row>
    <row r="84" spans="1:40" s="51" customFormat="1">
      <c r="A84" s="85" t="s">
        <v>178</v>
      </c>
      <c r="B84" s="86">
        <v>14</v>
      </c>
      <c r="C84" s="86" t="s">
        <v>179</v>
      </c>
      <c r="D84" s="86">
        <v>675</v>
      </c>
      <c r="E84" s="86" t="s">
        <v>448</v>
      </c>
      <c r="F84" s="113" t="s">
        <v>180</v>
      </c>
      <c r="G84" s="134">
        <f t="shared" ca="1" si="71"/>
        <v>151201</v>
      </c>
      <c r="H84" s="134">
        <f t="shared" ca="1" si="72"/>
        <v>159158</v>
      </c>
      <c r="I84" s="134">
        <f t="shared" ca="1" si="73"/>
        <v>162342</v>
      </c>
      <c r="J84" s="134">
        <f t="shared" ca="1" si="74"/>
        <v>165587</v>
      </c>
      <c r="K84" s="134">
        <f t="shared" ca="1" si="75"/>
        <v>168897</v>
      </c>
      <c r="L84" s="134">
        <f t="shared" ca="1" si="76"/>
        <v>172280</v>
      </c>
      <c r="M84" s="134">
        <f t="shared" ca="1" si="77"/>
        <v>175722</v>
      </c>
      <c r="N84" s="134">
        <f t="shared" ca="1" si="78"/>
        <v>179236</v>
      </c>
      <c r="O84" s="87"/>
      <c r="P84" s="100" t="str">
        <f t="shared" si="79"/>
        <v>C03225</v>
      </c>
      <c r="Q84" s="102" t="s">
        <v>509</v>
      </c>
      <c r="R84" s="103" t="str">
        <f t="shared" si="80"/>
        <v>Director Emergency Management</v>
      </c>
      <c r="S84" s="102" t="str">
        <f t="shared" si="92"/>
        <v>41</v>
      </c>
      <c r="T84" s="104" cm="1">
        <f t="array" aca="1" ref="T84" ca="1">IF($Q84="Y",VLOOKUP($P84,INDIRECT($Q$2),T$5,0)*INDIRECT($P$1),VLOOKUP($P84,INDIRECT($Q$2),T$5,0))</f>
        <v>151201.23940461717</v>
      </c>
      <c r="U84" s="104" cm="1">
        <f t="array" aca="1" ref="U84" ca="1">IF($Q84="Y",VLOOKUP($P84,INDIRECT($Q$2),U$5,0)*INDIRECT($P$1),VLOOKUP($P84,INDIRECT($Q$2),U$5,0))</f>
        <v>159157.68571157812</v>
      </c>
      <c r="V84" s="104" cm="1">
        <f t="array" aca="1" ref="V84" ca="1">IF($Q84="Y",VLOOKUP($P84,INDIRECT($Q$2),V$5,0)*INDIRECT($P$1),VLOOKUP($P84,INDIRECT($Q$2),V$5,0))</f>
        <v>162342.25528167965</v>
      </c>
      <c r="W84" s="104" cm="1">
        <f t="array" aca="1" ref="W84" ca="1">IF($Q84="Y",VLOOKUP($P84,INDIRECT($Q$2),W$5,0)*INDIRECT($P$1),VLOOKUP($P84,INDIRECT($Q$2),W$5,0))</f>
        <v>165586.55627129684</v>
      </c>
      <c r="X84" s="104" cm="1">
        <f t="array" aca="1" ref="X84" ca="1">IF($Q84="Y",VLOOKUP($P84,INDIRECT($Q$2),X$5,0)*INDIRECT($P$1),VLOOKUP($P84,INDIRECT($Q$2),X$5,0))</f>
        <v>168897.22550482029</v>
      </c>
      <c r="Y84" s="104" cm="1">
        <f t="array" aca="1" ref="Y84" ca="1">IF($Q84="Y",VLOOKUP($P84,INDIRECT($Q$2),Y$5,0)*INDIRECT($P$1),VLOOKUP($P84,INDIRECT($Q$2),Y$5,0))</f>
        <v>172279.79366924218</v>
      </c>
      <c r="Z84" s="104" cm="1">
        <f t="array" aca="1" ref="Z84" ca="1">IF($Q84="Y",VLOOKUP($P84,INDIRECT($Q$2),Z$5,0)*INDIRECT($P$1),VLOOKUP($P84,INDIRECT($Q$2),Z$5,0))</f>
        <v>175722.09325317966</v>
      </c>
      <c r="AA84" s="104" cm="1">
        <f t="array" aca="1" ref="AA84" ca="1">IF($Q84="Y",VLOOKUP($P84,INDIRECT($Q$2),AA$5,0)*INDIRECT($P$1),VLOOKUP($P84,INDIRECT($Q$2),AA$5,0))</f>
        <v>179236.2917680156</v>
      </c>
      <c r="AB84" s="162" t="str">
        <f t="shared" si="81"/>
        <v>C03225</v>
      </c>
      <c r="AC84" s="163" t="str">
        <f t="shared" si="82"/>
        <v>Director Emergency Management</v>
      </c>
      <c r="AD84" s="162" t="str">
        <f t="shared" si="83"/>
        <v>41</v>
      </c>
      <c r="AE84" s="164">
        <f t="shared" ca="1" si="84"/>
        <v>72.692999999999998</v>
      </c>
      <c r="AF84" s="164">
        <f t="shared" ca="1" si="85"/>
        <v>76.519000000000005</v>
      </c>
      <c r="AG84" s="164">
        <f t="shared" ca="1" si="86"/>
        <v>78.050000000000011</v>
      </c>
      <c r="AH84" s="164">
        <f t="shared" ca="1" si="87"/>
        <v>79.609000000000009</v>
      </c>
      <c r="AI84" s="164">
        <f t="shared" ca="1" si="88"/>
        <v>81.201000000000008</v>
      </c>
      <c r="AJ84" s="164">
        <f t="shared" ca="1" si="89"/>
        <v>82.826999999999998</v>
      </c>
      <c r="AK84" s="164">
        <f t="shared" ca="1" si="90"/>
        <v>84.481999999999999</v>
      </c>
      <c r="AL84" s="164">
        <f t="shared" ca="1" si="91"/>
        <v>86.172000000000011</v>
      </c>
    </row>
    <row r="85" spans="1:40" s="51" customFormat="1">
      <c r="A85" s="85" t="s">
        <v>181</v>
      </c>
      <c r="B85" s="86">
        <v>12</v>
      </c>
      <c r="C85" s="86" t="s">
        <v>182</v>
      </c>
      <c r="D85" s="86">
        <v>558</v>
      </c>
      <c r="E85" s="86" t="s">
        <v>448</v>
      </c>
      <c r="F85" s="85" t="s">
        <v>183</v>
      </c>
      <c r="G85" s="134">
        <f t="shared" ca="1" si="71"/>
        <v>124482</v>
      </c>
      <c r="H85" s="134">
        <f t="shared" ca="1" si="72"/>
        <v>131033</v>
      </c>
      <c r="I85" s="134">
        <f t="shared" ca="1" si="73"/>
        <v>133653</v>
      </c>
      <c r="J85" s="134">
        <f t="shared" ca="1" si="74"/>
        <v>136328</v>
      </c>
      <c r="K85" s="134">
        <f t="shared" ca="1" si="75"/>
        <v>139053</v>
      </c>
      <c r="L85" s="134">
        <f t="shared" ca="1" si="76"/>
        <v>141833</v>
      </c>
      <c r="M85" s="134">
        <f t="shared" ca="1" si="77"/>
        <v>144672</v>
      </c>
      <c r="N85" s="134">
        <f t="shared" ca="1" si="78"/>
        <v>147564</v>
      </c>
      <c r="O85" s="87"/>
      <c r="P85" s="100" t="str">
        <f t="shared" si="79"/>
        <v>C03250</v>
      </c>
      <c r="Q85" s="102" t="s">
        <v>509</v>
      </c>
      <c r="R85" s="103" t="str">
        <f t="shared" si="80"/>
        <v>Director Environmental Health</v>
      </c>
      <c r="S85" s="102" t="str">
        <f t="shared" si="92"/>
        <v>75</v>
      </c>
      <c r="T85" s="104" cm="1">
        <f t="array" aca="1" ref="T85" ca="1">IF($Q85="Y",VLOOKUP($P85,INDIRECT($Q$2),T$5,0)*INDIRECT($P$1),VLOOKUP($P85,INDIRECT($Q$2),T$5,0))</f>
        <v>124482.49054535937</v>
      </c>
      <c r="U85" s="104" cm="1">
        <f t="array" aca="1" ref="U85" ca="1">IF($Q85="Y",VLOOKUP($P85,INDIRECT($Q$2),U$5,0)*INDIRECT($P$1),VLOOKUP($P85,INDIRECT($Q$2),U$5,0))</f>
        <v>131033.03621890623</v>
      </c>
      <c r="V85" s="104" cm="1">
        <f t="array" aca="1" ref="V85" ca="1">IF($Q85="Y",VLOOKUP($P85,INDIRECT($Q$2),V$5,0)*INDIRECT($P$1),VLOOKUP($P85,INDIRECT($Q$2),V$5,0))</f>
        <v>133653.47571580467</v>
      </c>
      <c r="W85" s="104" cm="1">
        <f t="array" aca="1" ref="W85" ca="1">IF($Q85="Y",VLOOKUP($P85,INDIRECT($Q$2),W$5,0)*INDIRECT($P$1),VLOOKUP($P85,INDIRECT($Q$2),W$5,0))</f>
        <v>136328.11594522654</v>
      </c>
      <c r="X85" s="104" cm="1">
        <f t="array" aca="1" ref="X85" ca="1">IF($Q85="Y",VLOOKUP($P85,INDIRECT($Q$2),X$5,0)*INDIRECT($P$1),VLOOKUP($P85,INDIRECT($Q$2),X$5,0))</f>
        <v>139052.53235757811</v>
      </c>
      <c r="Y85" s="104" cm="1">
        <f t="array" aca="1" ref="Y85" ca="1">IF($Q85="Y",VLOOKUP($P85,INDIRECT($Q$2),Y$5,0)*INDIRECT($P$1),VLOOKUP($P85,INDIRECT($Q$2),Y$5,0))</f>
        <v>141833.36177724996</v>
      </c>
      <c r="Z85" s="104" cm="1">
        <f t="array" aca="1" ref="Z85" ca="1">IF($Q85="Y",VLOOKUP($P85,INDIRECT($Q$2),Z$5,0)*INDIRECT($P$1),VLOOKUP($P85,INDIRECT($Q$2),Z$5,0))</f>
        <v>144671.71034164057</v>
      </c>
      <c r="AA85" s="104" cm="1">
        <f t="array" aca="1" ref="AA85" ca="1">IF($Q85="Y",VLOOKUP($P85,INDIRECT($Q$2),AA$5,0)*INDIRECT($P$1),VLOOKUP($P85,INDIRECT($Q$2),AA$5,0))</f>
        <v>147564.25963855465</v>
      </c>
      <c r="AB85" s="162" t="str">
        <f t="shared" si="81"/>
        <v>C03250</v>
      </c>
      <c r="AC85" s="163" t="str">
        <f t="shared" si="82"/>
        <v>Director Environmental Health</v>
      </c>
      <c r="AD85" s="162" t="str">
        <f t="shared" si="83"/>
        <v>75</v>
      </c>
      <c r="AE85" s="164">
        <f t="shared" ca="1" si="84"/>
        <v>59.847999999999999</v>
      </c>
      <c r="AF85" s="164">
        <f t="shared" ca="1" si="85"/>
        <v>62.997</v>
      </c>
      <c r="AG85" s="164">
        <f t="shared" ca="1" si="86"/>
        <v>64.257000000000005</v>
      </c>
      <c r="AH85" s="164">
        <f t="shared" ca="1" si="87"/>
        <v>65.543000000000006</v>
      </c>
      <c r="AI85" s="164">
        <f t="shared" ca="1" si="88"/>
        <v>66.853000000000009</v>
      </c>
      <c r="AJ85" s="164">
        <f t="shared" ca="1" si="89"/>
        <v>68.19</v>
      </c>
      <c r="AK85" s="164">
        <f t="shared" ca="1" si="90"/>
        <v>69.554000000000002</v>
      </c>
      <c r="AL85" s="164">
        <f t="shared" ca="1" si="91"/>
        <v>70.945000000000007</v>
      </c>
    </row>
    <row r="86" spans="1:40" s="51" customFormat="1">
      <c r="A86" s="85" t="s">
        <v>758</v>
      </c>
      <c r="B86" s="86">
        <v>12</v>
      </c>
      <c r="C86" s="86">
        <v>84</v>
      </c>
      <c r="D86" s="86">
        <v>563</v>
      </c>
      <c r="E86" s="86" t="s">
        <v>448</v>
      </c>
      <c r="F86" s="85" t="s">
        <v>185</v>
      </c>
      <c r="G86" s="134">
        <f t="shared" ref="G86" si="93">ROUND(T86,0)</f>
        <v>125624</v>
      </c>
      <c r="H86" s="134">
        <f t="shared" ref="H86" si="94">ROUND(U86,0)</f>
        <v>132235</v>
      </c>
      <c r="I86" s="134">
        <f t="shared" ref="I86" si="95">ROUND(V86,0)</f>
        <v>134879</v>
      </c>
      <c r="J86" s="134">
        <f t="shared" ref="J86" si="96">ROUND(W86,0)</f>
        <v>137578</v>
      </c>
      <c r="K86" s="134">
        <f t="shared" ref="K86" si="97">ROUND(X86,0)</f>
        <v>140328</v>
      </c>
      <c r="L86" s="134">
        <f t="shared" ref="L86" si="98">ROUND(Y86,0)</f>
        <v>143135</v>
      </c>
      <c r="M86" s="134">
        <f t="shared" ref="M86" si="99">ROUND(Z86,0)</f>
        <v>145998</v>
      </c>
      <c r="N86" s="134">
        <f t="shared" ref="N86" si="100">ROUND(AA86,0)</f>
        <v>148919</v>
      </c>
      <c r="O86" s="87"/>
      <c r="P86" s="100" t="str">
        <f t="shared" si="79"/>
        <v>53101C</v>
      </c>
      <c r="Q86" s="102" t="s">
        <v>509</v>
      </c>
      <c r="R86" s="103" t="str">
        <f t="shared" si="80"/>
        <v>Director Environmental Programs</v>
      </c>
      <c r="S86" s="102">
        <f t="shared" si="92"/>
        <v>84</v>
      </c>
      <c r="T86" s="211">
        <v>125624</v>
      </c>
      <c r="U86" s="211">
        <v>132235</v>
      </c>
      <c r="V86" s="211">
        <v>134879</v>
      </c>
      <c r="W86" s="211">
        <v>137578</v>
      </c>
      <c r="X86" s="211">
        <v>140328</v>
      </c>
      <c r="Y86" s="211">
        <v>143135</v>
      </c>
      <c r="Z86" s="211">
        <v>145998</v>
      </c>
      <c r="AA86" s="211">
        <v>148919</v>
      </c>
      <c r="AB86" s="162" t="str">
        <f t="shared" si="81"/>
        <v>53101C</v>
      </c>
      <c r="AC86" s="163" t="str">
        <f t="shared" si="82"/>
        <v>Director Environmental Programs</v>
      </c>
      <c r="AD86" s="162">
        <f t="shared" ref="AD86" si="101">C86</f>
        <v>84</v>
      </c>
      <c r="AE86" s="164">
        <f t="shared" ref="AE86" si="102">ROUNDUP(T86/2080,3)</f>
        <v>60.396999999999998</v>
      </c>
      <c r="AF86" s="164">
        <f t="shared" ref="AF86" si="103">ROUNDUP(U86/2080,3)</f>
        <v>63.574999999999996</v>
      </c>
      <c r="AG86" s="164">
        <f t="shared" ref="AG86" si="104">ROUNDUP(V86/2080,3)</f>
        <v>64.846000000000004</v>
      </c>
      <c r="AH86" s="164">
        <f t="shared" ref="AH86" si="105">ROUNDUP(W86/2080,3)</f>
        <v>66.144000000000005</v>
      </c>
      <c r="AI86" s="164">
        <f t="shared" ref="AI86" si="106">ROUNDUP(X86/2080,3)</f>
        <v>67.466000000000008</v>
      </c>
      <c r="AJ86" s="164">
        <f t="shared" ref="AJ86" si="107">ROUNDUP(Y86/2080,3)</f>
        <v>68.814999999999998</v>
      </c>
      <c r="AK86" s="164">
        <f t="shared" ref="AK86" si="108">ROUNDUP(Z86/2080,3)</f>
        <v>70.192000000000007</v>
      </c>
      <c r="AL86" s="164">
        <f t="shared" ref="AL86" si="109">ROUNDUP(AA86/2080,3)</f>
        <v>71.596000000000004</v>
      </c>
    </row>
    <row r="87" spans="1:40" s="51" customFormat="1">
      <c r="A87" s="85" t="s">
        <v>186</v>
      </c>
      <c r="B87" s="86">
        <v>13</v>
      </c>
      <c r="C87" s="86" t="s">
        <v>187</v>
      </c>
      <c r="D87" s="86">
        <v>625</v>
      </c>
      <c r="E87" s="86" t="s">
        <v>448</v>
      </c>
      <c r="F87" s="85" t="s">
        <v>188</v>
      </c>
      <c r="G87" s="134">
        <f t="shared" ca="1" si="71"/>
        <v>139781</v>
      </c>
      <c r="H87" s="134">
        <f t="shared" ca="1" si="72"/>
        <v>147137</v>
      </c>
      <c r="I87" s="134">
        <f t="shared" ca="1" si="73"/>
        <v>150082</v>
      </c>
      <c r="J87" s="134">
        <f t="shared" ca="1" si="74"/>
        <v>153083</v>
      </c>
      <c r="K87" s="134">
        <f t="shared" ca="1" si="75"/>
        <v>156145</v>
      </c>
      <c r="L87" s="134">
        <f t="shared" ca="1" si="76"/>
        <v>159269</v>
      </c>
      <c r="M87" s="134">
        <f t="shared" ca="1" si="77"/>
        <v>162452</v>
      </c>
      <c r="N87" s="134">
        <f t="shared" ca="1" si="78"/>
        <v>165704</v>
      </c>
      <c r="O87" s="87"/>
      <c r="P87" s="100" t="str">
        <f t="shared" si="79"/>
        <v>C03265</v>
      </c>
      <c r="Q87" s="102" t="s">
        <v>509</v>
      </c>
      <c r="R87" s="103" t="str">
        <f t="shared" si="80"/>
        <v>Director Event Services</v>
      </c>
      <c r="S87" s="102" t="str">
        <f t="shared" si="92"/>
        <v>49</v>
      </c>
      <c r="T87" s="104" cm="1">
        <f t="array" aca="1" ref="T87" ca="1">IF($Q87="Y",VLOOKUP($P87,INDIRECT($Q$2),T$5,0)*INDIRECT($P$1),VLOOKUP($P87,INDIRECT($Q$2),T$5,0))</f>
        <v>139781.4769031484</v>
      </c>
      <c r="U87" s="104" cm="1">
        <f t="array" aca="1" ref="U87" ca="1">IF($Q87="Y",VLOOKUP($P87,INDIRECT($Q$2),U$5,0)*INDIRECT($P$1),VLOOKUP($P87,INDIRECT($Q$2),U$5,0))</f>
        <v>147137.29060275777</v>
      </c>
      <c r="V87" s="104" cm="1">
        <f t="array" aca="1" ref="V87" ca="1">IF($Q87="Y",VLOOKUP($P87,INDIRECT($Q$2),V$5,0)*INDIRECT($P$1),VLOOKUP($P87,INDIRECT($Q$2),V$5,0))</f>
        <v>150081.82835739842</v>
      </c>
      <c r="W87" s="104" cm="1">
        <f t="array" aca="1" ref="W87" ca="1">IF($Q87="Y",VLOOKUP($P87,INDIRECT($Q$2),W$5,0)*INDIRECT($P$1),VLOOKUP($P87,INDIRECT($Q$2),W$5,0))</f>
        <v>153082.77911935933</v>
      </c>
      <c r="X87" s="104" cm="1">
        <f t="array" aca="1" ref="X87" ca="1">IF($Q87="Y",VLOOKUP($P87,INDIRECT($Q$2),X$5,0)*INDIRECT($P$1),VLOOKUP($P87,INDIRECT($Q$2),X$5,0))</f>
        <v>156144.56743823431</v>
      </c>
      <c r="Y87" s="104" cm="1">
        <f t="array" aca="1" ref="Y87" ca="1">IF($Q87="Y",VLOOKUP($P87,INDIRECT($Q$2),Y$5,0)*INDIRECT($P$1),VLOOKUP($P87,INDIRECT($Q$2),Y$5,0))</f>
        <v>159269.40558882029</v>
      </c>
      <c r="Z87" s="104" cm="1">
        <f t="array" aca="1" ref="Z87" ca="1">IF($Q87="Y",VLOOKUP($P87,INDIRECT($Q$2),Z$5,0)*INDIRECT($P$1),VLOOKUP($P87,INDIRECT($Q$2),Z$5,0))</f>
        <v>162451.76288412497</v>
      </c>
      <c r="AA87" s="104" cm="1">
        <f t="array" aca="1" ref="AA87" ca="1">IF($Q87="Y",VLOOKUP($P87,INDIRECT($Q$2),AA$5,0)*INDIRECT($P$1),VLOOKUP($P87,INDIRECT($Q$2),AA$5,0))</f>
        <v>165703.80683553123</v>
      </c>
      <c r="AB87" s="162" t="str">
        <f t="shared" si="81"/>
        <v>C03265</v>
      </c>
      <c r="AC87" s="163" t="str">
        <f t="shared" si="82"/>
        <v>Director Event Services</v>
      </c>
      <c r="AD87" s="162" t="str">
        <f t="shared" si="83"/>
        <v>49</v>
      </c>
      <c r="AE87" s="164">
        <f t="shared" ca="1" si="84"/>
        <v>67.203000000000003</v>
      </c>
      <c r="AF87" s="164">
        <f t="shared" ca="1" si="85"/>
        <v>70.740000000000009</v>
      </c>
      <c r="AG87" s="164">
        <f t="shared" ca="1" si="86"/>
        <v>72.155000000000001</v>
      </c>
      <c r="AH87" s="164">
        <f t="shared" ca="1" si="87"/>
        <v>73.597999999999999</v>
      </c>
      <c r="AI87" s="164">
        <f t="shared" ca="1" si="88"/>
        <v>75.070000000000007</v>
      </c>
      <c r="AJ87" s="164">
        <f t="shared" ca="1" si="89"/>
        <v>76.572000000000003</v>
      </c>
      <c r="AK87" s="164">
        <f t="shared" ca="1" si="90"/>
        <v>78.102000000000004</v>
      </c>
      <c r="AL87" s="164">
        <f t="shared" ca="1" si="91"/>
        <v>79.666000000000011</v>
      </c>
    </row>
    <row r="88" spans="1:40" s="51" customFormat="1">
      <c r="A88" s="85" t="s">
        <v>189</v>
      </c>
      <c r="B88" s="86">
        <v>13</v>
      </c>
      <c r="C88" s="86" t="s">
        <v>187</v>
      </c>
      <c r="D88" s="86">
        <v>625</v>
      </c>
      <c r="E88" s="86" t="s">
        <v>448</v>
      </c>
      <c r="F88" s="85" t="s">
        <v>190</v>
      </c>
      <c r="G88" s="134">
        <f t="shared" ca="1" si="71"/>
        <v>139781</v>
      </c>
      <c r="H88" s="134">
        <f t="shared" ca="1" si="72"/>
        <v>147137</v>
      </c>
      <c r="I88" s="134">
        <f t="shared" ca="1" si="73"/>
        <v>150082</v>
      </c>
      <c r="J88" s="134">
        <f t="shared" ca="1" si="74"/>
        <v>153083</v>
      </c>
      <c r="K88" s="134">
        <f t="shared" ca="1" si="75"/>
        <v>156145</v>
      </c>
      <c r="L88" s="134">
        <f t="shared" ca="1" si="76"/>
        <v>159269</v>
      </c>
      <c r="M88" s="134">
        <f t="shared" ca="1" si="77"/>
        <v>162452</v>
      </c>
      <c r="N88" s="134">
        <f t="shared" ca="1" si="78"/>
        <v>165704</v>
      </c>
      <c r="O88" s="87"/>
      <c r="P88" s="100" t="str">
        <f t="shared" si="79"/>
        <v>C03267</v>
      </c>
      <c r="Q88" s="102" t="s">
        <v>509</v>
      </c>
      <c r="R88" s="103" t="str">
        <f t="shared" si="80"/>
        <v>Director Facility Services</v>
      </c>
      <c r="S88" s="102" t="str">
        <f t="shared" si="92"/>
        <v>49</v>
      </c>
      <c r="T88" s="104" cm="1">
        <f t="array" aca="1" ref="T88" ca="1">IF($Q88="Y",VLOOKUP($P88,INDIRECT($Q$2),T$5,0)*INDIRECT($P$1),VLOOKUP($P88,INDIRECT($Q$2),T$5,0))</f>
        <v>139781.4769031484</v>
      </c>
      <c r="U88" s="104" cm="1">
        <f t="array" aca="1" ref="U88" ca="1">IF($Q88="Y",VLOOKUP($P88,INDIRECT($Q$2),U$5,0)*INDIRECT($P$1),VLOOKUP($P88,INDIRECT($Q$2),U$5,0))</f>
        <v>147137.29060275777</v>
      </c>
      <c r="V88" s="104" cm="1">
        <f t="array" aca="1" ref="V88" ca="1">IF($Q88="Y",VLOOKUP($P88,INDIRECT($Q$2),V$5,0)*INDIRECT($P$1),VLOOKUP($P88,INDIRECT($Q$2),V$5,0))</f>
        <v>150081.82835739842</v>
      </c>
      <c r="W88" s="104" cm="1">
        <f t="array" aca="1" ref="W88" ca="1">IF($Q88="Y",VLOOKUP($P88,INDIRECT($Q$2),W$5,0)*INDIRECT($P$1),VLOOKUP($P88,INDIRECT($Q$2),W$5,0))</f>
        <v>153082.77911935933</v>
      </c>
      <c r="X88" s="104" cm="1">
        <f t="array" aca="1" ref="X88" ca="1">IF($Q88="Y",VLOOKUP($P88,INDIRECT($Q$2),X$5,0)*INDIRECT($P$1),VLOOKUP($P88,INDIRECT($Q$2),X$5,0))</f>
        <v>156144.56743823431</v>
      </c>
      <c r="Y88" s="104" cm="1">
        <f t="array" aca="1" ref="Y88" ca="1">IF($Q88="Y",VLOOKUP($P88,INDIRECT($Q$2),Y$5,0)*INDIRECT($P$1),VLOOKUP($P88,INDIRECT($Q$2),Y$5,0))</f>
        <v>159269.40558882029</v>
      </c>
      <c r="Z88" s="104" cm="1">
        <f t="array" aca="1" ref="Z88" ca="1">IF($Q88="Y",VLOOKUP($P88,INDIRECT($Q$2),Z$5,0)*INDIRECT($P$1),VLOOKUP($P88,INDIRECT($Q$2),Z$5,0))</f>
        <v>162451.76288412497</v>
      </c>
      <c r="AA88" s="104" cm="1">
        <f t="array" aca="1" ref="AA88" ca="1">IF($Q88="Y",VLOOKUP($P88,INDIRECT($Q$2),AA$5,0)*INDIRECT($P$1),VLOOKUP($P88,INDIRECT($Q$2),AA$5,0))</f>
        <v>165703.80683553123</v>
      </c>
      <c r="AB88" s="162" t="str">
        <f t="shared" si="81"/>
        <v>C03267</v>
      </c>
      <c r="AC88" s="163" t="str">
        <f t="shared" si="82"/>
        <v>Director Facility Services</v>
      </c>
      <c r="AD88" s="162" t="str">
        <f t="shared" si="83"/>
        <v>49</v>
      </c>
      <c r="AE88" s="164">
        <f t="shared" ca="1" si="84"/>
        <v>67.203000000000003</v>
      </c>
      <c r="AF88" s="164">
        <f t="shared" ca="1" si="85"/>
        <v>70.740000000000009</v>
      </c>
      <c r="AG88" s="164">
        <f t="shared" ca="1" si="86"/>
        <v>72.155000000000001</v>
      </c>
      <c r="AH88" s="164">
        <f t="shared" ca="1" si="87"/>
        <v>73.597999999999999</v>
      </c>
      <c r="AI88" s="164">
        <f t="shared" ca="1" si="88"/>
        <v>75.070000000000007</v>
      </c>
      <c r="AJ88" s="164">
        <f t="shared" ca="1" si="89"/>
        <v>76.572000000000003</v>
      </c>
      <c r="AK88" s="164">
        <f t="shared" ca="1" si="90"/>
        <v>78.102000000000004</v>
      </c>
      <c r="AL88" s="164">
        <f t="shared" ca="1" si="91"/>
        <v>79.666000000000011</v>
      </c>
    </row>
    <row r="89" spans="1:40" s="51" customFormat="1">
      <c r="A89" s="85" t="s">
        <v>191</v>
      </c>
      <c r="B89" s="86">
        <v>13</v>
      </c>
      <c r="C89" s="86" t="s">
        <v>192</v>
      </c>
      <c r="D89" s="86">
        <v>623</v>
      </c>
      <c r="E89" s="86" t="s">
        <v>448</v>
      </c>
      <c r="F89" s="85" t="s">
        <v>193</v>
      </c>
      <c r="G89" s="134">
        <f t="shared" ca="1" si="71"/>
        <v>139326</v>
      </c>
      <c r="H89" s="134">
        <f t="shared" ca="1" si="72"/>
        <v>146658</v>
      </c>
      <c r="I89" s="134">
        <f t="shared" ca="1" si="73"/>
        <v>149591</v>
      </c>
      <c r="J89" s="134">
        <f t="shared" ca="1" si="74"/>
        <v>152582</v>
      </c>
      <c r="K89" s="134">
        <f t="shared" ca="1" si="75"/>
        <v>155636</v>
      </c>
      <c r="L89" s="134">
        <f t="shared" ca="1" si="76"/>
        <v>158745</v>
      </c>
      <c r="M89" s="134">
        <f t="shared" ca="1" si="77"/>
        <v>161923</v>
      </c>
      <c r="N89" s="134">
        <f t="shared" ca="1" si="78"/>
        <v>165161</v>
      </c>
      <c r="O89" s="87"/>
      <c r="P89" s="100" t="str">
        <f t="shared" si="79"/>
        <v>C09890</v>
      </c>
      <c r="Q89" s="102" t="s">
        <v>509</v>
      </c>
      <c r="R89" s="103" t="str">
        <f t="shared" si="80"/>
        <v>Director Fleet Services</v>
      </c>
      <c r="S89" s="102" t="str">
        <f t="shared" si="92"/>
        <v>92</v>
      </c>
      <c r="T89" s="104" cm="1">
        <f t="array" aca="1" ref="T89" ca="1">IF($Q89="Y",VLOOKUP($P89,INDIRECT($Q$2),T$5,0)*INDIRECT($P$1),VLOOKUP($P89,INDIRECT($Q$2),T$5,0))</f>
        <v>139325.74829499217</v>
      </c>
      <c r="U89" s="104" cm="1">
        <f t="array" aca="1" ref="U89" ca="1">IF($Q89="Y",VLOOKUP($P89,INDIRECT($Q$2),U$5,0)*INDIRECT($P$1),VLOOKUP($P89,INDIRECT($Q$2),U$5,0))</f>
        <v>146658.33310923437</v>
      </c>
      <c r="V89" s="104" cm="1">
        <f t="array" aca="1" ref="V89" ca="1">IF($Q89="Y",VLOOKUP($P89,INDIRECT($Q$2),V$5,0)*INDIRECT($P$1),VLOOKUP($P89,INDIRECT($Q$2),V$5,0))</f>
        <v>149590.70335249216</v>
      </c>
      <c r="W89" s="104" cm="1">
        <f t="array" aca="1" ref="W89" ca="1">IF($Q89="Y",VLOOKUP($P89,INDIRECT($Q$2),W$5,0)*INDIRECT($P$1),VLOOKUP($P89,INDIRECT($Q$2),W$5,0))</f>
        <v>152581.69887786719</v>
      </c>
      <c r="X89" s="104" cm="1">
        <f t="array" aca="1" ref="X89" ca="1">IF($Q89="Y",VLOOKUP($P89,INDIRECT($Q$2),X$5,0)*INDIRECT($P$1),VLOOKUP($P89,INDIRECT($Q$2),X$5,0))</f>
        <v>155635.7442349531</v>
      </c>
      <c r="Y89" s="104" cm="1">
        <f t="array" aca="1" ref="Y89" ca="1">IF($Q89="Y",VLOOKUP($P89,INDIRECT($Q$2),Y$5,0)*INDIRECT($P$1),VLOOKUP($P89,INDIRECT($Q$2),Y$5,0))</f>
        <v>158745.09646196093</v>
      </c>
      <c r="Z89" s="104" cm="1">
        <f t="array" aca="1" ref="Z89" ca="1">IF($Q89="Y",VLOOKUP($P89,INDIRECT($Q$2),Z$5,0)*INDIRECT($P$1),VLOOKUP($P89,INDIRECT($Q$2),Z$5,0))</f>
        <v>161923.02920767185</v>
      </c>
      <c r="AA89" s="104" cm="1">
        <f t="array" aca="1" ref="AA89" ca="1">IF($Q89="Y",VLOOKUP($P89,INDIRECT($Q$2),AA$5,0)*INDIRECT($P$1),VLOOKUP($P89,INDIRECT($Q$2),AA$5,0))</f>
        <v>165160.69337289839</v>
      </c>
      <c r="AB89" s="162" t="str">
        <f t="shared" si="81"/>
        <v>C09890</v>
      </c>
      <c r="AC89" s="163" t="str">
        <f t="shared" si="82"/>
        <v>Director Fleet Services</v>
      </c>
      <c r="AD89" s="162" t="str">
        <f t="shared" si="83"/>
        <v>92</v>
      </c>
      <c r="AE89" s="164">
        <f t="shared" ca="1" si="84"/>
        <v>66.984000000000009</v>
      </c>
      <c r="AF89" s="164">
        <f t="shared" ca="1" si="85"/>
        <v>70.509</v>
      </c>
      <c r="AG89" s="164">
        <f t="shared" ca="1" si="86"/>
        <v>71.919000000000011</v>
      </c>
      <c r="AH89" s="164">
        <f t="shared" ca="1" si="87"/>
        <v>73.356999999999999</v>
      </c>
      <c r="AI89" s="164">
        <f t="shared" ca="1" si="88"/>
        <v>74.825000000000003</v>
      </c>
      <c r="AJ89" s="164">
        <f t="shared" ca="1" si="89"/>
        <v>76.320000000000007</v>
      </c>
      <c r="AK89" s="164">
        <f t="shared" ca="1" si="90"/>
        <v>77.847999999999999</v>
      </c>
      <c r="AL89" s="164">
        <f t="shared" ca="1" si="91"/>
        <v>79.405000000000001</v>
      </c>
    </row>
    <row r="90" spans="1:40" s="51" customFormat="1">
      <c r="A90" s="85" t="s">
        <v>546</v>
      </c>
      <c r="B90" s="86">
        <v>12</v>
      </c>
      <c r="C90" s="94" t="s">
        <v>245</v>
      </c>
      <c r="D90" s="86">
        <v>563</v>
      </c>
      <c r="E90" s="86" t="s">
        <v>448</v>
      </c>
      <c r="F90" s="85" t="s">
        <v>547</v>
      </c>
      <c r="G90" s="134">
        <f t="shared" ca="1" si="71"/>
        <v>125624</v>
      </c>
      <c r="H90" s="134">
        <f t="shared" ca="1" si="72"/>
        <v>132235</v>
      </c>
      <c r="I90" s="134">
        <f t="shared" ca="1" si="73"/>
        <v>134879</v>
      </c>
      <c r="J90" s="134">
        <f t="shared" ca="1" si="74"/>
        <v>137578</v>
      </c>
      <c r="K90" s="134">
        <f t="shared" ca="1" si="75"/>
        <v>140328</v>
      </c>
      <c r="L90" s="134">
        <f t="shared" ca="1" si="76"/>
        <v>143135</v>
      </c>
      <c r="M90" s="134">
        <f t="shared" ca="1" si="77"/>
        <v>145998</v>
      </c>
      <c r="N90" s="134">
        <f t="shared" ca="1" si="78"/>
        <v>148919</v>
      </c>
      <c r="O90" s="87"/>
      <c r="P90" s="100" t="str">
        <f t="shared" si="79"/>
        <v>53042C</v>
      </c>
      <c r="Q90" s="102" t="s">
        <v>509</v>
      </c>
      <c r="R90" s="103" t="str">
        <f t="shared" si="80"/>
        <v>Director Health Operations</v>
      </c>
      <c r="S90" s="102" t="str">
        <f t="shared" si="92"/>
        <v>84</v>
      </c>
      <c r="T90" s="104" cm="1">
        <f t="array" aca="1" ref="T90" ca="1">IF($Q90="Y",VLOOKUP($P90,INDIRECT($Q$2),T$5,0)*INDIRECT($P$1),VLOOKUP($P90,INDIRECT($Q$2),T$5,0))</f>
        <v>125624.02434054685</v>
      </c>
      <c r="U90" s="104" cm="1">
        <f t="array" aca="1" ref="U90" ca="1">IF($Q90="Y",VLOOKUP($P90,INDIRECT($Q$2),U$5,0)*INDIRECT($P$1),VLOOKUP($P90,INDIRECT($Q$2),U$5,0))</f>
        <v>132235.40757100779</v>
      </c>
      <c r="V90" s="104" cm="1">
        <f t="array" aca="1" ref="V90" ca="1">IF($Q90="Y",VLOOKUP($P90,INDIRECT($Q$2),V$5,0)*INDIRECT($P$1),VLOOKUP($P90,INDIRECT($Q$2),V$5,0))</f>
        <v>134879.07595327342</v>
      </c>
      <c r="W90" s="104" cm="1">
        <f t="array" aca="1" ref="W90" ca="1">IF($Q90="Y",VLOOKUP($P90,INDIRECT($Q$2),W$5,0)*INDIRECT($P$1),VLOOKUP($P90,INDIRECT($Q$2),W$5,0))</f>
        <v>137578.05120546091</v>
      </c>
      <c r="X90" s="104" cm="1">
        <f t="array" aca="1" ref="X90" ca="1">IF($Q90="Y",VLOOKUP($P90,INDIRECT($Q$2),X$5,0)*INDIRECT($P$1),VLOOKUP($P90,INDIRECT($Q$2),X$5,0))</f>
        <v>140327.90877797653</v>
      </c>
      <c r="Y90" s="104" cm="1">
        <f t="array" aca="1" ref="Y90" ca="1">IF($Q90="Y",VLOOKUP($P90,INDIRECT($Q$2),Y$5,0)*INDIRECT($P$1),VLOOKUP($P90,INDIRECT($Q$2),Y$5,0))</f>
        <v>143135.2854952109</v>
      </c>
      <c r="Z90" s="104" cm="1">
        <f t="array" aca="1" ref="Z90" ca="1">IF($Q90="Y",VLOOKUP($P90,INDIRECT($Q$2),Z$5,0)*INDIRECT($P$1),VLOOKUP($P90,INDIRECT($Q$2),Z$5,0))</f>
        <v>145997.96908236717</v>
      </c>
      <c r="AA90" s="104" cm="1">
        <f t="array" aca="1" ref="AA90" ca="1">IF($Q90="Y",VLOOKUP($P90,INDIRECT($Q$2),AA$5,0)*INDIRECT($P$1),VLOOKUP($P90,INDIRECT($Q$2),AA$5,0))</f>
        <v>148919.2779516406</v>
      </c>
      <c r="AB90" s="162" t="str">
        <f t="shared" si="81"/>
        <v>53042C</v>
      </c>
      <c r="AC90" s="163" t="str">
        <f t="shared" si="82"/>
        <v>Director Health Operations</v>
      </c>
      <c r="AD90" s="162" t="str">
        <f t="shared" si="83"/>
        <v>84</v>
      </c>
      <c r="AE90" s="164">
        <f t="shared" ca="1" si="84"/>
        <v>60.396999999999998</v>
      </c>
      <c r="AF90" s="164">
        <f t="shared" ca="1" si="85"/>
        <v>63.574999999999996</v>
      </c>
      <c r="AG90" s="164">
        <f t="shared" ca="1" si="86"/>
        <v>64.846000000000004</v>
      </c>
      <c r="AH90" s="164">
        <f t="shared" ca="1" si="87"/>
        <v>66.144000000000005</v>
      </c>
      <c r="AI90" s="164">
        <f t="shared" ca="1" si="88"/>
        <v>67.466000000000008</v>
      </c>
      <c r="AJ90" s="164">
        <f t="shared" ca="1" si="89"/>
        <v>68.816000000000003</v>
      </c>
      <c r="AK90" s="164">
        <f t="shared" ca="1" si="90"/>
        <v>70.192000000000007</v>
      </c>
      <c r="AL90" s="164">
        <f t="shared" ca="1" si="91"/>
        <v>71.596000000000004</v>
      </c>
    </row>
    <row r="91" spans="1:40" s="51" customFormat="1">
      <c r="A91" s="85" t="s">
        <v>250</v>
      </c>
      <c r="B91" s="86">
        <v>12</v>
      </c>
      <c r="C91" s="94" t="s">
        <v>332</v>
      </c>
      <c r="D91" s="86">
        <v>585</v>
      </c>
      <c r="E91" s="86" t="s">
        <v>448</v>
      </c>
      <c r="F91" s="113" t="s">
        <v>618</v>
      </c>
      <c r="G91" s="134">
        <f t="shared" ca="1" si="71"/>
        <v>130647</v>
      </c>
      <c r="H91" s="134">
        <f t="shared" ca="1" si="72"/>
        <v>137524</v>
      </c>
      <c r="I91" s="134">
        <f t="shared" ca="1" si="73"/>
        <v>140274</v>
      </c>
      <c r="J91" s="134">
        <f t="shared" ca="1" si="74"/>
        <v>143081</v>
      </c>
      <c r="K91" s="134">
        <f t="shared" ca="1" si="75"/>
        <v>145942</v>
      </c>
      <c r="L91" s="134">
        <f t="shared" ca="1" si="76"/>
        <v>148860</v>
      </c>
      <c r="M91" s="134">
        <f t="shared" ca="1" si="77"/>
        <v>151836</v>
      </c>
      <c r="N91" s="134">
        <f t="shared" ca="1" si="78"/>
        <v>154874</v>
      </c>
      <c r="O91" s="87"/>
      <c r="P91" s="100" t="str">
        <f t="shared" si="79"/>
        <v>C03464</v>
      </c>
      <c r="Q91" s="102" t="s">
        <v>509</v>
      </c>
      <c r="R91" s="103" t="str">
        <f t="shared" si="80"/>
        <v>Director Health Policy and Community Programs</v>
      </c>
      <c r="S91" s="102" t="str">
        <f t="shared" si="92"/>
        <v>160</v>
      </c>
      <c r="T91" s="104" cm="1">
        <f t="array" aca="1" ref="T91" ca="1">IF($Q91="Y",VLOOKUP($P91,INDIRECT($Q$2),T$5,0)*INDIRECT($P$1),VLOOKUP($P91,INDIRECT($Q$2),T$5,0))</f>
        <v>130646.99426685154</v>
      </c>
      <c r="U91" s="104" cm="1">
        <f t="array" aca="1" ref="U91" ca="1">IF($Q91="Y",VLOOKUP($P91,INDIRECT($Q$2),U$5,0)*INDIRECT($P$1),VLOOKUP($P91,INDIRECT($Q$2),U$5,0))</f>
        <v>137523.85047293748</v>
      </c>
      <c r="V91" s="104" cm="1">
        <f t="array" aca="1" ref="V91" ca="1">IF($Q91="Y",VLOOKUP($P91,INDIRECT($Q$2),V$5,0)*INDIRECT($P$1),VLOOKUP($P91,INDIRECT($Q$2),V$5,0))</f>
        <v>140273.70804545312</v>
      </c>
      <c r="W91" s="104" cm="1">
        <f t="array" aca="1" ref="W91" ca="1">IF($Q91="Y",VLOOKUP($P91,INDIRECT($Q$2),W$5,0)*INDIRECT($P$1),VLOOKUP($P91,INDIRECT($Q$2),W$5,0))</f>
        <v>143081.08476268747</v>
      </c>
      <c r="X91" s="104" cm="1">
        <f t="array" aca="1" ref="X91" ca="1">IF($Q91="Y",VLOOKUP($P91,INDIRECT($Q$2),X$5,0)*INDIRECT($P$1),VLOOKUP($P91,INDIRECT($Q$2),X$5,0))</f>
        <v>145941.55607504686</v>
      </c>
      <c r="Y91" s="104" cm="1">
        <f t="array" aca="1" ref="Y91" ca="1">IF($Q91="Y",VLOOKUP($P91,INDIRECT($Q$2),Y$5,0)*INDIRECT($P$1),VLOOKUP($P91,INDIRECT($Q$2),Y$5,0))</f>
        <v>148859.54653212498</v>
      </c>
      <c r="Z91" s="104" cm="1">
        <f t="array" aca="1" ref="Z91" ca="1">IF($Q91="Y",VLOOKUP($P91,INDIRECT($Q$2),Z$5,0)*INDIRECT($P$1),VLOOKUP($P91,INDIRECT($Q$2),Z$5,0))</f>
        <v>151836.16227132027</v>
      </c>
      <c r="AA91" s="104" cm="1">
        <f t="array" aca="1" ref="AA91" ca="1">IF($Q91="Y",VLOOKUP($P91,INDIRECT($Q$2),AA$5,0)*INDIRECT($P$1),VLOOKUP($P91,INDIRECT($Q$2),AA$5,0))</f>
        <v>154873.61556742969</v>
      </c>
      <c r="AB91" s="162" t="str">
        <f t="shared" si="81"/>
        <v>C03464</v>
      </c>
      <c r="AC91" s="163" t="str">
        <f t="shared" si="82"/>
        <v>Director Health Policy and Community Programs</v>
      </c>
      <c r="AD91" s="162" t="str">
        <f t="shared" si="83"/>
        <v>160</v>
      </c>
      <c r="AE91" s="164">
        <f t="shared" ca="1" si="84"/>
        <v>62.811999999999998</v>
      </c>
      <c r="AF91" s="164">
        <f t="shared" ca="1" si="85"/>
        <v>66.118000000000009</v>
      </c>
      <c r="AG91" s="164">
        <f t="shared" ca="1" si="86"/>
        <v>67.44</v>
      </c>
      <c r="AH91" s="164">
        <f t="shared" ca="1" si="87"/>
        <v>68.789000000000001</v>
      </c>
      <c r="AI91" s="164">
        <f t="shared" ca="1" si="88"/>
        <v>70.165000000000006</v>
      </c>
      <c r="AJ91" s="164">
        <f t="shared" ca="1" si="89"/>
        <v>71.567999999999998</v>
      </c>
      <c r="AK91" s="164">
        <f t="shared" ca="1" si="90"/>
        <v>72.999000000000009</v>
      </c>
      <c r="AL91" s="164">
        <f t="shared" ca="1" si="91"/>
        <v>74.459000000000003</v>
      </c>
      <c r="AM91" s="44"/>
      <c r="AN91" s="44"/>
    </row>
    <row r="92" spans="1:40" s="51" customFormat="1">
      <c r="A92" s="85" t="s">
        <v>194</v>
      </c>
      <c r="B92" s="86">
        <v>16</v>
      </c>
      <c r="C92" s="86" t="s">
        <v>176</v>
      </c>
      <c r="D92" s="86">
        <v>753</v>
      </c>
      <c r="E92" s="86" t="s">
        <v>448</v>
      </c>
      <c r="F92" s="85" t="s">
        <v>195</v>
      </c>
      <c r="G92" s="134">
        <f t="shared" ca="1" si="71"/>
        <v>169011</v>
      </c>
      <c r="H92" s="134">
        <f t="shared" ca="1" si="72"/>
        <v>177909</v>
      </c>
      <c r="I92" s="134">
        <f t="shared" ca="1" si="73"/>
        <v>181464</v>
      </c>
      <c r="J92" s="134">
        <f t="shared" ca="1" si="74"/>
        <v>185096</v>
      </c>
      <c r="K92" s="134">
        <f t="shared" ca="1" si="75"/>
        <v>188797</v>
      </c>
      <c r="L92" s="134">
        <f t="shared" ca="1" si="76"/>
        <v>192571</v>
      </c>
      <c r="M92" s="134">
        <f t="shared" ca="1" si="77"/>
        <v>196423</v>
      </c>
      <c r="N92" s="134">
        <f t="shared" ca="1" si="78"/>
        <v>200351</v>
      </c>
      <c r="O92" s="87"/>
      <c r="P92" s="100" t="str">
        <f t="shared" si="79"/>
        <v>C52280</v>
      </c>
      <c r="Q92" s="102" t="s">
        <v>509</v>
      </c>
      <c r="R92" s="103" t="str">
        <f t="shared" si="80"/>
        <v>Director Housing &amp; Policy Development</v>
      </c>
      <c r="S92" s="102" t="str">
        <f t="shared" si="92"/>
        <v>113</v>
      </c>
      <c r="T92" s="104" cm="1">
        <f t="array" aca="1" ref="T92" ca="1">IF($Q92="Y",VLOOKUP($P92,INDIRECT($Q$2),T$5,0)*INDIRECT($P$1),VLOOKUP($P92,INDIRECT($Q$2),T$5,0))</f>
        <v>169011.15765685934</v>
      </c>
      <c r="U92" s="104" cm="1">
        <f t="array" aca="1" ref="U92" ca="1">IF($Q92="Y",VLOOKUP($P92,INDIRECT($Q$2),U$5,0)*INDIRECT($P$1),VLOOKUP($P92,INDIRECT($Q$2),U$5,0))</f>
        <v>177908.92688989057</v>
      </c>
      <c r="V92" s="104" cm="1">
        <f t="array" aca="1" ref="V92" ca="1">IF($Q92="Y",VLOOKUP($P92,INDIRECT($Q$2),V$5,0)*INDIRECT($P$1),VLOOKUP($P92,INDIRECT($Q$2),V$5,0))</f>
        <v>181464.0524884687</v>
      </c>
      <c r="W92" s="104" cm="1">
        <f t="array" aca="1" ref="W92" ca="1">IF($Q92="Y",VLOOKUP($P92,INDIRECT($Q$2),W$5,0)*INDIRECT($P$1),VLOOKUP($P92,INDIRECT($Q$2),W$5,0))</f>
        <v>185095.50156753903</v>
      </c>
      <c r="X92" s="104" cm="1">
        <f t="array" aca="1" ref="X92" ca="1">IF($Q92="Y",VLOOKUP($P92,INDIRECT($Q$2),X$5,0)*INDIRECT($P$1),VLOOKUP($P92,INDIRECT($Q$2),X$5,0))</f>
        <v>188796.63730271091</v>
      </c>
      <c r="Y92" s="104" cm="1">
        <f t="array" aca="1" ref="Y92" ca="1">IF($Q92="Y",VLOOKUP($P92,INDIRECT($Q$2),Y$5,0)*INDIRECT($P$1),VLOOKUP($P92,INDIRECT($Q$2),Y$5,0))</f>
        <v>192570.77810617967</v>
      </c>
      <c r="Z92" s="104" cm="1">
        <f t="array" aca="1" ref="Z92" ca="1">IF($Q92="Y",VLOOKUP($P92,INDIRECT($Q$2),Z$5,0)*INDIRECT($P$1),VLOOKUP($P92,INDIRECT($Q$2),Z$5,0))</f>
        <v>196423.45466493748</v>
      </c>
      <c r="AA92" s="104" cm="1">
        <f t="array" aca="1" ref="AA92" ca="1">IF($Q92="Y",VLOOKUP($P92,INDIRECT($Q$2),AA$5,0)*INDIRECT($P$1),VLOOKUP($P92,INDIRECT($Q$2),AA$5,0))</f>
        <v>200351.34856678903</v>
      </c>
      <c r="AB92" s="162" t="str">
        <f t="shared" si="81"/>
        <v>C52280</v>
      </c>
      <c r="AC92" s="163" t="str">
        <f t="shared" si="82"/>
        <v>Director Housing &amp; Policy Development</v>
      </c>
      <c r="AD92" s="162" t="str">
        <f t="shared" si="83"/>
        <v>113</v>
      </c>
      <c r="AE92" s="164">
        <f t="shared" ca="1" si="84"/>
        <v>81.256</v>
      </c>
      <c r="AF92" s="164">
        <f t="shared" ca="1" si="85"/>
        <v>85.534000000000006</v>
      </c>
      <c r="AG92" s="164">
        <f t="shared" ca="1" si="86"/>
        <v>87.243000000000009</v>
      </c>
      <c r="AH92" s="164">
        <f t="shared" ca="1" si="87"/>
        <v>88.989000000000004</v>
      </c>
      <c r="AI92" s="164">
        <f t="shared" ca="1" si="88"/>
        <v>90.768000000000001</v>
      </c>
      <c r="AJ92" s="164">
        <f t="shared" ca="1" si="89"/>
        <v>92.582999999999998</v>
      </c>
      <c r="AK92" s="164">
        <f t="shared" ca="1" si="90"/>
        <v>94.435000000000002</v>
      </c>
      <c r="AL92" s="164">
        <f t="shared" ca="1" si="91"/>
        <v>96.323000000000008</v>
      </c>
    </row>
    <row r="93" spans="1:40" s="51" customFormat="1">
      <c r="A93" s="85" t="s">
        <v>196</v>
      </c>
      <c r="B93" s="86">
        <v>13</v>
      </c>
      <c r="C93" s="94" t="s">
        <v>197</v>
      </c>
      <c r="D93" s="86">
        <v>593</v>
      </c>
      <c r="E93" s="86" t="s">
        <v>448</v>
      </c>
      <c r="F93" s="85" t="s">
        <v>198</v>
      </c>
      <c r="G93" s="134">
        <f t="shared" ca="1" si="71"/>
        <v>132475</v>
      </c>
      <c r="H93" s="134">
        <f t="shared" ca="1" si="72"/>
        <v>139446</v>
      </c>
      <c r="I93" s="134">
        <f t="shared" ca="1" si="73"/>
        <v>142235</v>
      </c>
      <c r="J93" s="134">
        <f t="shared" ca="1" si="74"/>
        <v>145081</v>
      </c>
      <c r="K93" s="134">
        <f t="shared" ca="1" si="75"/>
        <v>147983</v>
      </c>
      <c r="L93" s="134">
        <f t="shared" ca="1" si="76"/>
        <v>150941</v>
      </c>
      <c r="M93" s="134">
        <f t="shared" ca="1" si="77"/>
        <v>153962</v>
      </c>
      <c r="N93" s="134">
        <f t="shared" ca="1" si="78"/>
        <v>157041</v>
      </c>
      <c r="O93" s="87"/>
      <c r="P93" s="100" t="str">
        <f t="shared" si="79"/>
        <v>C03030</v>
      </c>
      <c r="Q93" s="102" t="s">
        <v>509</v>
      </c>
      <c r="R93" s="103" t="str">
        <f t="shared" si="80"/>
        <v>Director Housing Inspection Services</v>
      </c>
      <c r="S93" s="102" t="str">
        <f t="shared" si="92"/>
        <v>105</v>
      </c>
      <c r="T93" s="104" cm="1">
        <f t="array" aca="1" ref="T93" ca="1">IF($Q93="Y",VLOOKUP($P93,INDIRECT($Q$2),T$5,0)*INDIRECT($P$1),VLOOKUP($P93,INDIRECT($Q$2),T$5,0))</f>
        <v>132475.43938646873</v>
      </c>
      <c r="U93" s="104" cm="1">
        <f t="array" aca="1" ref="U93" ca="1">IF($Q93="Y",VLOOKUP($P93,INDIRECT($Q$2),U$5,0)*INDIRECT($P$1),VLOOKUP($P93,INDIRECT($Q$2),U$5,0))</f>
        <v>139446.31727142184</v>
      </c>
      <c r="V93" s="104" cm="1">
        <f t="array" aca="1" ref="V93" ca="1">IF($Q93="Y",VLOOKUP($P93,INDIRECT($Q$2),V$5,0)*INDIRECT($P$1),VLOOKUP($P93,INDIRECT($Q$2),V$5,0))</f>
        <v>142234.88965288279</v>
      </c>
      <c r="W93" s="104" cm="1">
        <f t="array" aca="1" ref="W93" ca="1">IF($Q93="Y",VLOOKUP($P93,INDIRECT($Q$2),W$5,0)*INDIRECT($P$1),VLOOKUP($P93,INDIRECT($Q$2),W$5,0))</f>
        <v>145080.98117906248</v>
      </c>
      <c r="X93" s="104" cm="1">
        <f t="array" aca="1" ref="X93" ca="1">IF($Q93="Y",VLOOKUP($P93,INDIRECT($Q$2),X$5,0)*INDIRECT($P$1),VLOOKUP($P93,INDIRECT($Q$2),X$5,0))</f>
        <v>147983.48571256248</v>
      </c>
      <c r="Y93" s="104" cm="1">
        <f t="array" aca="1" ref="Y93" ca="1">IF($Q93="Y",VLOOKUP($P93,INDIRECT($Q$2),Y$5,0)*INDIRECT($P$1),VLOOKUP($P93,INDIRECT($Q$2),Y$5,0))</f>
        <v>150941.29711598434</v>
      </c>
      <c r="Z93" s="104" cm="1">
        <f t="array" aca="1" ref="Z93" ca="1">IF($Q93="Y",VLOOKUP($P93,INDIRECT($Q$2),Z$5,0)*INDIRECT($P$1),VLOOKUP($P93,INDIRECT($Q$2),Z$5,0))</f>
        <v>153962.15835111716</v>
      </c>
      <c r="AA93" s="104" cm="1">
        <f t="array" aca="1" ref="AA93" ca="1">IF($Q93="Y",VLOOKUP($P93,INDIRECT($Q$2),AA$5,0)*INDIRECT($P$1),VLOOKUP($P93,INDIRECT($Q$2),AA$5,0))</f>
        <v>157040.53873096872</v>
      </c>
      <c r="AB93" s="162" t="str">
        <f t="shared" si="81"/>
        <v>C03030</v>
      </c>
      <c r="AC93" s="163" t="str">
        <f t="shared" si="82"/>
        <v>Director Housing Inspection Services</v>
      </c>
      <c r="AD93" s="162" t="str">
        <f t="shared" si="83"/>
        <v>105</v>
      </c>
      <c r="AE93" s="164">
        <f t="shared" ca="1" si="84"/>
        <v>63.690999999999995</v>
      </c>
      <c r="AF93" s="164">
        <f t="shared" ca="1" si="85"/>
        <v>67.042000000000002</v>
      </c>
      <c r="AG93" s="164">
        <f t="shared" ca="1" si="86"/>
        <v>68.38300000000001</v>
      </c>
      <c r="AH93" s="164">
        <f t="shared" ca="1" si="87"/>
        <v>69.751000000000005</v>
      </c>
      <c r="AI93" s="164">
        <f t="shared" ca="1" si="88"/>
        <v>71.146000000000001</v>
      </c>
      <c r="AJ93" s="164">
        <f t="shared" ca="1" si="89"/>
        <v>72.567999999999998</v>
      </c>
      <c r="AK93" s="164">
        <f t="shared" ca="1" si="90"/>
        <v>74.021000000000001</v>
      </c>
      <c r="AL93" s="164">
        <f t="shared" ca="1" si="91"/>
        <v>75.501000000000005</v>
      </c>
    </row>
    <row r="94" spans="1:40" s="51" customFormat="1">
      <c r="A94" s="85" t="s">
        <v>199</v>
      </c>
      <c r="B94" s="86">
        <v>12</v>
      </c>
      <c r="C94" s="86" t="s">
        <v>200</v>
      </c>
      <c r="D94" s="86">
        <v>543</v>
      </c>
      <c r="E94" s="86" t="s">
        <v>448</v>
      </c>
      <c r="F94" s="116" t="s">
        <v>404</v>
      </c>
      <c r="G94" s="134">
        <f t="shared" ca="1" si="71"/>
        <v>131973</v>
      </c>
      <c r="H94" s="134">
        <f t="shared" ca="1" si="72"/>
        <v>138920</v>
      </c>
      <c r="I94" s="134">
        <f t="shared" ca="1" si="73"/>
        <v>141698</v>
      </c>
      <c r="J94" s="134">
        <f t="shared" ca="1" si="74"/>
        <v>144531</v>
      </c>
      <c r="K94" s="134">
        <f t="shared" ca="1" si="75"/>
        <v>147422</v>
      </c>
      <c r="L94" s="134">
        <f t="shared" ca="1" si="76"/>
        <v>150371</v>
      </c>
      <c r="M94" s="134">
        <f t="shared" ca="1" si="77"/>
        <v>153378</v>
      </c>
      <c r="N94" s="134">
        <f t="shared" ca="1" si="78"/>
        <v>156446</v>
      </c>
      <c r="O94" s="86"/>
      <c r="P94" s="100" t="str">
        <f t="shared" si="79"/>
        <v>C03341</v>
      </c>
      <c r="Q94" s="102" t="s">
        <v>509</v>
      </c>
      <c r="R94" s="103" t="str">
        <f t="shared" si="80"/>
        <v>Director HR Business Operations</v>
      </c>
      <c r="S94" s="102" t="str">
        <f t="shared" si="92"/>
        <v>11</v>
      </c>
      <c r="T94" s="104" cm="1">
        <f t="array" aca="1" ref="T94" ca="1">IF($Q94="Y",VLOOKUP($P94,INDIRECT($Q$2),T$5,0)*INDIRECT($P$1),VLOOKUP($P94,INDIRECT($Q$2),T$5,0))</f>
        <v>131972.98753460249</v>
      </c>
      <c r="U94" s="104" cm="1">
        <f t="array" aca="1" ref="U94" ca="1">IF($Q94="Y",VLOOKUP($P94,INDIRECT($Q$2),U$5,0)*INDIRECT($P$1),VLOOKUP($P94,INDIRECT($Q$2),U$5,0))</f>
        <v>138919.75162426967</v>
      </c>
      <c r="V94" s="104" cm="1">
        <f t="array" aca="1" ref="V94" ca="1">IF($Q94="Y",VLOOKUP($P94,INDIRECT($Q$2),V$5,0)*INDIRECT($P$1),VLOOKUP($P94,INDIRECT($Q$2),V$5,0))</f>
        <v>141698.45726013655</v>
      </c>
      <c r="W94" s="104" cm="1">
        <f t="array" aca="1" ref="W94" ca="1">IF($Q94="Y",VLOOKUP($P94,INDIRECT($Q$2),W$5,0)*INDIRECT($P$1),VLOOKUP($P94,INDIRECT($Q$2),W$5,0))</f>
        <v>144530.92117356748</v>
      </c>
      <c r="X94" s="104" cm="1">
        <f t="array" aca="1" ref="X94" ca="1">IF($Q94="Y",VLOOKUP($P94,INDIRECT($Q$2),X$5,0)*INDIRECT($P$1),VLOOKUP($P94,INDIRECT($Q$2),X$5,0))</f>
        <v>147421.92187812374</v>
      </c>
      <c r="Y94" s="104" cm="1">
        <f t="array" aca="1" ref="Y94" ca="1">IF($Q94="Y",VLOOKUP($P94,INDIRECT($Q$2),Y$5,0)*INDIRECT($P$1),VLOOKUP($P94,INDIRECT($Q$2),Y$5,0))</f>
        <v>150371.45937380529</v>
      </c>
      <c r="Z94" s="104" cm="1">
        <f t="array" aca="1" ref="Z94" ca="1">IF($Q94="Y",VLOOKUP($P94,INDIRECT($Q$2),Z$5,0)*INDIRECT($P$1),VLOOKUP($P94,INDIRECT($Q$2),Z$5,0))</f>
        <v>153378.33903222182</v>
      </c>
      <c r="AA94" s="104" cm="1">
        <f t="array" aca="1" ref="AA94" ca="1">IF($Q94="Y",VLOOKUP($P94,INDIRECT($Q$2),AA$5,0)*INDIRECT($P$1),VLOOKUP($P94,INDIRECT($Q$2),AA$5,0))</f>
        <v>156446.14473854436</v>
      </c>
      <c r="AB94" s="162" t="str">
        <f t="shared" si="81"/>
        <v>C03341</v>
      </c>
      <c r="AC94" s="163" t="str">
        <f t="shared" si="82"/>
        <v>Director HR Business Operations</v>
      </c>
      <c r="AD94" s="162" t="str">
        <f t="shared" si="83"/>
        <v>11</v>
      </c>
      <c r="AE94" s="164">
        <f t="shared" ca="1" si="84"/>
        <v>63.448999999999998</v>
      </c>
      <c r="AF94" s="164">
        <f t="shared" ca="1" si="85"/>
        <v>66.789000000000001</v>
      </c>
      <c r="AG94" s="164">
        <f t="shared" ca="1" si="86"/>
        <v>68.125</v>
      </c>
      <c r="AH94" s="164">
        <f t="shared" ca="1" si="87"/>
        <v>69.487000000000009</v>
      </c>
      <c r="AI94" s="164">
        <f t="shared" ca="1" si="88"/>
        <v>70.876000000000005</v>
      </c>
      <c r="AJ94" s="164">
        <f t="shared" ca="1" si="89"/>
        <v>72.294000000000011</v>
      </c>
      <c r="AK94" s="164">
        <f t="shared" ca="1" si="90"/>
        <v>73.740000000000009</v>
      </c>
      <c r="AL94" s="164">
        <f t="shared" ca="1" si="91"/>
        <v>75.215000000000003</v>
      </c>
    </row>
    <row r="95" spans="1:40" s="51" customFormat="1">
      <c r="A95" s="85" t="s">
        <v>202</v>
      </c>
      <c r="B95" s="86">
        <v>13</v>
      </c>
      <c r="C95" s="94" t="s">
        <v>715</v>
      </c>
      <c r="D95" s="86">
        <v>630</v>
      </c>
      <c r="E95" s="86" t="s">
        <v>448</v>
      </c>
      <c r="F95" s="116" t="s">
        <v>653</v>
      </c>
      <c r="G95" s="134">
        <f t="shared" ca="1" si="71"/>
        <v>152198</v>
      </c>
      <c r="H95" s="134">
        <f t="shared" ca="1" si="72"/>
        <v>160209</v>
      </c>
      <c r="I95" s="134">
        <f t="shared" ca="1" si="73"/>
        <v>163411</v>
      </c>
      <c r="J95" s="134">
        <f t="shared" ca="1" si="74"/>
        <v>166681</v>
      </c>
      <c r="K95" s="134">
        <f t="shared" ca="1" si="75"/>
        <v>170014</v>
      </c>
      <c r="L95" s="134">
        <f t="shared" ca="1" si="76"/>
        <v>173416</v>
      </c>
      <c r="M95" s="134">
        <f t="shared" ca="1" si="77"/>
        <v>176883</v>
      </c>
      <c r="N95" s="134">
        <f t="shared" ca="1" si="78"/>
        <v>180420</v>
      </c>
      <c r="O95" s="86"/>
      <c r="P95" s="100" t="str">
        <f t="shared" si="79"/>
        <v>C03342</v>
      </c>
      <c r="Q95" s="102" t="s">
        <v>509</v>
      </c>
      <c r="R95" s="103" t="str">
        <f t="shared" si="80"/>
        <v>Director HR Business Partner Solutions</v>
      </c>
      <c r="S95" s="102" t="str">
        <f t="shared" si="92"/>
        <v>179</v>
      </c>
      <c r="T95" s="104" cm="1">
        <f t="array" aca="1" ref="T95" ca="1">IF($Q95="Y",VLOOKUP($P95,INDIRECT($Q$2),T$5,0)*INDIRECT($P$1),VLOOKUP($P95,INDIRECT($Q$2),T$5,0))</f>
        <v>152198.0461825931</v>
      </c>
      <c r="U95" s="104" cm="1">
        <f t="array" aca="1" ref="U95" ca="1">IF($Q95="Y",VLOOKUP($P95,INDIRECT($Q$2),U$5,0)*INDIRECT($P$1),VLOOKUP($P95,INDIRECT($Q$2),U$5,0))</f>
        <v>160209.22416802877</v>
      </c>
      <c r="V95" s="104" cm="1">
        <f t="array" aca="1" ref="V95" ca="1">IF($Q95="Y",VLOOKUP($P95,INDIRECT($Q$2),V$5,0)*INDIRECT($P$1),VLOOKUP($P95,INDIRECT($Q$2),V$5,0))</f>
        <v>163410.8282540662</v>
      </c>
      <c r="W95" s="104" cm="1">
        <f t="array" aca="1" ref="W95" ca="1">IF($Q95="Y",VLOOKUP($P95,INDIRECT($Q$2),W$5,0)*INDIRECT($P$1),VLOOKUP($P95,INDIRECT($Q$2),W$5,0))</f>
        <v>166680.52615835157</v>
      </c>
      <c r="X95" s="104" cm="1">
        <f t="array" aca="1" ref="X95" ca="1">IF($Q95="Y",VLOOKUP($P95,INDIRECT($Q$2),X$5,0)*INDIRECT($P$1),VLOOKUP($P95,INDIRECT($Q$2),X$5,0))</f>
        <v>170013.53936732345</v>
      </c>
      <c r="Y95" s="104" cm="1">
        <f t="array" aca="1" ref="Y95" ca="1">IF($Q95="Y",VLOOKUP($P95,INDIRECT($Q$2),Y$5,0)*INDIRECT($P$1),VLOOKUP($P95,INDIRECT($Q$2),Y$5,0))</f>
        <v>173415.8410229334</v>
      </c>
      <c r="Z95" s="104" cm="1">
        <f t="array" aca="1" ref="Z95" ca="1">IF($Q95="Y",VLOOKUP($P95,INDIRECT($Q$2),Z$5,0)*INDIRECT($P$1),VLOOKUP($P95,INDIRECT($Q$2),Z$5,0))</f>
        <v>176882.65261162029</v>
      </c>
      <c r="AA95" s="104" cm="1">
        <f t="array" aca="1" ref="AA95" ca="1">IF($Q95="Y",VLOOKUP($P95,INDIRECT($Q$2),AA$5,0)*INDIRECT($P$1),VLOOKUP($P95,INDIRECT($Q$2),AA$5,0))</f>
        <v>180419.94727533561</v>
      </c>
      <c r="AB95" s="162" t="str">
        <f t="shared" si="81"/>
        <v>C03342</v>
      </c>
      <c r="AC95" s="163" t="str">
        <f t="shared" si="82"/>
        <v>Director HR Business Partner Solutions</v>
      </c>
      <c r="AD95" s="162" t="str">
        <f t="shared" si="83"/>
        <v>179</v>
      </c>
      <c r="AE95" s="164">
        <f t="shared" ca="1" si="84"/>
        <v>73.173000000000002</v>
      </c>
      <c r="AF95" s="164">
        <f t="shared" ca="1" si="85"/>
        <v>77.024000000000001</v>
      </c>
      <c r="AG95" s="164">
        <f t="shared" ca="1" si="86"/>
        <v>78.563000000000002</v>
      </c>
      <c r="AH95" s="164">
        <f t="shared" ca="1" si="87"/>
        <v>80.135000000000005</v>
      </c>
      <c r="AI95" s="164">
        <f t="shared" ca="1" si="88"/>
        <v>81.738</v>
      </c>
      <c r="AJ95" s="164">
        <f t="shared" ca="1" si="89"/>
        <v>83.374000000000009</v>
      </c>
      <c r="AK95" s="164">
        <f t="shared" ca="1" si="90"/>
        <v>85.04</v>
      </c>
      <c r="AL95" s="164">
        <f t="shared" ca="1" si="91"/>
        <v>86.741</v>
      </c>
    </row>
    <row r="96" spans="1:40" s="51" customFormat="1">
      <c r="A96" s="85" t="s">
        <v>432</v>
      </c>
      <c r="B96" s="86">
        <v>12</v>
      </c>
      <c r="C96" s="94" t="s">
        <v>716</v>
      </c>
      <c r="D96" s="86">
        <v>543</v>
      </c>
      <c r="E96" s="86" t="s">
        <v>448</v>
      </c>
      <c r="F96" s="116" t="s">
        <v>431</v>
      </c>
      <c r="G96" s="134">
        <f t="shared" ca="1" si="71"/>
        <v>130739</v>
      </c>
      <c r="H96" s="134">
        <f t="shared" ca="1" si="72"/>
        <v>137622</v>
      </c>
      <c r="I96" s="134">
        <f t="shared" ca="1" si="73"/>
        <v>140372</v>
      </c>
      <c r="J96" s="134">
        <f t="shared" ca="1" si="74"/>
        <v>143181</v>
      </c>
      <c r="K96" s="134">
        <f t="shared" ca="1" si="75"/>
        <v>146047</v>
      </c>
      <c r="L96" s="134">
        <f t="shared" ca="1" si="76"/>
        <v>148965</v>
      </c>
      <c r="M96" s="134">
        <f t="shared" ca="1" si="77"/>
        <v>151946</v>
      </c>
      <c r="N96" s="134">
        <f t="shared" ca="1" si="78"/>
        <v>154985</v>
      </c>
      <c r="O96" s="86"/>
      <c r="P96" s="100" t="str">
        <f t="shared" si="79"/>
        <v>C06712</v>
      </c>
      <c r="Q96" s="102" t="s">
        <v>509</v>
      </c>
      <c r="R96" s="103" t="str">
        <f t="shared" si="80"/>
        <v>Director HR Internal Workforce Investigations</v>
      </c>
      <c r="S96" s="102" t="str">
        <f t="shared" si="92"/>
        <v>175</v>
      </c>
      <c r="T96" s="104" cm="1">
        <f t="array" aca="1" ref="T96" ca="1">IF($Q96="Y",VLOOKUP($P96,INDIRECT($Q$2),T$5,0)*INDIRECT($P$1),VLOOKUP($P96,INDIRECT($Q$2),T$5,0))</f>
        <v>130738.93640740968</v>
      </c>
      <c r="U96" s="104" cm="1">
        <f t="array" aca="1" ref="U96" ca="1">IF($Q96="Y",VLOOKUP($P96,INDIRECT($Q$2),U$5,0)*INDIRECT($P$1),VLOOKUP($P96,INDIRECT($Q$2),U$5,0))</f>
        <v>137622.3851923903</v>
      </c>
      <c r="V96" s="104" cm="1">
        <f t="array" aca="1" ref="V96" ca="1">IF($Q96="Y",VLOOKUP($P96,INDIRECT($Q$2),V$5,0)*INDIRECT($P$1),VLOOKUP($P96,INDIRECT($Q$2),V$5,0))</f>
        <v>140372.41974688965</v>
      </c>
      <c r="W96" s="104" cm="1">
        <f t="array" aca="1" ref="W96" ca="1">IF($Q96="Y",VLOOKUP($P96,INDIRECT($Q$2),W$5,0)*INDIRECT($P$1),VLOOKUP($P96,INDIRECT($Q$2),W$5,0))</f>
        <v>143180.99109251436</v>
      </c>
      <c r="X96" s="104" cm="1">
        <f t="array" aca="1" ref="X96" ca="1">IF($Q96="Y",VLOOKUP($P96,INDIRECT($Q$2),X$5,0)*INDIRECT($P$1),VLOOKUP($P96,INDIRECT($Q$2),X$5,0))</f>
        <v>146046.90460087406</v>
      </c>
      <c r="Y96" s="104" cm="1">
        <f t="array" aca="1" ref="Y96" ca="1">IF($Q96="Y",VLOOKUP($P96,INDIRECT($Q$2),Y$5,0)*INDIRECT($P$1),VLOOKUP($P96,INDIRECT($Q$2),Y$5,0))</f>
        <v>148965.38175840749</v>
      </c>
      <c r="Z96" s="104" cm="1">
        <f t="array" aca="1" ref="Z96" ca="1">IF($Q96="Y",VLOOKUP($P96,INDIRECT($Q$2),Z$5,0)*INDIRECT($P$1),VLOOKUP($P96,INDIRECT($Q$2),Z$5,0))</f>
        <v>151945.97959223718</v>
      </c>
      <c r="AA96" s="104" cm="1">
        <f t="array" aca="1" ref="AA96" ca="1">IF($Q96="Y",VLOOKUP($P96,INDIRECT($Q$2),AA$5,0)*INDIRECT($P$1),VLOOKUP($P96,INDIRECT($Q$2),AA$5,0))</f>
        <v>154985.11421719217</v>
      </c>
      <c r="AB96" s="162" t="str">
        <f t="shared" si="81"/>
        <v>C06712</v>
      </c>
      <c r="AC96" s="163" t="str">
        <f t="shared" si="82"/>
        <v>Director HR Internal Workforce Investigations</v>
      </c>
      <c r="AD96" s="162" t="str">
        <f t="shared" si="83"/>
        <v>175</v>
      </c>
      <c r="AE96" s="164">
        <f t="shared" ca="1" si="84"/>
        <v>62.855999999999995</v>
      </c>
      <c r="AF96" s="164">
        <f t="shared" ca="1" si="85"/>
        <v>66.165000000000006</v>
      </c>
      <c r="AG96" s="164">
        <f t="shared" ca="1" si="86"/>
        <v>67.487000000000009</v>
      </c>
      <c r="AH96" s="164">
        <f t="shared" ca="1" si="87"/>
        <v>68.838000000000008</v>
      </c>
      <c r="AI96" s="164">
        <f t="shared" ca="1" si="88"/>
        <v>70.215000000000003</v>
      </c>
      <c r="AJ96" s="164">
        <f t="shared" ca="1" si="89"/>
        <v>71.618000000000009</v>
      </c>
      <c r="AK96" s="164">
        <f t="shared" ca="1" si="90"/>
        <v>73.051000000000002</v>
      </c>
      <c r="AL96" s="164">
        <f t="shared" ca="1" si="91"/>
        <v>74.513000000000005</v>
      </c>
    </row>
    <row r="97" spans="1:40" s="51" customFormat="1">
      <c r="A97" s="85" t="s">
        <v>213</v>
      </c>
      <c r="B97" s="86">
        <v>15</v>
      </c>
      <c r="C97" s="94" t="s">
        <v>717</v>
      </c>
      <c r="D97" s="86">
        <v>678</v>
      </c>
      <c r="E97" s="86" t="s">
        <v>448</v>
      </c>
      <c r="F97" s="116" t="s">
        <v>411</v>
      </c>
      <c r="G97" s="134">
        <f t="shared" ca="1" si="71"/>
        <v>181378</v>
      </c>
      <c r="H97" s="134">
        <f t="shared" ca="1" si="72"/>
        <v>190922</v>
      </c>
      <c r="I97" s="134">
        <f t="shared" ca="1" si="73"/>
        <v>194742</v>
      </c>
      <c r="J97" s="134">
        <f t="shared" ca="1" si="74"/>
        <v>198638</v>
      </c>
      <c r="K97" s="134">
        <f t="shared" ca="1" si="75"/>
        <v>202609</v>
      </c>
      <c r="L97" s="134">
        <f t="shared" ca="1" si="76"/>
        <v>206661</v>
      </c>
      <c r="M97" s="134">
        <f t="shared" ca="1" si="77"/>
        <v>210793</v>
      </c>
      <c r="N97" s="134">
        <f t="shared" ca="1" si="78"/>
        <v>215008</v>
      </c>
      <c r="O97" s="86"/>
      <c r="P97" s="100" t="str">
        <f t="shared" si="79"/>
        <v>C03360</v>
      </c>
      <c r="Q97" s="102" t="s">
        <v>509</v>
      </c>
      <c r="R97" s="103" t="str">
        <f t="shared" si="80"/>
        <v>Director HR Labor Relations</v>
      </c>
      <c r="S97" s="102" t="str">
        <f t="shared" si="92"/>
        <v>165</v>
      </c>
      <c r="T97" s="104" cm="1">
        <f t="array" aca="1" ref="T97" ca="1">IF($Q97="Y",VLOOKUP($P97,INDIRECT($Q$2),T$5,0)*INDIRECT($P$1),VLOOKUP($P97,INDIRECT($Q$2),T$5,0))</f>
        <v>181378.0392443662</v>
      </c>
      <c r="U97" s="104" cm="1">
        <f t="array" aca="1" ref="U97" ca="1">IF($Q97="Y",VLOOKUP($P97,INDIRECT($Q$2),U$5,0)*INDIRECT($P$1),VLOOKUP($P97,INDIRECT($Q$2),U$5,0))</f>
        <v>190921.92545457277</v>
      </c>
      <c r="V97" s="104" cm="1">
        <f t="array" aca="1" ref="V97" ca="1">IF($Q97="Y",VLOOKUP($P97,INDIRECT($Q$2),V$5,0)*INDIRECT($P$1),VLOOKUP($P97,INDIRECT($Q$2),V$5,0))</f>
        <v>194742.34704679216</v>
      </c>
      <c r="W97" s="104" cm="1">
        <f t="array" aca="1" ref="W97" ca="1">IF($Q97="Y",VLOOKUP($P97,INDIRECT($Q$2),W$5,0)*INDIRECT($P$1),VLOOKUP($P97,INDIRECT($Q$2),W$5,0))</f>
        <v>198638.03022760121</v>
      </c>
      <c r="X97" s="104" cm="1">
        <f t="array" aca="1" ref="X97" ca="1">IF($Q97="Y",VLOOKUP($P97,INDIRECT($Q$2),X$5,0)*INDIRECT($P$1),VLOOKUP($P97,INDIRECT($Q$2),X$5,0))</f>
        <v>202608.97499699995</v>
      </c>
      <c r="Y97" s="104" cm="1">
        <f t="array" aca="1" ref="Y97" ca="1">IF($Q97="Y",VLOOKUP($P97,INDIRECT($Q$2),Y$5,0)*INDIRECT($P$1),VLOOKUP($P97,INDIRECT($Q$2),Y$5,0))</f>
        <v>206661.15449694</v>
      </c>
      <c r="Z97" s="104" cm="1">
        <f t="array" aca="1" ref="Z97" ca="1">IF($Q97="Y",VLOOKUP($P97,INDIRECT($Q$2),Z$5,0)*INDIRECT($P$1),VLOOKUP($P97,INDIRECT($Q$2),Z$5,0))</f>
        <v>210793.37409903092</v>
      </c>
      <c r="AA97" s="104" cm="1">
        <f t="array" aca="1" ref="AA97" ca="1">IF($Q97="Y",VLOOKUP($P97,INDIRECT($Q$2),AA$5,0)*INDIRECT($P$1),VLOOKUP($P97,INDIRECT($Q$2),AA$5,0))</f>
        <v>215008.02306005341</v>
      </c>
      <c r="AB97" s="162" t="str">
        <f t="shared" si="81"/>
        <v>C03360</v>
      </c>
      <c r="AC97" s="163" t="str">
        <f t="shared" si="82"/>
        <v>Director HR Labor Relations</v>
      </c>
      <c r="AD97" s="162" t="str">
        <f t="shared" si="83"/>
        <v>165</v>
      </c>
      <c r="AE97" s="164">
        <f t="shared" ca="1" si="84"/>
        <v>87.201000000000008</v>
      </c>
      <c r="AF97" s="164">
        <f t="shared" ca="1" si="85"/>
        <v>91.79</v>
      </c>
      <c r="AG97" s="164">
        <f t="shared" ca="1" si="86"/>
        <v>93.62700000000001</v>
      </c>
      <c r="AH97" s="164">
        <f t="shared" ca="1" si="87"/>
        <v>95.5</v>
      </c>
      <c r="AI97" s="164">
        <f t="shared" ca="1" si="88"/>
        <v>97.409000000000006</v>
      </c>
      <c r="AJ97" s="164">
        <f t="shared" ca="1" si="89"/>
        <v>99.356999999999999</v>
      </c>
      <c r="AK97" s="164">
        <f t="shared" ca="1" si="90"/>
        <v>101.343</v>
      </c>
      <c r="AL97" s="164">
        <f t="shared" ca="1" si="91"/>
        <v>103.37</v>
      </c>
    </row>
    <row r="98" spans="1:40" s="51" customFormat="1">
      <c r="A98" s="85" t="s">
        <v>215</v>
      </c>
      <c r="B98" s="86">
        <v>12</v>
      </c>
      <c r="C98" s="94" t="s">
        <v>718</v>
      </c>
      <c r="D98" s="86">
        <v>568</v>
      </c>
      <c r="E98" s="86" t="s">
        <v>448</v>
      </c>
      <c r="F98" s="116" t="s">
        <v>591</v>
      </c>
      <c r="G98" s="134">
        <f t="shared" ca="1" si="71"/>
        <v>136907</v>
      </c>
      <c r="H98" s="134">
        <f t="shared" ca="1" si="72"/>
        <v>144110</v>
      </c>
      <c r="I98" s="134">
        <f t="shared" ca="1" si="73"/>
        <v>146993</v>
      </c>
      <c r="J98" s="134">
        <f t="shared" ca="1" si="74"/>
        <v>149935</v>
      </c>
      <c r="K98" s="134">
        <f t="shared" ca="1" si="75"/>
        <v>152934</v>
      </c>
      <c r="L98" s="134">
        <f t="shared" ca="1" si="76"/>
        <v>155992</v>
      </c>
      <c r="M98" s="134">
        <f t="shared" ca="1" si="77"/>
        <v>159113</v>
      </c>
      <c r="N98" s="134">
        <f t="shared" ca="1" si="78"/>
        <v>162295</v>
      </c>
      <c r="O98" s="86"/>
      <c r="P98" s="100" t="str">
        <f t="shared" si="79"/>
        <v>C03343</v>
      </c>
      <c r="Q98" s="102" t="s">
        <v>509</v>
      </c>
      <c r="R98" s="103" t="str">
        <f t="shared" si="80"/>
        <v>Director HR Learning &amp; Development Solutions</v>
      </c>
      <c r="S98" s="102" t="str">
        <f t="shared" si="92"/>
        <v>174</v>
      </c>
      <c r="T98" s="104" cm="1">
        <f t="array" aca="1" ref="T98" ca="1">IF($Q98="Y",VLOOKUP($P98,INDIRECT($Q$2),T$5,0)*INDIRECT($P$1),VLOOKUP($P98,INDIRECT($Q$2),T$5,0))</f>
        <v>136906.80278659312</v>
      </c>
      <c r="U98" s="104" cm="1">
        <f t="array" aca="1" ref="U98" ca="1">IF($Q98="Y",VLOOKUP($P98,INDIRECT($Q$2),U$5,0)*INDIRECT($P$1),VLOOKUP($P98,INDIRECT($Q$2),U$5,0))</f>
        <v>144110.41198017748</v>
      </c>
      <c r="V98" s="104" cm="1">
        <f t="array" aca="1" ref="V98" ca="1">IF($Q98="Y",VLOOKUP($P98,INDIRECT($Q$2),V$5,0)*INDIRECT($P$1),VLOOKUP($P98,INDIRECT($Q$2),V$5,0))</f>
        <v>146993.05028600153</v>
      </c>
      <c r="W98" s="104" cm="1">
        <f t="array" aca="1" ref="W98" ca="1">IF($Q98="Y",VLOOKUP($P98,INDIRECT($Q$2),W$5,0)*INDIRECT($P$1),VLOOKUP($P98,INDIRECT($Q$2),W$5,0))</f>
        <v>149935.42001134122</v>
      </c>
      <c r="X98" s="104" cm="1">
        <f t="array" aca="1" ref="X98" ca="1">IF($Q98="Y",VLOOKUP($P98,INDIRECT($Q$2),X$5,0)*INDIRECT($P$1),VLOOKUP($P98,INDIRECT($Q$2),X$5,0))</f>
        <v>152933.93727102558</v>
      </c>
      <c r="Y98" s="104" cm="1">
        <f t="array" aca="1" ref="Y98" ca="1">IF($Q98="Y",VLOOKUP($P98,INDIRECT($Q$2),Y$5,0)*INDIRECT($P$1),VLOOKUP($P98,INDIRECT($Q$2),Y$5,0))</f>
        <v>155992.1859502256</v>
      </c>
      <c r="Z98" s="104" cm="1">
        <f t="array" aca="1" ref="Z98" ca="1">IF($Q98="Y",VLOOKUP($P98,INDIRECT($Q$2),Z$5,0)*INDIRECT($P$1),VLOOKUP($P98,INDIRECT($Q$2),Z$5,0))</f>
        <v>159112.55530572188</v>
      </c>
      <c r="AA98" s="104" cm="1">
        <f t="array" aca="1" ref="AA98" ca="1">IF($Q98="Y",VLOOKUP($P98,INDIRECT($Q$2),AA$5,0)*INDIRECT($P$1),VLOOKUP($P98,INDIRECT($Q$2),AA$5,0))</f>
        <v>162295.04533751437</v>
      </c>
      <c r="AB98" s="162" t="str">
        <f t="shared" si="81"/>
        <v>C03343</v>
      </c>
      <c r="AC98" s="163" t="str">
        <f t="shared" si="82"/>
        <v>Director HR Learning &amp; Development Solutions</v>
      </c>
      <c r="AD98" s="162" t="str">
        <f t="shared" si="83"/>
        <v>174</v>
      </c>
      <c r="AE98" s="164">
        <f t="shared" ca="1" si="84"/>
        <v>65.820999999999998</v>
      </c>
      <c r="AF98" s="164">
        <f t="shared" ca="1" si="85"/>
        <v>69.284000000000006</v>
      </c>
      <c r="AG98" s="164">
        <f t="shared" ca="1" si="86"/>
        <v>70.67</v>
      </c>
      <c r="AH98" s="164">
        <f t="shared" ca="1" si="87"/>
        <v>72.085000000000008</v>
      </c>
      <c r="AI98" s="164">
        <f t="shared" ca="1" si="88"/>
        <v>73.52600000000001</v>
      </c>
      <c r="AJ98" s="164">
        <f t="shared" ca="1" si="89"/>
        <v>74.997</v>
      </c>
      <c r="AK98" s="164">
        <f t="shared" ca="1" si="90"/>
        <v>76.497</v>
      </c>
      <c r="AL98" s="164">
        <f t="shared" ca="1" si="91"/>
        <v>78.027000000000001</v>
      </c>
    </row>
    <row r="99" spans="1:40" s="51" customFormat="1">
      <c r="A99" s="85" t="s">
        <v>281</v>
      </c>
      <c r="B99" s="86">
        <v>13</v>
      </c>
      <c r="C99" s="94" t="s">
        <v>715</v>
      </c>
      <c r="D99" s="86">
        <v>630</v>
      </c>
      <c r="E99" s="86" t="s">
        <v>448</v>
      </c>
      <c r="F99" s="116" t="s">
        <v>413</v>
      </c>
      <c r="G99" s="134">
        <f t="shared" ca="1" si="71"/>
        <v>152198</v>
      </c>
      <c r="H99" s="134">
        <f t="shared" ca="1" si="72"/>
        <v>160209</v>
      </c>
      <c r="I99" s="134">
        <f t="shared" ca="1" si="73"/>
        <v>163411</v>
      </c>
      <c r="J99" s="134">
        <f t="shared" ca="1" si="74"/>
        <v>166681</v>
      </c>
      <c r="K99" s="134">
        <f t="shared" ca="1" si="75"/>
        <v>170014</v>
      </c>
      <c r="L99" s="134">
        <f t="shared" ca="1" si="76"/>
        <v>173416</v>
      </c>
      <c r="M99" s="134">
        <f t="shared" ca="1" si="77"/>
        <v>176883</v>
      </c>
      <c r="N99" s="134">
        <f t="shared" ca="1" si="78"/>
        <v>180420</v>
      </c>
      <c r="O99" s="86"/>
      <c r="P99" s="100" t="str">
        <f t="shared" si="79"/>
        <v>C03532</v>
      </c>
      <c r="Q99" s="102" t="s">
        <v>509</v>
      </c>
      <c r="R99" s="103" t="str">
        <f t="shared" si="80"/>
        <v>Director HR Total Compensation</v>
      </c>
      <c r="S99" s="102" t="str">
        <f t="shared" si="92"/>
        <v>179</v>
      </c>
      <c r="T99" s="104" cm="1">
        <f t="array" aca="1" ref="T99" ca="1">IF($Q99="Y",VLOOKUP($P99,INDIRECT($Q$2),T$5,0)*INDIRECT($P$1),VLOOKUP($P99,INDIRECT($Q$2),T$5,0))</f>
        <v>152198.0461825931</v>
      </c>
      <c r="U99" s="104" cm="1">
        <f t="array" aca="1" ref="U99" ca="1">IF($Q99="Y",VLOOKUP($P99,INDIRECT($Q$2),U$5,0)*INDIRECT($P$1),VLOOKUP($P99,INDIRECT($Q$2),U$5,0))</f>
        <v>160209.22416802877</v>
      </c>
      <c r="V99" s="104" cm="1">
        <f t="array" aca="1" ref="V99" ca="1">IF($Q99="Y",VLOOKUP($P99,INDIRECT($Q$2),V$5,0)*INDIRECT($P$1),VLOOKUP($P99,INDIRECT($Q$2),V$5,0))</f>
        <v>163410.8282540662</v>
      </c>
      <c r="W99" s="104" cm="1">
        <f t="array" aca="1" ref="W99" ca="1">IF($Q99="Y",VLOOKUP($P99,INDIRECT($Q$2),W$5,0)*INDIRECT($P$1),VLOOKUP($P99,INDIRECT($Q$2),W$5,0))</f>
        <v>166680.52615835157</v>
      </c>
      <c r="X99" s="104" cm="1">
        <f t="array" aca="1" ref="X99" ca="1">IF($Q99="Y",VLOOKUP($P99,INDIRECT($Q$2),X$5,0)*INDIRECT($P$1),VLOOKUP($P99,INDIRECT($Q$2),X$5,0))</f>
        <v>170013.53936732345</v>
      </c>
      <c r="Y99" s="104" cm="1">
        <f t="array" aca="1" ref="Y99" ca="1">IF($Q99="Y",VLOOKUP($P99,INDIRECT($Q$2),Y$5,0)*INDIRECT($P$1),VLOOKUP($P99,INDIRECT($Q$2),Y$5,0))</f>
        <v>173415.8410229334</v>
      </c>
      <c r="Z99" s="104" cm="1">
        <f t="array" aca="1" ref="Z99" ca="1">IF($Q99="Y",VLOOKUP($P99,INDIRECT($Q$2),Z$5,0)*INDIRECT($P$1),VLOOKUP($P99,INDIRECT($Q$2),Z$5,0))</f>
        <v>176882.65261162029</v>
      </c>
      <c r="AA99" s="104" cm="1">
        <f t="array" aca="1" ref="AA99" ca="1">IF($Q99="Y",VLOOKUP($P99,INDIRECT($Q$2),AA$5,0)*INDIRECT($P$1),VLOOKUP($P99,INDIRECT($Q$2),AA$5,0))</f>
        <v>180419.94727533561</v>
      </c>
      <c r="AB99" s="162" t="str">
        <f t="shared" si="81"/>
        <v>C03532</v>
      </c>
      <c r="AC99" s="163" t="str">
        <f t="shared" si="82"/>
        <v>Director HR Total Compensation</v>
      </c>
      <c r="AD99" s="162" t="str">
        <f t="shared" si="83"/>
        <v>179</v>
      </c>
      <c r="AE99" s="164">
        <f t="shared" ca="1" si="84"/>
        <v>73.173000000000002</v>
      </c>
      <c r="AF99" s="164">
        <f t="shared" ca="1" si="85"/>
        <v>77.024000000000001</v>
      </c>
      <c r="AG99" s="164">
        <f t="shared" ca="1" si="86"/>
        <v>78.563000000000002</v>
      </c>
      <c r="AH99" s="164">
        <f t="shared" ca="1" si="87"/>
        <v>80.135000000000005</v>
      </c>
      <c r="AI99" s="164">
        <f t="shared" ca="1" si="88"/>
        <v>81.738</v>
      </c>
      <c r="AJ99" s="164">
        <f t="shared" ca="1" si="89"/>
        <v>83.374000000000009</v>
      </c>
      <c r="AK99" s="164">
        <f t="shared" ca="1" si="90"/>
        <v>85.04</v>
      </c>
      <c r="AL99" s="164">
        <f t="shared" ca="1" si="91"/>
        <v>86.741</v>
      </c>
    </row>
    <row r="100" spans="1:40" s="51" customFormat="1">
      <c r="A100" s="85" t="s">
        <v>204</v>
      </c>
      <c r="B100" s="86">
        <v>14</v>
      </c>
      <c r="C100" s="86" t="s">
        <v>205</v>
      </c>
      <c r="D100" s="86">
        <v>638</v>
      </c>
      <c r="E100" s="86" t="s">
        <v>448</v>
      </c>
      <c r="F100" s="85" t="s">
        <v>524</v>
      </c>
      <c r="G100" s="134">
        <f t="shared" ca="1" si="71"/>
        <v>166308</v>
      </c>
      <c r="H100" s="134">
        <f t="shared" ca="1" si="72"/>
        <v>175061</v>
      </c>
      <c r="I100" s="134">
        <f t="shared" ca="1" si="73"/>
        <v>178563</v>
      </c>
      <c r="J100" s="134">
        <f t="shared" ca="1" si="74"/>
        <v>182132</v>
      </c>
      <c r="K100" s="134">
        <f t="shared" ca="1" si="75"/>
        <v>185774</v>
      </c>
      <c r="L100" s="134">
        <f t="shared" ca="1" si="76"/>
        <v>189490</v>
      </c>
      <c r="M100" s="134">
        <f t="shared" ca="1" si="77"/>
        <v>193280</v>
      </c>
      <c r="N100" s="134">
        <f t="shared" ca="1" si="78"/>
        <v>197148</v>
      </c>
      <c r="O100" s="87"/>
      <c r="P100" s="100" t="str">
        <f t="shared" si="79"/>
        <v>C03345</v>
      </c>
      <c r="Q100" s="102" t="s">
        <v>509</v>
      </c>
      <c r="R100" s="103" t="str">
        <f t="shared" si="80"/>
        <v>Director Information Technology Services</v>
      </c>
      <c r="S100" s="102" t="str">
        <f t="shared" si="92"/>
        <v>79</v>
      </c>
      <c r="T100" s="104" cm="1">
        <f t="array" aca="1" ref="T100" ca="1">IF($Q100="Y",VLOOKUP($P100,INDIRECT($Q$2),T$5,0)*INDIRECT($P$1),VLOOKUP($P100,INDIRECT($Q$2),T$5,0))</f>
        <v>166307.75785507809</v>
      </c>
      <c r="U100" s="104" cm="1">
        <f t="array" aca="1" ref="U100" ca="1">IF($Q100="Y",VLOOKUP($P100,INDIRECT($Q$2),U$5,0)*INDIRECT($P$1),VLOOKUP($P100,INDIRECT($Q$2),U$5,0))</f>
        <v>175060.62308891406</v>
      </c>
      <c r="V100" s="104" cm="1">
        <f t="array" aca="1" ref="V100" ca="1">IF($Q100="Y",VLOOKUP($P100,INDIRECT($Q$2),V$5,0)*INDIRECT($P$1),VLOOKUP($P100,INDIRECT($Q$2),V$5,0))</f>
        <v>178562.65409236719</v>
      </c>
      <c r="W100" s="104" cm="1">
        <f t="array" aca="1" ref="W100" ca="1">IF($Q100="Y",VLOOKUP($P100,INDIRECT($Q$2),W$5,0)*INDIRECT($P$1),VLOOKUP($P100,INDIRECT($Q$2),W$5,0))</f>
        <v>182132.15947712498</v>
      </c>
      <c r="X100" s="104" cm="1">
        <f t="array" aca="1" ref="X100" ca="1">IF($Q100="Y",VLOOKUP($P100,INDIRECT($Q$2),X$5,0)*INDIRECT($P$1),VLOOKUP($P100,INDIRECT($Q$2),X$5,0))</f>
        <v>185773.56379278123</v>
      </c>
      <c r="Y100" s="104" cm="1">
        <f t="array" aca="1" ref="Y100" ca="1">IF($Q100="Y",VLOOKUP($P100,INDIRECT($Q$2),Y$5,0)*INDIRECT($P$1),VLOOKUP($P100,INDIRECT($Q$2),Y$5,0))</f>
        <v>189490.1854515312</v>
      </c>
      <c r="Z100" s="104" cm="1">
        <f t="array" aca="1" ref="Z100" ca="1">IF($Q100="Y",VLOOKUP($P100,INDIRECT($Q$2),Z$5,0)*INDIRECT($P$1),VLOOKUP($P100,INDIRECT($Q$2),Z$5,0))</f>
        <v>193279.81217857808</v>
      </c>
      <c r="AA100" s="104" cm="1">
        <f t="array" aca="1" ref="AA100" ca="1">IF($Q100="Y",VLOOKUP($P100,INDIRECT($Q$2),AA$5,0)*INDIRECT($P$1),VLOOKUP($P100,INDIRECT($Q$2),AA$5,0))</f>
        <v>197147.97466091401</v>
      </c>
      <c r="AB100" s="162" t="str">
        <f t="shared" si="81"/>
        <v>C03345</v>
      </c>
      <c r="AC100" s="163" t="str">
        <f t="shared" si="82"/>
        <v>Director Information Technology Services</v>
      </c>
      <c r="AD100" s="162" t="str">
        <f t="shared" si="83"/>
        <v>79</v>
      </c>
      <c r="AE100" s="164">
        <f t="shared" ca="1" si="84"/>
        <v>79.956000000000003</v>
      </c>
      <c r="AF100" s="164">
        <f t="shared" ca="1" si="85"/>
        <v>84.164000000000001</v>
      </c>
      <c r="AG100" s="164">
        <f t="shared" ca="1" si="86"/>
        <v>85.847999999999999</v>
      </c>
      <c r="AH100" s="164">
        <f t="shared" ca="1" si="87"/>
        <v>87.564000000000007</v>
      </c>
      <c r="AI100" s="164">
        <f t="shared" ca="1" si="88"/>
        <v>89.314999999999998</v>
      </c>
      <c r="AJ100" s="164">
        <f t="shared" ca="1" si="89"/>
        <v>91.102000000000004</v>
      </c>
      <c r="AK100" s="164">
        <f t="shared" ca="1" si="90"/>
        <v>92.923000000000002</v>
      </c>
      <c r="AL100" s="164">
        <f t="shared" ca="1" si="91"/>
        <v>94.783000000000001</v>
      </c>
    </row>
    <row r="101" spans="1:40" s="51" customFormat="1">
      <c r="A101" s="85" t="s">
        <v>207</v>
      </c>
      <c r="B101" s="86">
        <v>13</v>
      </c>
      <c r="C101" s="86" t="s">
        <v>208</v>
      </c>
      <c r="D101" s="86">
        <v>630</v>
      </c>
      <c r="E101" s="86" t="s">
        <v>448</v>
      </c>
      <c r="F101" s="115" t="s">
        <v>209</v>
      </c>
      <c r="G101" s="134">
        <f t="shared" ca="1" si="71"/>
        <v>140924</v>
      </c>
      <c r="H101" s="134">
        <f t="shared" ca="1" si="72"/>
        <v>148342</v>
      </c>
      <c r="I101" s="134">
        <f t="shared" ca="1" si="73"/>
        <v>151306</v>
      </c>
      <c r="J101" s="134">
        <f t="shared" ca="1" si="74"/>
        <v>154334</v>
      </c>
      <c r="K101" s="134">
        <f t="shared" ca="1" si="75"/>
        <v>157420</v>
      </c>
      <c r="L101" s="134">
        <f t="shared" ca="1" si="76"/>
        <v>160570</v>
      </c>
      <c r="M101" s="134">
        <f t="shared" ca="1" si="77"/>
        <v>163780</v>
      </c>
      <c r="N101" s="134">
        <f t="shared" ca="1" si="78"/>
        <v>167056</v>
      </c>
      <c r="O101" s="87"/>
      <c r="P101" s="100" t="str">
        <f t="shared" si="79"/>
        <v>C03348</v>
      </c>
      <c r="Q101" s="102" t="s">
        <v>509</v>
      </c>
      <c r="R101" s="103" t="str">
        <f t="shared" si="80"/>
        <v>Director Innovation Delivery Team</v>
      </c>
      <c r="S101" s="102" t="str">
        <f t="shared" si="92"/>
        <v>51</v>
      </c>
      <c r="T101" s="104" cm="1">
        <f t="array" aca="1" ref="T101" ca="1">IF($Q101="Y",VLOOKUP($P101,INDIRECT($Q$2),T$5,0)*INDIRECT($P$1),VLOOKUP($P101,INDIRECT($Q$2),T$5,0))</f>
        <v>140924.11683573434</v>
      </c>
      <c r="U101" s="104" cm="1">
        <f t="array" aca="1" ref="U101" ca="1">IF($Q101="Y",VLOOKUP($P101,INDIRECT($Q$2),U$5,0)*INDIRECT($P$1),VLOOKUP($P101,INDIRECT($Q$2),U$5,0))</f>
        <v>148341.87422965624</v>
      </c>
      <c r="V101" s="104" cm="1">
        <f t="array" aca="1" ref="V101" ca="1">IF($Q101="Y",VLOOKUP($P101,INDIRECT($Q$2),V$5,0)*INDIRECT($P$1),VLOOKUP($P101,INDIRECT($Q$2),V$5,0))</f>
        <v>151306.32245746872</v>
      </c>
      <c r="W101" s="104" cm="1">
        <f t="array" aca="1" ref="W101" ca="1">IF($Q101="Y",VLOOKUP($P101,INDIRECT($Q$2),W$5,0)*INDIRECT($P$1),VLOOKUP($P101,INDIRECT($Q$2),W$5,0))</f>
        <v>154333.82051699216</v>
      </c>
      <c r="X101" s="104" cm="1">
        <f t="array" aca="1" ref="X101" ca="1">IF($Q101="Y",VLOOKUP($P101,INDIRECT($Q$2),X$5,0)*INDIRECT($P$1),VLOOKUP($P101,INDIRECT($Q$2),X$5,0))</f>
        <v>157419.94385863279</v>
      </c>
      <c r="Y101" s="104" cm="1">
        <f t="array" aca="1" ref="Y101" ca="1">IF($Q101="Y",VLOOKUP($P101,INDIRECT($Q$2),Y$5,0)*INDIRECT($P$1),VLOOKUP($P101,INDIRECT($Q$2),Y$5,0))</f>
        <v>160570.22316938278</v>
      </c>
      <c r="Z101" s="104" cm="1">
        <f t="array" aca="1" ref="Z101" ca="1">IF($Q101="Y",VLOOKUP($P101,INDIRECT($Q$2),Z$5,0)*INDIRECT($P$1),VLOOKUP($P101,INDIRECT($Q$2),Z$5,0))</f>
        <v>163780.23389964842</v>
      </c>
      <c r="AA101" s="104" cm="1">
        <f t="array" aca="1" ref="AA101" ca="1">IF($Q101="Y",VLOOKUP($P101,INDIRECT($Q$2),AA$5,0)*INDIRECT($P$1),VLOOKUP($P101,INDIRECT($Q$2),AA$5,0))</f>
        <v>167055.50673642184</v>
      </c>
      <c r="AB101" s="162" t="str">
        <f t="shared" si="81"/>
        <v>C03348</v>
      </c>
      <c r="AC101" s="163" t="str">
        <f t="shared" si="82"/>
        <v>Director Innovation Delivery Team</v>
      </c>
      <c r="AD101" s="162" t="str">
        <f t="shared" si="83"/>
        <v>51</v>
      </c>
      <c r="AE101" s="164">
        <f t="shared" ca="1" si="84"/>
        <v>67.75200000000001</v>
      </c>
      <c r="AF101" s="164">
        <f t="shared" ca="1" si="85"/>
        <v>71.319000000000003</v>
      </c>
      <c r="AG101" s="164">
        <f t="shared" ca="1" si="86"/>
        <v>72.744</v>
      </c>
      <c r="AH101" s="164">
        <f t="shared" ca="1" si="87"/>
        <v>74.198999999999998</v>
      </c>
      <c r="AI101" s="164">
        <f t="shared" ca="1" si="88"/>
        <v>75.683000000000007</v>
      </c>
      <c r="AJ101" s="164">
        <f t="shared" ca="1" si="89"/>
        <v>77.198000000000008</v>
      </c>
      <c r="AK101" s="164">
        <f t="shared" ca="1" si="90"/>
        <v>78.741</v>
      </c>
      <c r="AL101" s="164">
        <f t="shared" ca="1" si="91"/>
        <v>80.316000000000003</v>
      </c>
    </row>
    <row r="102" spans="1:40" s="51" customFormat="1">
      <c r="A102" s="85" t="s">
        <v>39</v>
      </c>
      <c r="B102" s="86">
        <v>15</v>
      </c>
      <c r="C102" s="94" t="s">
        <v>21</v>
      </c>
      <c r="D102" s="86">
        <v>695</v>
      </c>
      <c r="E102" s="86" t="s">
        <v>448</v>
      </c>
      <c r="F102" s="113" t="s">
        <v>422</v>
      </c>
      <c r="G102" s="134">
        <f t="shared" ca="1" si="71"/>
        <v>155767</v>
      </c>
      <c r="H102" s="134">
        <f t="shared" ca="1" si="72"/>
        <v>163964</v>
      </c>
      <c r="I102" s="134">
        <f t="shared" ca="1" si="73"/>
        <v>167245</v>
      </c>
      <c r="J102" s="134">
        <f t="shared" ca="1" si="74"/>
        <v>170591</v>
      </c>
      <c r="K102" s="134">
        <f t="shared" ca="1" si="75"/>
        <v>174002</v>
      </c>
      <c r="L102" s="134">
        <f t="shared" ca="1" si="76"/>
        <v>177481</v>
      </c>
      <c r="M102" s="134">
        <f t="shared" ca="1" si="77"/>
        <v>181033</v>
      </c>
      <c r="N102" s="134">
        <f t="shared" ca="1" si="78"/>
        <v>184652</v>
      </c>
      <c r="O102" s="87"/>
      <c r="P102" s="100" t="str">
        <f t="shared" si="79"/>
        <v>C03320</v>
      </c>
      <c r="Q102" s="102" t="s">
        <v>509</v>
      </c>
      <c r="R102" s="103" t="str">
        <f t="shared" si="80"/>
        <v>Director Inter Governmental Relations</v>
      </c>
      <c r="S102" s="102" t="str">
        <f t="shared" si="92"/>
        <v>116</v>
      </c>
      <c r="T102" s="104" cm="1">
        <f t="array" aca="1" ref="T102" ca="1">IF($Q102="Y",VLOOKUP($P102,INDIRECT($Q$2),T$5,0)*INDIRECT($P$1),VLOOKUP($P102,INDIRECT($Q$2),T$5,0))</f>
        <v>155767.37458536716</v>
      </c>
      <c r="U102" s="104" cm="1">
        <f t="array" aca="1" ref="U102" ca="1">IF($Q102="Y",VLOOKUP($P102,INDIRECT($Q$2),U$5,0)*INDIRECT($P$1),VLOOKUP($P102,INDIRECT($Q$2),U$5,0))</f>
        <v>163963.85270778905</v>
      </c>
      <c r="V102" s="104" cm="1">
        <f t="array" aca="1" ref="V102" ca="1">IF($Q102="Y",VLOOKUP($P102,INDIRECT($Q$2),V$5,0)*INDIRECT($P$1),VLOOKUP($P102,INDIRECT($Q$2),V$5,0))</f>
        <v>167244.65623155466</v>
      </c>
      <c r="W102" s="104" cm="1">
        <f t="array" aca="1" ref="W102" ca="1">IF($Q102="Y",VLOOKUP($P102,INDIRECT($Q$2),W$5,0)*INDIRECT($P$1),VLOOKUP($P102,INDIRECT($Q$2),W$5,0))</f>
        <v>170590.72186182809</v>
      </c>
      <c r="X102" s="104" cm="1">
        <f t="array" aca="1" ref="X102" ca="1">IF($Q102="Y",VLOOKUP($P102,INDIRECT($Q$2),X$5,0)*INDIRECT($P$1),VLOOKUP($P102,INDIRECT($Q$2),X$5,0))</f>
        <v>174002.04959860936</v>
      </c>
      <c r="Y102" s="104" cm="1">
        <f t="array" aca="1" ref="Y102" ca="1">IF($Q102="Y",VLOOKUP($P102,INDIRECT($Q$2),Y$5,0)*INDIRECT($P$1),VLOOKUP($P102,INDIRECT($Q$2),Y$5,0))</f>
        <v>177480.8517166953</v>
      </c>
      <c r="Z102" s="104" cm="1">
        <f t="array" aca="1" ref="Z102" ca="1">IF($Q102="Y",VLOOKUP($P102,INDIRECT($Q$2),Z$5,0)*INDIRECT($P$1),VLOOKUP($P102,INDIRECT($Q$2),Z$5,0))</f>
        <v>181032.65890307809</v>
      </c>
      <c r="AA102" s="104" cm="1">
        <f t="array" aca="1" ref="AA102" ca="1">IF($Q102="Y",VLOOKUP($P102,INDIRECT($Q$2),AA$5,0)*INDIRECT($P$1),VLOOKUP($P102,INDIRECT($Q$2),AA$5,0))</f>
        <v>184651.94047076558</v>
      </c>
      <c r="AB102" s="162" t="str">
        <f t="shared" si="81"/>
        <v>C03320</v>
      </c>
      <c r="AC102" s="163" t="str">
        <f t="shared" si="82"/>
        <v>Director Inter Governmental Relations</v>
      </c>
      <c r="AD102" s="162" t="str">
        <f t="shared" si="83"/>
        <v>116</v>
      </c>
      <c r="AE102" s="164">
        <f t="shared" ca="1" si="84"/>
        <v>74.88900000000001</v>
      </c>
      <c r="AF102" s="164">
        <f t="shared" ca="1" si="85"/>
        <v>78.829000000000008</v>
      </c>
      <c r="AG102" s="164">
        <f t="shared" ca="1" si="86"/>
        <v>80.407000000000011</v>
      </c>
      <c r="AH102" s="164">
        <f t="shared" ca="1" si="87"/>
        <v>82.015000000000001</v>
      </c>
      <c r="AI102" s="164">
        <f t="shared" ca="1" si="88"/>
        <v>83.655000000000001</v>
      </c>
      <c r="AJ102" s="164">
        <f t="shared" ca="1" si="89"/>
        <v>85.328000000000003</v>
      </c>
      <c r="AK102" s="164">
        <f t="shared" ca="1" si="90"/>
        <v>87.035000000000011</v>
      </c>
      <c r="AL102" s="164">
        <f t="shared" ca="1" si="91"/>
        <v>88.775000000000006</v>
      </c>
    </row>
    <row r="103" spans="1:40" s="51" customFormat="1">
      <c r="A103" s="85" t="s">
        <v>210</v>
      </c>
      <c r="B103" s="86">
        <v>13</v>
      </c>
      <c r="C103" s="86" t="s">
        <v>211</v>
      </c>
      <c r="D103" s="86">
        <v>625</v>
      </c>
      <c r="E103" s="86" t="s">
        <v>448</v>
      </c>
      <c r="F103" s="85" t="s">
        <v>212</v>
      </c>
      <c r="G103" s="134">
        <f t="shared" ca="1" si="71"/>
        <v>157479</v>
      </c>
      <c r="H103" s="134">
        <f t="shared" ca="1" si="72"/>
        <v>165766</v>
      </c>
      <c r="I103" s="134">
        <f t="shared" ca="1" si="73"/>
        <v>169082</v>
      </c>
      <c r="J103" s="134">
        <f t="shared" ca="1" si="74"/>
        <v>172462</v>
      </c>
      <c r="K103" s="134">
        <f t="shared" ca="1" si="75"/>
        <v>175911</v>
      </c>
      <c r="L103" s="134">
        <f t="shared" ca="1" si="76"/>
        <v>179431</v>
      </c>
      <c r="M103" s="134">
        <f t="shared" ca="1" si="77"/>
        <v>183020</v>
      </c>
      <c r="N103" s="134">
        <f t="shared" ca="1" si="78"/>
        <v>186678</v>
      </c>
      <c r="O103" s="87"/>
      <c r="P103" s="100" t="str">
        <f t="shared" si="79"/>
        <v>C03355</v>
      </c>
      <c r="Q103" s="102" t="s">
        <v>509</v>
      </c>
      <c r="R103" s="103" t="str">
        <f t="shared" si="80"/>
        <v>Director Internal Audit</v>
      </c>
      <c r="S103" s="102" t="str">
        <f t="shared" si="92"/>
        <v>127</v>
      </c>
      <c r="T103" s="104" cm="1">
        <f t="array" aca="1" ref="T103" ca="1">IF($Q103="Y",VLOOKUP($P103,INDIRECT($Q$2),T$5,0)*INDIRECT($P$1),VLOOKUP($P103,INDIRECT($Q$2),T$5,0))</f>
        <v>157478.56914075001</v>
      </c>
      <c r="U103" s="104" cm="1">
        <f t="array" aca="1" ref="U103" ca="1">IF($Q103="Y",VLOOKUP($P103,INDIRECT($Q$2),U$5,0)*INDIRECT($P$1),VLOOKUP($P103,INDIRECT($Q$2),U$5,0))</f>
        <v>165765.7505298437</v>
      </c>
      <c r="V103" s="104" cm="1">
        <f t="array" aca="1" ref="V103" ca="1">IF($Q103="Y",VLOOKUP($P103,INDIRECT($Q$2),V$5,0)*INDIRECT($P$1),VLOOKUP($P103,INDIRECT($Q$2),V$5,0))</f>
        <v>169081.95045035935</v>
      </c>
      <c r="W103" s="104" cm="1">
        <f t="array" aca="1" ref="W103" ca="1">IF($Q103="Y",VLOOKUP($P103,INDIRECT($Q$2),W$5,0)*INDIRECT($P$1),VLOOKUP($P103,INDIRECT($Q$2),W$5,0))</f>
        <v>172462.30633998432</v>
      </c>
      <c r="X103" s="104" cm="1">
        <f t="array" aca="1" ref="X103" ca="1">IF($Q103="Y",VLOOKUP($P103,INDIRECT($Q$2),X$5,0)*INDIRECT($P$1),VLOOKUP($P103,INDIRECT($Q$2),X$5,0))</f>
        <v>175911.24274831248</v>
      </c>
      <c r="Y103" s="104" cm="1">
        <f t="array" aca="1" ref="Y103" ca="1">IF($Q103="Y",VLOOKUP($P103,INDIRECT($Q$2),Y$5,0)*INDIRECT($P$1),VLOOKUP($P103,INDIRECT($Q$2),Y$5,0))</f>
        <v>179430.97195014058</v>
      </c>
      <c r="Z103" s="104" cm="1">
        <f t="array" aca="1" ref="Z103" ca="1">IF($Q103="Y",VLOOKUP($P103,INDIRECT($Q$2),Z$5,0)*INDIRECT($P$1),VLOOKUP($P103,INDIRECT($Q$2),Z$5,0))</f>
        <v>183020.38780807029</v>
      </c>
      <c r="AA103" s="104" cm="1">
        <f t="array" aca="1" ref="AA103" ca="1">IF($Q103="Y",VLOOKUP($P103,INDIRECT($Q$2),AA$5,0)*INDIRECT($P$1),VLOOKUP($P103,INDIRECT($Q$2),AA$5,0))</f>
        <v>186678.38418470309</v>
      </c>
      <c r="AB103" s="162" t="str">
        <f t="shared" si="81"/>
        <v>C03355</v>
      </c>
      <c r="AC103" s="163" t="str">
        <f t="shared" si="82"/>
        <v>Director Internal Audit</v>
      </c>
      <c r="AD103" s="162" t="str">
        <f t="shared" si="83"/>
        <v>127</v>
      </c>
      <c r="AE103" s="164">
        <f t="shared" ca="1" si="84"/>
        <v>75.710999999999999</v>
      </c>
      <c r="AF103" s="164">
        <f t="shared" ca="1" si="85"/>
        <v>79.695999999999998</v>
      </c>
      <c r="AG103" s="164">
        <f t="shared" ca="1" si="86"/>
        <v>81.290000000000006</v>
      </c>
      <c r="AH103" s="164">
        <f t="shared" ca="1" si="87"/>
        <v>82.915000000000006</v>
      </c>
      <c r="AI103" s="164">
        <f t="shared" ca="1" si="88"/>
        <v>84.573000000000008</v>
      </c>
      <c r="AJ103" s="164">
        <f t="shared" ca="1" si="89"/>
        <v>86.265000000000001</v>
      </c>
      <c r="AK103" s="164">
        <f t="shared" ca="1" si="90"/>
        <v>87.991</v>
      </c>
      <c r="AL103" s="164">
        <f t="shared" ca="1" si="91"/>
        <v>89.75</v>
      </c>
    </row>
    <row r="104" spans="1:40" s="51" customFormat="1">
      <c r="A104" s="85" t="s">
        <v>381</v>
      </c>
      <c r="B104" s="86">
        <v>14</v>
      </c>
      <c r="C104" s="94" t="s">
        <v>468</v>
      </c>
      <c r="D104" s="86">
        <v>638</v>
      </c>
      <c r="E104" s="86" t="s">
        <v>448</v>
      </c>
      <c r="F104" s="115" t="s">
        <v>382</v>
      </c>
      <c r="G104" s="134">
        <f t="shared" ca="1" si="71"/>
        <v>142751</v>
      </c>
      <c r="H104" s="134">
        <f t="shared" ca="1" si="72"/>
        <v>150264</v>
      </c>
      <c r="I104" s="134">
        <f t="shared" ca="1" si="73"/>
        <v>153270</v>
      </c>
      <c r="J104" s="134">
        <f t="shared" ca="1" si="74"/>
        <v>156335</v>
      </c>
      <c r="K104" s="134">
        <f t="shared" ca="1" si="75"/>
        <v>159461</v>
      </c>
      <c r="L104" s="134">
        <f t="shared" ca="1" si="76"/>
        <v>162650</v>
      </c>
      <c r="M104" s="134">
        <f t="shared" ca="1" si="77"/>
        <v>165903</v>
      </c>
      <c r="N104" s="134">
        <f t="shared" ca="1" si="78"/>
        <v>169221</v>
      </c>
      <c r="O104" s="87"/>
      <c r="P104" s="100" t="str">
        <f t="shared" si="79"/>
        <v>C03332</v>
      </c>
      <c r="Q104" s="102" t="s">
        <v>509</v>
      </c>
      <c r="R104" s="103" t="str">
        <f t="shared" si="80"/>
        <v>Director Investments and Debt Management</v>
      </c>
      <c r="S104" s="102" t="str">
        <f t="shared" si="92"/>
        <v>144</v>
      </c>
      <c r="T104" s="104" cm="1">
        <f t="array" aca="1" ref="T104" ca="1">IF($Q104="Y",VLOOKUP($P104,INDIRECT($Q$2),T$5,0)*INDIRECT($P$1),VLOOKUP($P104,INDIRECT($Q$2),T$5,0))</f>
        <v>142751.4558179531</v>
      </c>
      <c r="U104" s="104" cm="1">
        <f t="array" aca="1" ref="U104" ca="1">IF($Q104="Y",VLOOKUP($P104,INDIRECT($Q$2),U$5,0)*INDIRECT($P$1),VLOOKUP($P104,INDIRECT($Q$2),U$5,0))</f>
        <v>150264.34102814062</v>
      </c>
      <c r="V104" s="104" cm="1">
        <f t="array" aca="1" ref="V104" ca="1">IF($Q104="Y",VLOOKUP($P104,INDIRECT($Q$2),V$5,0)*INDIRECT($P$1),VLOOKUP($P104,INDIRECT($Q$2),V$5,0))</f>
        <v>153269.7163396953</v>
      </c>
      <c r="W104" s="104" cm="1">
        <f t="array" aca="1" ref="W104" ca="1">IF($Q104="Y",VLOOKUP($P104,INDIRECT($Q$2),W$5,0)*INDIRECT($P$1),VLOOKUP($P104,INDIRECT($Q$2),W$5,0))</f>
        <v>156334.82307076562</v>
      </c>
      <c r="X104" s="104" cm="1">
        <f t="array" aca="1" ref="X104" ca="1">IF($Q104="Y",VLOOKUP($P104,INDIRECT($Q$2),X$5,0)*INDIRECT($P$1),VLOOKUP($P104,INDIRECT($Q$2),X$5,0))</f>
        <v>159460.76735874999</v>
      </c>
      <c r="Y104" s="104" cm="1">
        <f t="array" aca="1" ref="Y104" ca="1">IF($Q104="Y",VLOOKUP($P104,INDIRECT($Q$2),Y$5,0)*INDIRECT($P$1),VLOOKUP($P104,INDIRECT($Q$2),Y$5,0))</f>
        <v>162649.76147844529</v>
      </c>
      <c r="Z104" s="104" cm="1">
        <f t="array" aca="1" ref="Z104" ca="1">IF($Q104="Y",VLOOKUP($P104,INDIRECT($Q$2),Z$5,0)*INDIRECT($P$1),VLOOKUP($P104,INDIRECT($Q$2),Z$5,0))</f>
        <v>165902.91156724995</v>
      </c>
      <c r="AA104" s="104" cm="1">
        <f t="array" aca="1" ref="AA104" ca="1">IF($Q104="Y",VLOOKUP($P104,INDIRECT($Q$2),AA$5,0)*INDIRECT($P$1),VLOOKUP($P104,INDIRECT($Q$2),AA$5,0))</f>
        <v>169221.32376256245</v>
      </c>
      <c r="AB104" s="162" t="str">
        <f t="shared" si="81"/>
        <v>C03332</v>
      </c>
      <c r="AC104" s="163" t="str">
        <f t="shared" si="82"/>
        <v>Director Investments and Debt Management</v>
      </c>
      <c r="AD104" s="162" t="str">
        <f t="shared" si="83"/>
        <v>144</v>
      </c>
      <c r="AE104" s="164">
        <f t="shared" ca="1" si="84"/>
        <v>68.631</v>
      </c>
      <c r="AF104" s="164">
        <f t="shared" ca="1" si="85"/>
        <v>72.243000000000009</v>
      </c>
      <c r="AG104" s="164">
        <f t="shared" ca="1" si="86"/>
        <v>73.688000000000002</v>
      </c>
      <c r="AH104" s="164">
        <f t="shared" ca="1" si="87"/>
        <v>75.161000000000001</v>
      </c>
      <c r="AI104" s="164">
        <f t="shared" ca="1" si="88"/>
        <v>76.664000000000001</v>
      </c>
      <c r="AJ104" s="164">
        <f t="shared" ca="1" si="89"/>
        <v>78.198000000000008</v>
      </c>
      <c r="AK104" s="164">
        <f t="shared" ca="1" si="90"/>
        <v>79.762</v>
      </c>
      <c r="AL104" s="164">
        <f t="shared" ca="1" si="91"/>
        <v>81.356999999999999</v>
      </c>
    </row>
    <row r="105" spans="1:40" s="51" customFormat="1">
      <c r="A105" s="85" t="s">
        <v>763</v>
      </c>
      <c r="B105" s="86">
        <v>14</v>
      </c>
      <c r="C105" s="94" t="s">
        <v>94</v>
      </c>
      <c r="D105" s="86">
        <v>645</v>
      </c>
      <c r="E105" s="86" t="s">
        <v>448</v>
      </c>
      <c r="F105" s="115" t="s">
        <v>762</v>
      </c>
      <c r="G105" s="134">
        <f t="shared" si="71"/>
        <v>144348</v>
      </c>
      <c r="H105" s="134">
        <f t="shared" si="72"/>
        <v>151947</v>
      </c>
      <c r="I105" s="134">
        <f t="shared" si="73"/>
        <v>154985</v>
      </c>
      <c r="J105" s="134">
        <f t="shared" si="74"/>
        <v>158085</v>
      </c>
      <c r="K105" s="134">
        <f t="shared" si="75"/>
        <v>161246</v>
      </c>
      <c r="L105" s="134">
        <f t="shared" si="76"/>
        <v>164473</v>
      </c>
      <c r="M105" s="134">
        <f t="shared" si="77"/>
        <v>167761</v>
      </c>
      <c r="N105" s="134">
        <f t="shared" si="78"/>
        <v>171116</v>
      </c>
      <c r="O105" s="87"/>
      <c r="P105" s="100" t="str">
        <f t="shared" si="79"/>
        <v>59514C</v>
      </c>
      <c r="Q105" s="102" t="s">
        <v>509</v>
      </c>
      <c r="R105" s="103" t="str">
        <f t="shared" si="80"/>
        <v>Director Legislative Research and Oversight</v>
      </c>
      <c r="S105" s="102" t="str">
        <f t="shared" si="92"/>
        <v>122</v>
      </c>
      <c r="T105" s="104">
        <v>144347.61208389839</v>
      </c>
      <c r="U105" s="104">
        <v>151946.77601116404</v>
      </c>
      <c r="V105" s="104">
        <v>154985.33544467183</v>
      </c>
      <c r="W105" s="104">
        <v>158084.73243509373</v>
      </c>
      <c r="X105" s="104">
        <v>161246.0731198281</v>
      </c>
      <c r="Y105" s="104">
        <v>164472.67591107028</v>
      </c>
      <c r="Z105" s="104">
        <v>167761.22239662494</v>
      </c>
      <c r="AA105" s="104">
        <v>171116.13712608593</v>
      </c>
      <c r="AB105" s="162" t="str">
        <f t="shared" si="81"/>
        <v>59514C</v>
      </c>
      <c r="AC105" s="163" t="str">
        <f t="shared" si="82"/>
        <v>Director Legislative Research and Oversight</v>
      </c>
      <c r="AD105" s="162" t="str">
        <f t="shared" si="83"/>
        <v>122</v>
      </c>
      <c r="AE105" s="164">
        <f t="shared" si="84"/>
        <v>69.39800000000001</v>
      </c>
      <c r="AF105" s="164">
        <f t="shared" si="85"/>
        <v>73.052000000000007</v>
      </c>
      <c r="AG105" s="164">
        <f t="shared" si="86"/>
        <v>74.513000000000005</v>
      </c>
      <c r="AH105" s="164">
        <f t="shared" si="87"/>
        <v>76.003</v>
      </c>
      <c r="AI105" s="164">
        <f t="shared" si="88"/>
        <v>77.52300000000001</v>
      </c>
      <c r="AJ105" s="164">
        <f t="shared" si="89"/>
        <v>79.073999999999998</v>
      </c>
      <c r="AK105" s="164">
        <f t="shared" si="90"/>
        <v>80.655000000000001</v>
      </c>
      <c r="AL105" s="164">
        <f t="shared" si="91"/>
        <v>82.268000000000001</v>
      </c>
    </row>
    <row r="106" spans="1:40" s="51" customFormat="1">
      <c r="A106" s="85" t="s">
        <v>218</v>
      </c>
      <c r="B106" s="86">
        <v>15</v>
      </c>
      <c r="C106" s="86" t="s">
        <v>219</v>
      </c>
      <c r="D106" s="86">
        <v>683</v>
      </c>
      <c r="E106" s="86" t="s">
        <v>448</v>
      </c>
      <c r="F106" s="85" t="s">
        <v>220</v>
      </c>
      <c r="G106" s="134">
        <f t="shared" ca="1" si="71"/>
        <v>153027</v>
      </c>
      <c r="H106" s="134">
        <f t="shared" ca="1" si="72"/>
        <v>161082</v>
      </c>
      <c r="I106" s="134">
        <f t="shared" ca="1" si="73"/>
        <v>164303</v>
      </c>
      <c r="J106" s="134">
        <f t="shared" ca="1" si="74"/>
        <v>167589</v>
      </c>
      <c r="K106" s="134">
        <f t="shared" ca="1" si="75"/>
        <v>170940</v>
      </c>
      <c r="L106" s="134">
        <f t="shared" ca="1" si="76"/>
        <v>174360</v>
      </c>
      <c r="M106" s="134">
        <f t="shared" ca="1" si="77"/>
        <v>177848</v>
      </c>
      <c r="N106" s="134">
        <f t="shared" ca="1" si="78"/>
        <v>181403</v>
      </c>
      <c r="O106" s="87"/>
      <c r="P106" s="100" t="str">
        <f t="shared" si="79"/>
        <v>C03377</v>
      </c>
      <c r="Q106" s="102" t="s">
        <v>509</v>
      </c>
      <c r="R106" s="103" t="str">
        <f t="shared" si="80"/>
        <v>Director Long Range Planning</v>
      </c>
      <c r="S106" s="102" t="str">
        <f t="shared" si="92"/>
        <v>151</v>
      </c>
      <c r="T106" s="104" cm="1">
        <f t="array" aca="1" ref="T106" ca="1">IF($Q106="Y",VLOOKUP($P106,INDIRECT($Q$2),T$5,0)*INDIRECT($P$1),VLOOKUP($P106,INDIRECT($Q$2),T$5,0))</f>
        <v>153027.47224943747</v>
      </c>
      <c r="U106" s="104" cm="1">
        <f t="array" aca="1" ref="U106" ca="1">IF($Q106="Y",VLOOKUP($P106,INDIRECT($Q$2),U$5,0)*INDIRECT($P$1),VLOOKUP($P106,INDIRECT($Q$2),U$5,0))</f>
        <v>161082.36478485935</v>
      </c>
      <c r="V106" s="104" cm="1">
        <f t="array" aca="1" ref="V106" ca="1">IF($Q106="Y",VLOOKUP($P106,INDIRECT($Q$2),V$5,0)*INDIRECT($P$1),VLOOKUP($P106,INDIRECT($Q$2),V$5,0))</f>
        <v>164303.43688910932</v>
      </c>
      <c r="W106" s="104" cm="1">
        <f t="array" aca="1" ref="W106" ca="1">IF($Q106="Y",VLOOKUP($P106,INDIRECT($Q$2),W$5,0)*INDIRECT($P$1),VLOOKUP($P106,INDIRECT($Q$2),W$5,0))</f>
        <v>167588.66496246873</v>
      </c>
      <c r="X106" s="104" cm="1">
        <f t="array" aca="1" ref="X106" ca="1">IF($Q106="Y",VLOOKUP($P106,INDIRECT($Q$2),X$5,0)*INDIRECT($P$1),VLOOKUP($P106,INDIRECT($Q$2),X$5,0))</f>
        <v>170940.26127973432</v>
      </c>
      <c r="Y106" s="104" cm="1">
        <f t="array" aca="1" ref="Y106" ca="1">IF($Q106="Y",VLOOKUP($P106,INDIRECT($Q$2),Y$5,0)*INDIRECT($P$1),VLOOKUP($P106,INDIRECT($Q$2),Y$5,0))</f>
        <v>174360.43811570309</v>
      </c>
      <c r="Z106" s="104" cm="1">
        <f t="array" aca="1" ref="Z106" ca="1">IF($Q106="Y",VLOOKUP($P106,INDIRECT($Q$2),Z$5,0)*INDIRECT($P$1),VLOOKUP($P106,INDIRECT($Q$2),Z$5,0))</f>
        <v>177848.08933297652</v>
      </c>
      <c r="AA106" s="104" cm="1">
        <f t="array" aca="1" ref="AA106" ca="1">IF($Q106="Y",VLOOKUP($P106,INDIRECT($Q$2),AA$5,0)*INDIRECT($P$1),VLOOKUP($P106,INDIRECT($Q$2),AA$5,0))</f>
        <v>181403.21493155463</v>
      </c>
      <c r="AB106" s="162" t="str">
        <f t="shared" si="81"/>
        <v>C03377</v>
      </c>
      <c r="AC106" s="163" t="str">
        <f t="shared" si="82"/>
        <v>Director Long Range Planning</v>
      </c>
      <c r="AD106" s="162" t="str">
        <f t="shared" si="83"/>
        <v>151</v>
      </c>
      <c r="AE106" s="164">
        <f t="shared" ca="1" si="84"/>
        <v>73.570999999999998</v>
      </c>
      <c r="AF106" s="164">
        <f t="shared" ca="1" si="85"/>
        <v>77.444000000000003</v>
      </c>
      <c r="AG106" s="164">
        <f t="shared" ca="1" si="86"/>
        <v>78.993000000000009</v>
      </c>
      <c r="AH106" s="164">
        <f t="shared" ca="1" si="87"/>
        <v>80.572000000000003</v>
      </c>
      <c r="AI106" s="164">
        <f t="shared" ca="1" si="88"/>
        <v>82.183000000000007</v>
      </c>
      <c r="AJ106" s="164">
        <f t="shared" ca="1" si="89"/>
        <v>83.828000000000003</v>
      </c>
      <c r="AK106" s="164">
        <f t="shared" ca="1" si="90"/>
        <v>85.504000000000005</v>
      </c>
      <c r="AL106" s="164">
        <f t="shared" ca="1" si="91"/>
        <v>87.213999999999999</v>
      </c>
    </row>
    <row r="107" spans="1:40" s="51" customFormat="1">
      <c r="A107" s="85" t="s">
        <v>221</v>
      </c>
      <c r="B107" s="86">
        <v>14</v>
      </c>
      <c r="C107" s="86" t="s">
        <v>222</v>
      </c>
      <c r="D107" s="86">
        <v>643</v>
      </c>
      <c r="E107" s="86" t="s">
        <v>448</v>
      </c>
      <c r="F107" s="85" t="s">
        <v>223</v>
      </c>
      <c r="G107" s="134">
        <f t="shared" ca="1" si="71"/>
        <v>143893</v>
      </c>
      <c r="H107" s="134">
        <f t="shared" ca="1" si="72"/>
        <v>151466</v>
      </c>
      <c r="I107" s="134">
        <f t="shared" ca="1" si="73"/>
        <v>154496</v>
      </c>
      <c r="J107" s="134">
        <f t="shared" ca="1" si="74"/>
        <v>157585</v>
      </c>
      <c r="K107" s="134">
        <f t="shared" ca="1" si="75"/>
        <v>160736</v>
      </c>
      <c r="L107" s="134">
        <f t="shared" ca="1" si="76"/>
        <v>163949</v>
      </c>
      <c r="M107" s="134">
        <f t="shared" ca="1" si="77"/>
        <v>167229</v>
      </c>
      <c r="N107" s="134">
        <f t="shared" ca="1" si="78"/>
        <v>170574</v>
      </c>
      <c r="O107" s="87"/>
      <c r="P107" s="100" t="str">
        <f t="shared" si="79"/>
        <v>C03379</v>
      </c>
      <c r="Q107" s="102" t="s">
        <v>509</v>
      </c>
      <c r="R107" s="103" t="str">
        <f t="shared" si="80"/>
        <v>Director Major Real Estate Projects</v>
      </c>
      <c r="S107" s="102" t="str">
        <f t="shared" si="92"/>
        <v>200</v>
      </c>
      <c r="T107" s="104" cm="1">
        <f t="array" aca="1" ref="T107" ca="1">IF($Q107="Y",VLOOKUP($P107,INDIRECT($Q$2),T$5,0)*INDIRECT($P$1),VLOOKUP($P107,INDIRECT($Q$2),T$5,0))</f>
        <v>143892.98961314061</v>
      </c>
      <c r="U107" s="104" cm="1">
        <f t="array" aca="1" ref="U107" ca="1">IF($Q107="Y",VLOOKUP($P107,INDIRECT($Q$2),U$5,0)*INDIRECT($P$1),VLOOKUP($P107,INDIRECT($Q$2),U$5,0))</f>
        <v>151465.6062428437</v>
      </c>
      <c r="V107" s="104" cm="1">
        <f t="array" aca="1" ref="V107" ca="1">IF($Q107="Y",VLOOKUP($P107,INDIRECT($Q$2),V$5,0)*INDIRECT($P$1),VLOOKUP($P107,INDIRECT($Q$2),V$5,0))</f>
        <v>154496.42271456245</v>
      </c>
      <c r="W107" s="104" cm="1">
        <f t="array" aca="1" ref="W107" ca="1">IF($Q107="Y",VLOOKUP($P107,INDIRECT($Q$2),W$5,0)*INDIRECT($P$1),VLOOKUP($P107,INDIRECT($Q$2),W$5,0))</f>
        <v>157584.75833099996</v>
      </c>
      <c r="X107" s="104" cm="1">
        <f t="array" aca="1" ref="X107" ca="1">IF($Q107="Y",VLOOKUP($P107,INDIRECT($Q$2),X$5,0)*INDIRECT($P$1),VLOOKUP($P107,INDIRECT($Q$2),X$5,0))</f>
        <v>160736.14377914843</v>
      </c>
      <c r="Y107" s="104" cm="1">
        <f t="array" aca="1" ref="Y107" ca="1">IF($Q107="Y",VLOOKUP($P107,INDIRECT($Q$2),Y$5,0)*INDIRECT($P$1),VLOOKUP($P107,INDIRECT($Q$2),Y$5,0))</f>
        <v>163949.47292160933</v>
      </c>
      <c r="Z107" s="104" cm="1">
        <f t="array" aca="1" ref="Z107" ca="1">IF($Q107="Y",VLOOKUP($P107,INDIRECT($Q$2),Z$5,0)*INDIRECT($P$1),VLOOKUP($P107,INDIRECT($Q$2),Z$5,0))</f>
        <v>167229.17030797654</v>
      </c>
      <c r="AA107" s="104" cm="1">
        <f t="array" aca="1" ref="AA107" ca="1">IF($Q107="Y",VLOOKUP($P107,INDIRECT($Q$2),AA$5,0)*INDIRECT($P$1),VLOOKUP($P107,INDIRECT($Q$2),AA$5,0))</f>
        <v>170574.12980085154</v>
      </c>
      <c r="AB107" s="162" t="str">
        <f t="shared" si="81"/>
        <v>C03379</v>
      </c>
      <c r="AC107" s="163" t="str">
        <f t="shared" si="82"/>
        <v>Director Major Real Estate Projects</v>
      </c>
      <c r="AD107" s="162" t="str">
        <f t="shared" si="83"/>
        <v>200</v>
      </c>
      <c r="AE107" s="164">
        <f t="shared" ca="1" si="84"/>
        <v>69.180000000000007</v>
      </c>
      <c r="AF107" s="164">
        <f t="shared" ca="1" si="85"/>
        <v>72.820999999999998</v>
      </c>
      <c r="AG107" s="164">
        <f t="shared" ca="1" si="86"/>
        <v>74.278000000000006</v>
      </c>
      <c r="AH107" s="164">
        <f t="shared" ca="1" si="87"/>
        <v>75.762</v>
      </c>
      <c r="AI107" s="164">
        <f t="shared" ca="1" si="88"/>
        <v>77.277000000000001</v>
      </c>
      <c r="AJ107" s="164">
        <f t="shared" ca="1" si="89"/>
        <v>78.822000000000003</v>
      </c>
      <c r="AK107" s="164">
        <f t="shared" ca="1" si="90"/>
        <v>80.399000000000001</v>
      </c>
      <c r="AL107" s="164">
        <f t="shared" ca="1" si="91"/>
        <v>82.007000000000005</v>
      </c>
    </row>
    <row r="108" spans="1:40" s="51" customFormat="1">
      <c r="A108" s="85" t="s">
        <v>227</v>
      </c>
      <c r="B108" s="86">
        <v>13</v>
      </c>
      <c r="C108" s="86" t="s">
        <v>149</v>
      </c>
      <c r="D108" s="86">
        <v>588</v>
      </c>
      <c r="E108" s="86" t="s">
        <v>448</v>
      </c>
      <c r="F108" s="85" t="s">
        <v>228</v>
      </c>
      <c r="G108" s="134">
        <f t="shared" ref="G108:G138" ca="1" si="110">ROUND(T108,0)</f>
        <v>131333</v>
      </c>
      <c r="H108" s="134">
        <f t="shared" ref="H108:H138" ca="1" si="111">ROUND(U108,0)</f>
        <v>138245</v>
      </c>
      <c r="I108" s="134">
        <f t="shared" ref="I108:I138" ca="1" si="112">ROUND(V108,0)</f>
        <v>141009</v>
      </c>
      <c r="J108" s="134">
        <f t="shared" ref="J108:J138" ca="1" si="113">ROUND(W108,0)</f>
        <v>143829</v>
      </c>
      <c r="K108" s="134">
        <f t="shared" ref="K108:K138" ca="1" si="114">ROUND(X108,0)</f>
        <v>146706</v>
      </c>
      <c r="L108" s="134">
        <f t="shared" ref="L108:L138" ca="1" si="115">ROUND(Y108,0)</f>
        <v>149640</v>
      </c>
      <c r="M108" s="134">
        <f t="shared" ref="M108:M138" ca="1" si="116">ROUND(Z108,0)</f>
        <v>152633</v>
      </c>
      <c r="N108" s="134">
        <f t="shared" ref="N108:N138" ca="1" si="117">ROUND(AA108,0)</f>
        <v>155687</v>
      </c>
      <c r="O108" s="87"/>
      <c r="P108" s="100" t="str">
        <f t="shared" ref="P108:P138" si="118">A108</f>
        <v>C03396</v>
      </c>
      <c r="Q108" s="102" t="s">
        <v>509</v>
      </c>
      <c r="R108" s="103" t="str">
        <f t="shared" ref="R108:R138" si="119">F108</f>
        <v>Director MFD Finance &amp; Logistics</v>
      </c>
      <c r="S108" s="102" t="str">
        <f t="shared" si="92"/>
        <v>108</v>
      </c>
      <c r="T108" s="104" cm="1">
        <f t="array" aca="1" ref="T108" ca="1">IF($Q108="Y",VLOOKUP($P108,INDIRECT($Q$2),T$5,0)*INDIRECT($P$1),VLOOKUP($P108,INDIRECT($Q$2),T$5,0))</f>
        <v>131332.79945388279</v>
      </c>
      <c r="U108" s="104" cm="1">
        <f t="array" aca="1" ref="U108" ca="1">IF($Q108="Y",VLOOKUP($P108,INDIRECT($Q$2),U$5,0)*INDIRECT($P$1),VLOOKUP($P108,INDIRECT($Q$2),U$5,0))</f>
        <v>138245.05205671873</v>
      </c>
      <c r="V108" s="104" cm="1">
        <f t="array" aca="1" ref="V108" ca="1">IF($Q108="Y",VLOOKUP($P108,INDIRECT($Q$2),V$5,0)*INDIRECT($P$1),VLOOKUP($P108,INDIRECT($Q$2),V$5,0))</f>
        <v>141009.28941541404</v>
      </c>
      <c r="W108" s="104" cm="1">
        <f t="array" aca="1" ref="W108" ca="1">IF($Q108="Y",VLOOKUP($P108,INDIRECT($Q$2),W$5,0)*INDIRECT($P$1),VLOOKUP($P108,INDIRECT($Q$2),W$5,0))</f>
        <v>143828.83364403123</v>
      </c>
      <c r="X108" s="104" cm="1">
        <f t="array" aca="1" ref="X108" ca="1">IF($Q108="Y",VLOOKUP($P108,INDIRECT($Q$2),X$5,0)*INDIRECT($P$1),VLOOKUP($P108,INDIRECT($Q$2),X$5,0))</f>
        <v>146705.89701736718</v>
      </c>
      <c r="Y108" s="104" cm="1">
        <f t="array" aca="1" ref="Y108" ca="1">IF($Q108="Y",VLOOKUP($P108,INDIRECT($Q$2),Y$5,0)*INDIRECT($P$1),VLOOKUP($P108,INDIRECT($Q$2),Y$5,0))</f>
        <v>149640.47953542185</v>
      </c>
      <c r="Z108" s="104" cm="1">
        <f t="array" aca="1" ref="Z108" ca="1">IF($Q108="Y",VLOOKUP($P108,INDIRECT($Q$2),Z$5,0)*INDIRECT($P$1),VLOOKUP($P108,INDIRECT($Q$2),Z$5,0))</f>
        <v>152632.58119819529</v>
      </c>
      <c r="AA108" s="104" cm="1">
        <f t="array" aca="1" ref="AA108" ca="1">IF($Q108="Y",VLOOKUP($P108,INDIRECT($Q$2),AA$5,0)*INDIRECT($P$1),VLOOKUP($P108,INDIRECT($Q$2),AA$5,0))</f>
        <v>155686.62655528123</v>
      </c>
      <c r="AB108" s="162" t="str">
        <f t="shared" ref="AB108:AB138" si="120">A108</f>
        <v>C03396</v>
      </c>
      <c r="AC108" s="163" t="str">
        <f t="shared" ref="AC108:AC138" si="121">F108</f>
        <v>Director MFD Finance &amp; Logistics</v>
      </c>
      <c r="AD108" s="162" t="str">
        <f t="shared" ref="AD108:AD122" si="122">C108</f>
        <v>108</v>
      </c>
      <c r="AE108" s="164">
        <f t="shared" ref="AE108:AE138" ca="1" si="123">ROUNDUP(T108/2080,3)</f>
        <v>63.140999999999998</v>
      </c>
      <c r="AF108" s="164">
        <f t="shared" ref="AF108:AF138" ca="1" si="124">ROUNDUP(U108/2080,3)</f>
        <v>66.463999999999999</v>
      </c>
      <c r="AG108" s="164">
        <f t="shared" ref="AG108:AG138" ca="1" si="125">ROUNDUP(V108/2080,3)</f>
        <v>67.793000000000006</v>
      </c>
      <c r="AH108" s="164">
        <f t="shared" ref="AH108:AH138" ca="1" si="126">ROUNDUP(W108/2080,3)</f>
        <v>69.149000000000001</v>
      </c>
      <c r="AI108" s="164">
        <f t="shared" ref="AI108:AI138" ca="1" si="127">ROUNDUP(X108/2080,3)</f>
        <v>70.532000000000011</v>
      </c>
      <c r="AJ108" s="164">
        <f t="shared" ref="AJ108:AJ138" ca="1" si="128">ROUNDUP(Y108/2080,3)</f>
        <v>71.942999999999998</v>
      </c>
      <c r="AK108" s="164">
        <f t="shared" ref="AK108:AK138" ca="1" si="129">ROUNDUP(Z108/2080,3)</f>
        <v>73.382000000000005</v>
      </c>
      <c r="AL108" s="164">
        <f t="shared" ref="AL108:AL138" ca="1" si="130">ROUNDUP(AA108/2080,3)</f>
        <v>74.850000000000009</v>
      </c>
    </row>
    <row r="109" spans="1:40" s="51" customFormat="1">
      <c r="A109" s="85" t="s">
        <v>229</v>
      </c>
      <c r="B109" s="86">
        <v>12</v>
      </c>
      <c r="C109" s="86" t="s">
        <v>216</v>
      </c>
      <c r="D109" s="86">
        <v>568</v>
      </c>
      <c r="E109" s="86" t="s">
        <v>448</v>
      </c>
      <c r="F109" s="113" t="s">
        <v>230</v>
      </c>
      <c r="G109" s="134">
        <f t="shared" ca="1" si="110"/>
        <v>126766</v>
      </c>
      <c r="H109" s="134">
        <f t="shared" ca="1" si="111"/>
        <v>133436</v>
      </c>
      <c r="I109" s="134">
        <f t="shared" ca="1" si="112"/>
        <v>136105</v>
      </c>
      <c r="J109" s="134">
        <f t="shared" ca="1" si="113"/>
        <v>138829</v>
      </c>
      <c r="K109" s="134">
        <f t="shared" ca="1" si="114"/>
        <v>141605</v>
      </c>
      <c r="L109" s="134">
        <f t="shared" ca="1" si="115"/>
        <v>144437</v>
      </c>
      <c r="M109" s="134">
        <f t="shared" ca="1" si="116"/>
        <v>147326</v>
      </c>
      <c r="N109" s="134">
        <f t="shared" ca="1" si="117"/>
        <v>150273</v>
      </c>
      <c r="O109" s="87"/>
      <c r="P109" s="100" t="str">
        <f t="shared" si="118"/>
        <v>C00710</v>
      </c>
      <c r="Q109" s="102" t="s">
        <v>509</v>
      </c>
      <c r="R109" s="103" t="str">
        <f t="shared" si="119"/>
        <v>Director Minneapolis 311</v>
      </c>
      <c r="S109" s="102" t="str">
        <f t="shared" ref="S109:S122" si="131">C109</f>
        <v>77</v>
      </c>
      <c r="T109" s="104" cm="1">
        <f t="array" aca="1" ref="T109" ca="1">IF($Q109="Y",VLOOKUP($P109,INDIRECT($Q$2),T$5,0)*INDIRECT($P$1),VLOOKUP($P109,INDIRECT($Q$2),T$5,0))</f>
        <v>126765.55813573435</v>
      </c>
      <c r="U109" s="104" cm="1">
        <f t="array" aca="1" ref="U109" ca="1">IF($Q109="Y",VLOOKUP($P109,INDIRECT($Q$2),U$5,0)*INDIRECT($P$1),VLOOKUP($P109,INDIRECT($Q$2),U$5,0))</f>
        <v>133435.56664831247</v>
      </c>
      <c r="V109" s="104" cm="1">
        <f t="array" aca="1" ref="V109" ca="1">IF($Q109="Y",VLOOKUP($P109,INDIRECT($Q$2),V$5,0)*INDIRECT($P$1),VLOOKUP($P109,INDIRECT($Q$2),V$5,0))</f>
        <v>136104.67619074218</v>
      </c>
      <c r="W109" s="104" cm="1">
        <f t="array" aca="1" ref="W109" ca="1">IF($Q109="Y",VLOOKUP($P109,INDIRECT($Q$2),W$5,0)*INDIRECT($P$1),VLOOKUP($P109,INDIRECT($Q$2),W$5,0))</f>
        <v>138829.09260309371</v>
      </c>
      <c r="X109" s="104" cm="1">
        <f t="array" aca="1" ref="X109" ca="1">IF($Q109="Y",VLOOKUP($P109,INDIRECT($Q$2),X$5,0)*INDIRECT($P$1),VLOOKUP($P109,INDIRECT($Q$2),X$5,0))</f>
        <v>141605.49747317185</v>
      </c>
      <c r="Y109" s="104" cm="1">
        <f t="array" aca="1" ref="Y109" ca="1">IF($Q109="Y",VLOOKUP($P109,INDIRECT($Q$2),Y$5,0)*INDIRECT($P$1),VLOOKUP($P109,INDIRECT($Q$2),Y$5,0))</f>
        <v>144437.20921317185</v>
      </c>
      <c r="Z109" s="104" cm="1">
        <f t="array" aca="1" ref="Z109" ca="1">IF($Q109="Y",VLOOKUP($P109,INDIRECT($Q$2),Z$5,0)*INDIRECT($P$1),VLOOKUP($P109,INDIRECT($Q$2),Z$5,0))</f>
        <v>147326.44009789062</v>
      </c>
      <c r="AA109" s="104" cm="1">
        <f t="array" aca="1" ref="AA109" ca="1">IF($Q109="Y",VLOOKUP($P109,INDIRECT($Q$2),AA$5,0)*INDIRECT($P$1),VLOOKUP($P109,INDIRECT($Q$2),AA$5,0))</f>
        <v>150273.19012732813</v>
      </c>
      <c r="AB109" s="162" t="str">
        <f t="shared" si="120"/>
        <v>C00710</v>
      </c>
      <c r="AC109" s="163" t="str">
        <f t="shared" si="121"/>
        <v>Director Minneapolis 311</v>
      </c>
      <c r="AD109" s="162" t="str">
        <f t="shared" si="122"/>
        <v>77</v>
      </c>
      <c r="AE109" s="164">
        <f t="shared" ca="1" si="123"/>
        <v>60.945</v>
      </c>
      <c r="AF109" s="164">
        <f t="shared" ca="1" si="124"/>
        <v>64.152000000000001</v>
      </c>
      <c r="AG109" s="164">
        <f t="shared" ca="1" si="125"/>
        <v>65.435000000000002</v>
      </c>
      <c r="AH109" s="164">
        <f t="shared" ca="1" si="126"/>
        <v>66.745000000000005</v>
      </c>
      <c r="AI109" s="164">
        <f t="shared" ca="1" si="127"/>
        <v>68.08</v>
      </c>
      <c r="AJ109" s="164">
        <f t="shared" ca="1" si="128"/>
        <v>69.441000000000003</v>
      </c>
      <c r="AK109" s="164">
        <f t="shared" ca="1" si="129"/>
        <v>70.831000000000003</v>
      </c>
      <c r="AL109" s="164">
        <f t="shared" ca="1" si="130"/>
        <v>72.247</v>
      </c>
    </row>
    <row r="110" spans="1:40" s="51" customFormat="1">
      <c r="A110" s="85" t="s">
        <v>224</v>
      </c>
      <c r="B110" s="86">
        <v>15</v>
      </c>
      <c r="C110" s="94" t="s">
        <v>167</v>
      </c>
      <c r="D110" s="86">
        <v>688</v>
      </c>
      <c r="E110" s="86" t="s">
        <v>448</v>
      </c>
      <c r="F110" s="85" t="s">
        <v>226</v>
      </c>
      <c r="G110" s="134">
        <f t="shared" ca="1" si="110"/>
        <v>154170</v>
      </c>
      <c r="H110" s="134">
        <f t="shared" ca="1" si="111"/>
        <v>162285</v>
      </c>
      <c r="I110" s="134">
        <f t="shared" ca="1" si="112"/>
        <v>165529</v>
      </c>
      <c r="J110" s="134">
        <f t="shared" ca="1" si="113"/>
        <v>168842</v>
      </c>
      <c r="K110" s="134">
        <f t="shared" ca="1" si="114"/>
        <v>172219</v>
      </c>
      <c r="L110" s="134">
        <f t="shared" ca="1" si="115"/>
        <v>175661</v>
      </c>
      <c r="M110" s="134">
        <f t="shared" ca="1" si="116"/>
        <v>179175</v>
      </c>
      <c r="N110" s="134">
        <f t="shared" ca="1" si="117"/>
        <v>182758</v>
      </c>
      <c r="O110" s="87"/>
      <c r="P110" s="100" t="str">
        <f t="shared" si="118"/>
        <v>C03380</v>
      </c>
      <c r="Q110" s="102" t="s">
        <v>509</v>
      </c>
      <c r="R110" s="103" t="str">
        <f t="shared" si="119"/>
        <v>Director Minneapolis Emergency Communications Center</v>
      </c>
      <c r="S110" s="102" t="str">
        <f t="shared" si="131"/>
        <v>147</v>
      </c>
      <c r="T110" s="104" cm="1">
        <f t="array" aca="1" ref="T110" ca="1">IF($Q110="Y",VLOOKUP($P110,INDIRECT($Q$2),T$5,0)*INDIRECT($P$1),VLOOKUP($P110,INDIRECT($Q$2),T$5,0))</f>
        <v>154170.11218202341</v>
      </c>
      <c r="U110" s="104" cm="1">
        <f t="array" aca="1" ref="U110" ca="1">IF($Q110="Y",VLOOKUP($P110,INDIRECT($Q$2),U$5,0)*INDIRECT($P$1),VLOOKUP($P110,INDIRECT($Q$2),U$5,0))</f>
        <v>162284.73613696091</v>
      </c>
      <c r="V110" s="104" cm="1">
        <f t="array" aca="1" ref="V110" ca="1">IF($Q110="Y",VLOOKUP($P110,INDIRECT($Q$2),V$5,0)*INDIRECT($P$1),VLOOKUP($P110,INDIRECT($Q$2),V$5,0))</f>
        <v>165529.0371265781</v>
      </c>
      <c r="W110" s="104" cm="1">
        <f t="array" aca="1" ref="W110" ca="1">IF($Q110="Y",VLOOKUP($P110,INDIRECT($Q$2),W$5,0)*INDIRECT($P$1),VLOOKUP($P110,INDIRECT($Q$2),W$5,0))</f>
        <v>168841.91863489838</v>
      </c>
      <c r="X110" s="104" cm="1">
        <f t="array" aca="1" ref="X110" ca="1">IF($Q110="Y",VLOOKUP($P110,INDIRECT($Q$2),X$5,0)*INDIRECT($P$1),VLOOKUP($P110,INDIRECT($Q$2),X$5,0))</f>
        <v>172218.9561123281</v>
      </c>
      <c r="Y110" s="104" cm="1">
        <f t="array" aca="1" ref="Y110" ca="1">IF($Q110="Y",VLOOKUP($P110,INDIRECT($Q$2),Y$5,0)*INDIRECT($P$1),VLOOKUP($P110,INDIRECT($Q$2),Y$5,0))</f>
        <v>175661.25569626561</v>
      </c>
      <c r="Z110" s="104" cm="1">
        <f t="array" aca="1" ref="Z110" ca="1">IF($Q110="Y",VLOOKUP($P110,INDIRECT($Q$2),Z$5,0)*INDIRECT($P$1),VLOOKUP($P110,INDIRECT($Q$2),Z$5,0))</f>
        <v>179175.45421110155</v>
      </c>
      <c r="AA110" s="104" cm="1">
        <f t="array" aca="1" ref="AA110" ca="1">IF($Q110="Y",VLOOKUP($P110,INDIRECT($Q$2),AA$5,0)*INDIRECT($P$1),VLOOKUP($P110,INDIRECT($Q$2),AA$5,0))</f>
        <v>182758.23324464061</v>
      </c>
      <c r="AB110" s="162" t="str">
        <f t="shared" si="120"/>
        <v>C03380</v>
      </c>
      <c r="AC110" s="163" t="str">
        <f t="shared" si="121"/>
        <v>Director Minneapolis Emergency Communications Center</v>
      </c>
      <c r="AD110" s="162" t="str">
        <f t="shared" si="122"/>
        <v>147</v>
      </c>
      <c r="AE110" s="164">
        <f t="shared" ca="1" si="123"/>
        <v>74.121000000000009</v>
      </c>
      <c r="AF110" s="164">
        <f t="shared" ca="1" si="124"/>
        <v>78.022000000000006</v>
      </c>
      <c r="AG110" s="164">
        <f t="shared" ca="1" si="125"/>
        <v>79.582000000000008</v>
      </c>
      <c r="AH110" s="164">
        <f t="shared" ca="1" si="126"/>
        <v>81.174000000000007</v>
      </c>
      <c r="AI110" s="164">
        <f t="shared" ca="1" si="127"/>
        <v>82.798000000000002</v>
      </c>
      <c r="AJ110" s="164">
        <f t="shared" ca="1" si="128"/>
        <v>84.453000000000003</v>
      </c>
      <c r="AK110" s="164">
        <f t="shared" ca="1" si="129"/>
        <v>86.143000000000001</v>
      </c>
      <c r="AL110" s="164">
        <f t="shared" ca="1" si="130"/>
        <v>87.865000000000009</v>
      </c>
    </row>
    <row r="111" spans="1:40" s="51" customFormat="1">
      <c r="A111" s="85" t="s">
        <v>42</v>
      </c>
      <c r="B111" s="86">
        <v>16</v>
      </c>
      <c r="C111" s="94" t="s">
        <v>43</v>
      </c>
      <c r="D111" s="86">
        <v>735</v>
      </c>
      <c r="E111" s="86" t="s">
        <v>448</v>
      </c>
      <c r="F111" s="113" t="s">
        <v>694</v>
      </c>
      <c r="G111" s="134">
        <f t="shared" ca="1" si="110"/>
        <v>164901</v>
      </c>
      <c r="H111" s="134">
        <f t="shared" ca="1" si="111"/>
        <v>173581</v>
      </c>
      <c r="I111" s="134">
        <f t="shared" ca="1" si="112"/>
        <v>177053</v>
      </c>
      <c r="J111" s="134">
        <f t="shared" ca="1" si="113"/>
        <v>180595</v>
      </c>
      <c r="K111" s="134">
        <f t="shared" ca="1" si="114"/>
        <v>184209</v>
      </c>
      <c r="L111" s="134">
        <f t="shared" ca="1" si="115"/>
        <v>187893</v>
      </c>
      <c r="M111" s="134">
        <f t="shared" ca="1" si="116"/>
        <v>191647</v>
      </c>
      <c r="N111" s="134">
        <f t="shared" ca="1" si="117"/>
        <v>195481</v>
      </c>
      <c r="O111" s="87"/>
      <c r="P111" s="100" t="str">
        <f t="shared" si="118"/>
        <v>C00701</v>
      </c>
      <c r="Q111" s="101" t="s">
        <v>509</v>
      </c>
      <c r="R111" s="103" t="str">
        <f t="shared" si="119"/>
        <v>Director NCR</v>
      </c>
      <c r="S111" s="102" t="str">
        <f t="shared" si="131"/>
        <v>132</v>
      </c>
      <c r="T111" s="104" cm="1">
        <f t="array" aca="1" ref="T111" ca="1">IF($Q111="Y",VLOOKUP($P111,INDIRECT($Q$2),T$5,0)*INDIRECT($P$1),VLOOKUP($P111,INDIRECT($Q$2),T$5,0))</f>
        <v>164900.97499999998</v>
      </c>
      <c r="U111" s="104" cm="1">
        <f t="array" aca="1" ref="U111" ca="1">IF($Q111="Y",VLOOKUP($P111,INDIRECT($Q$2),U$5,0)*INDIRECT($P$1),VLOOKUP($P111,INDIRECT($Q$2),U$5,0))</f>
        <v>173580.67499999999</v>
      </c>
      <c r="V111" s="104" cm="1">
        <f t="array" aca="1" ref="V111" ca="1">IF($Q111="Y",VLOOKUP($P111,INDIRECT($Q$2),V$5,0)*INDIRECT($P$1),VLOOKUP($P111,INDIRECT($Q$2),V$5,0))</f>
        <v>177053.37499999997</v>
      </c>
      <c r="W111" s="104" cm="1">
        <f t="array" aca="1" ref="W111" ca="1">IF($Q111="Y",VLOOKUP($P111,INDIRECT($Q$2),W$5,0)*INDIRECT($P$1),VLOOKUP($P111,INDIRECT($Q$2),W$5,0))</f>
        <v>180594.74999999997</v>
      </c>
      <c r="X111" s="104" cm="1">
        <f t="array" aca="1" ref="X111" ca="1">IF($Q111="Y",VLOOKUP($P111,INDIRECT($Q$2),X$5,0)*INDIRECT($P$1),VLOOKUP($P111,INDIRECT($Q$2),X$5,0))</f>
        <v>184208.9</v>
      </c>
      <c r="Y111" s="104" cm="1">
        <f t="array" aca="1" ref="Y111" ca="1">IF($Q111="Y",VLOOKUP($P111,INDIRECT($Q$2),Y$5,0)*INDIRECT($P$1),VLOOKUP($P111,INDIRECT($Q$2),Y$5,0))</f>
        <v>187892.74999999997</v>
      </c>
      <c r="Z111" s="104" cm="1">
        <f t="array" aca="1" ref="Z111" ca="1">IF($Q111="Y",VLOOKUP($P111,INDIRECT($Q$2),Z$5,0)*INDIRECT($P$1),VLOOKUP($P111,INDIRECT($Q$2),Z$5,0))</f>
        <v>191647.32499999998</v>
      </c>
      <c r="AA111" s="104" cm="1">
        <f t="array" aca="1" ref="AA111" ca="1">IF($Q111="Y",VLOOKUP($P111,INDIRECT($Q$2),AA$5,0)*INDIRECT($P$1),VLOOKUP($P111,INDIRECT($Q$2),AA$5,0))</f>
        <v>195480.82499999998</v>
      </c>
      <c r="AB111" s="162" t="str">
        <f t="shared" si="120"/>
        <v>C00701</v>
      </c>
      <c r="AC111" s="163" t="str">
        <f t="shared" si="121"/>
        <v>Director NCR</v>
      </c>
      <c r="AD111" s="162" t="str">
        <f t="shared" si="122"/>
        <v>132</v>
      </c>
      <c r="AE111" s="164">
        <f t="shared" ca="1" si="123"/>
        <v>79.28</v>
      </c>
      <c r="AF111" s="164">
        <f t="shared" ca="1" si="124"/>
        <v>83.453000000000003</v>
      </c>
      <c r="AG111" s="164">
        <f t="shared" ca="1" si="125"/>
        <v>85.122</v>
      </c>
      <c r="AH111" s="164">
        <f t="shared" ca="1" si="126"/>
        <v>86.825000000000003</v>
      </c>
      <c r="AI111" s="164">
        <f t="shared" ca="1" si="127"/>
        <v>88.562000000000012</v>
      </c>
      <c r="AJ111" s="164">
        <f t="shared" ca="1" si="128"/>
        <v>90.334000000000003</v>
      </c>
      <c r="AK111" s="164">
        <f t="shared" ca="1" si="129"/>
        <v>92.13900000000001</v>
      </c>
      <c r="AL111" s="164">
        <f t="shared" ca="1" si="130"/>
        <v>93.981999999999999</v>
      </c>
    </row>
    <row r="112" spans="1:40" s="51" customFormat="1">
      <c r="A112" s="85" t="s">
        <v>491</v>
      </c>
      <c r="B112" s="86">
        <v>16</v>
      </c>
      <c r="C112" s="94" t="s">
        <v>99</v>
      </c>
      <c r="D112" s="86">
        <v>740</v>
      </c>
      <c r="E112" s="86" t="s">
        <v>448</v>
      </c>
      <c r="F112" s="113" t="s">
        <v>592</v>
      </c>
      <c r="G112" s="134">
        <f t="shared" ca="1" si="110"/>
        <v>165816</v>
      </c>
      <c r="H112" s="134">
        <f t="shared" ca="1" si="111"/>
        <v>174545</v>
      </c>
      <c r="I112" s="134">
        <f t="shared" ca="1" si="112"/>
        <v>178037</v>
      </c>
      <c r="J112" s="134">
        <f t="shared" ca="1" si="113"/>
        <v>181595</v>
      </c>
      <c r="K112" s="134">
        <f t="shared" ca="1" si="114"/>
        <v>185226</v>
      </c>
      <c r="L112" s="134">
        <f t="shared" ca="1" si="115"/>
        <v>188931</v>
      </c>
      <c r="M112" s="134">
        <f t="shared" ca="1" si="116"/>
        <v>192709</v>
      </c>
      <c r="N112" s="134">
        <f t="shared" ca="1" si="117"/>
        <v>196562</v>
      </c>
      <c r="O112" s="87"/>
      <c r="P112" s="100" t="str">
        <f t="shared" si="118"/>
        <v>59429C</v>
      </c>
      <c r="Q112" s="102" t="s">
        <v>509</v>
      </c>
      <c r="R112" s="103" t="str">
        <f t="shared" si="119"/>
        <v>Director Neighborhood &amp; Community Relations</v>
      </c>
      <c r="S112" s="102" t="str">
        <f t="shared" si="131"/>
        <v>63</v>
      </c>
      <c r="T112" s="104" cm="1">
        <f t="array" aca="1" ref="T112" ca="1">IF($Q112="Y",VLOOKUP($P112,INDIRECT($Q$2),T$5,0)*INDIRECT($P$1),VLOOKUP($P112,INDIRECT($Q$2),T$5,0))</f>
        <v>165816.29999999999</v>
      </c>
      <c r="U112" s="104" cm="1">
        <f t="array" aca="1" ref="U112" ca="1">IF($Q112="Y",VLOOKUP($P112,INDIRECT($Q$2),U$5,0)*INDIRECT($P$1),VLOOKUP($P112,INDIRECT($Q$2),U$5,0))</f>
        <v>174544.70799999998</v>
      </c>
      <c r="V112" s="104" cm="1">
        <f t="array" aca="1" ref="V112" ca="1">IF($Q112="Y",VLOOKUP($P112,INDIRECT($Q$2),V$5,0)*INDIRECT($P$1),VLOOKUP($P112,INDIRECT($Q$2),V$5,0))</f>
        <v>178036.92399999997</v>
      </c>
      <c r="W112" s="104" cm="1">
        <f t="array" aca="1" ref="W112" ca="1">IF($Q112="Y",VLOOKUP($P112,INDIRECT($Q$2),W$5,0)*INDIRECT($P$1),VLOOKUP($P112,INDIRECT($Q$2),W$5,0))</f>
        <v>181595.23199999999</v>
      </c>
      <c r="X112" s="104" cm="1">
        <f t="array" aca="1" ref="X112" ca="1">IF($Q112="Y",VLOOKUP($P112,INDIRECT($Q$2),X$5,0)*INDIRECT($P$1),VLOOKUP($P112,INDIRECT($Q$2),X$5,0))</f>
        <v>185226.02799999999</v>
      </c>
      <c r="Y112" s="104" cm="1">
        <f t="array" aca="1" ref="Y112" ca="1">IF($Q112="Y",VLOOKUP($P112,INDIRECT($Q$2),Y$5,0)*INDIRECT($P$1),VLOOKUP($P112,INDIRECT($Q$2),Y$5,0))</f>
        <v>188931.44399999999</v>
      </c>
      <c r="Z112" s="104" cm="1">
        <f t="array" aca="1" ref="Z112" ca="1">IF($Q112="Y",VLOOKUP($P112,INDIRECT($Q$2),Z$5,0)*INDIRECT($P$1),VLOOKUP($P112,INDIRECT($Q$2),Z$5,0))</f>
        <v>192709.34799999997</v>
      </c>
      <c r="AA112" s="104" cm="1">
        <f t="array" aca="1" ref="AA112" ca="1">IF($Q112="Y",VLOOKUP($P112,INDIRECT($Q$2),AA$5,0)*INDIRECT($P$1),VLOOKUP($P112,INDIRECT($Q$2),AA$5,0))</f>
        <v>196561.87199999997</v>
      </c>
      <c r="AB112" s="162" t="str">
        <f t="shared" si="120"/>
        <v>59429C</v>
      </c>
      <c r="AC112" s="163" t="str">
        <f t="shared" si="121"/>
        <v>Director Neighborhood &amp; Community Relations</v>
      </c>
      <c r="AD112" s="162" t="str">
        <f t="shared" si="122"/>
        <v>63</v>
      </c>
      <c r="AE112" s="164">
        <f t="shared" ca="1" si="123"/>
        <v>79.72</v>
      </c>
      <c r="AF112" s="164">
        <f t="shared" ca="1" si="124"/>
        <v>83.916000000000011</v>
      </c>
      <c r="AG112" s="164">
        <f t="shared" ca="1" si="125"/>
        <v>85.594999999999999</v>
      </c>
      <c r="AH112" s="164">
        <f t="shared" ca="1" si="126"/>
        <v>87.306000000000012</v>
      </c>
      <c r="AI112" s="164">
        <f t="shared" ca="1" si="127"/>
        <v>89.051000000000002</v>
      </c>
      <c r="AJ112" s="164">
        <f t="shared" ca="1" si="128"/>
        <v>90.832999999999998</v>
      </c>
      <c r="AK112" s="164">
        <f t="shared" ca="1" si="129"/>
        <v>92.649000000000001</v>
      </c>
      <c r="AL112" s="164">
        <f t="shared" ca="1" si="130"/>
        <v>94.501000000000005</v>
      </c>
      <c r="AM112" s="44"/>
      <c r="AN112" s="44"/>
    </row>
    <row r="113" spans="1:40" s="51" customFormat="1">
      <c r="A113" s="85" t="s">
        <v>511</v>
      </c>
      <c r="B113" s="86">
        <v>15</v>
      </c>
      <c r="C113" s="94" t="s">
        <v>720</v>
      </c>
      <c r="D113" s="86">
        <v>693</v>
      </c>
      <c r="E113" s="86" t="s">
        <v>448</v>
      </c>
      <c r="F113" s="118" t="s">
        <v>593</v>
      </c>
      <c r="G113" s="134">
        <f t="shared" ca="1" si="110"/>
        <v>153314</v>
      </c>
      <c r="H113" s="134">
        <f t="shared" ca="1" si="111"/>
        <v>161383</v>
      </c>
      <c r="I113" s="134">
        <f t="shared" ca="1" si="112"/>
        <v>164611</v>
      </c>
      <c r="J113" s="134">
        <f t="shared" ca="1" si="113"/>
        <v>167903</v>
      </c>
      <c r="K113" s="134">
        <f t="shared" ca="1" si="114"/>
        <v>171261</v>
      </c>
      <c r="L113" s="134">
        <f t="shared" ca="1" si="115"/>
        <v>174686</v>
      </c>
      <c r="M113" s="134">
        <f t="shared" ca="1" si="116"/>
        <v>178180</v>
      </c>
      <c r="N113" s="134">
        <f t="shared" ca="1" si="117"/>
        <v>181743</v>
      </c>
      <c r="O113" s="83"/>
      <c r="P113" s="100" t="str">
        <f t="shared" si="118"/>
        <v>53034C</v>
      </c>
      <c r="Q113" s="102" t="s">
        <v>509</v>
      </c>
      <c r="R113" s="103" t="str">
        <f t="shared" si="119"/>
        <v>Director Neighborhood Safety</v>
      </c>
      <c r="S113" s="102" t="str">
        <f t="shared" si="131"/>
        <v>163</v>
      </c>
      <c r="T113" s="104" cm="1">
        <f t="array" aca="1" ref="T113" ca="1">IF($Q113="Y",VLOOKUP($P113,INDIRECT($Q$2),T$5,0)*INDIRECT($P$1),VLOOKUP($P113,INDIRECT($Q$2),T$5,0))</f>
        <v>153313.9618356328</v>
      </c>
      <c r="U113" s="104" cm="1">
        <f t="array" aca="1" ref="U113" ca="1">IF($Q113="Y",VLOOKUP($P113,INDIRECT($Q$2),U$5,0)*INDIRECT($P$1),VLOOKUP($P113,INDIRECT($Q$2),U$5,0))</f>
        <v>161383.23415723437</v>
      </c>
      <c r="V113" s="104" cm="1">
        <f t="array" aca="1" ref="V113" ca="1">IF($Q113="Y",VLOOKUP($P113,INDIRECT($Q$2),V$5,0)*INDIRECT($P$1),VLOOKUP($P113,INDIRECT($Q$2),V$5,0))</f>
        <v>164610.94308587498</v>
      </c>
      <c r="W113" s="104" cm="1">
        <f t="array" aca="1" ref="W113" ca="1">IF($Q113="Y",VLOOKUP($P113,INDIRECT($Q$2),W$5,0)*INDIRECT($P$1),VLOOKUP($P113,INDIRECT($Q$2),W$5,0))</f>
        <v>167902.80798362498</v>
      </c>
      <c r="X113" s="104" cm="1">
        <f t="array" aca="1" ref="X113" ca="1">IF($Q113="Y",VLOOKUP($P113,INDIRECT($Q$2),X$5,0)*INDIRECT($P$1),VLOOKUP($P113,INDIRECT($Q$2),X$5,0))</f>
        <v>171261.04112528122</v>
      </c>
      <c r="Y113" s="104" cm="1">
        <f t="array" aca="1" ref="Y113" ca="1">IF($Q113="Y",VLOOKUP($P113,INDIRECT($Q$2),Y$5,0)*INDIRECT($P$1),VLOOKUP($P113,INDIRECT($Q$2),Y$5,0))</f>
        <v>174685.64251084373</v>
      </c>
      <c r="Z113" s="104" cm="1">
        <f t="array" aca="1" ref="Z113" ca="1">IF($Q113="Y",VLOOKUP($P113,INDIRECT($Q$2),Z$5,0)*INDIRECT($P$1),VLOOKUP($P113,INDIRECT($Q$2),Z$5,0))</f>
        <v>178179.93055250778</v>
      </c>
      <c r="AA113" s="104" cm="1">
        <f t="array" aca="1" ref="AA113" ca="1">IF($Q113="Y",VLOOKUP($P113,INDIRECT($Q$2),AA$5,0)*INDIRECT($P$1),VLOOKUP($P113,INDIRECT($Q$2),AA$5,0))</f>
        <v>181742.79911287499</v>
      </c>
      <c r="AB113" s="162" t="str">
        <f t="shared" si="120"/>
        <v>53034C</v>
      </c>
      <c r="AC113" s="163" t="str">
        <f t="shared" si="121"/>
        <v>Director Neighborhood Safety</v>
      </c>
      <c r="AD113" s="162" t="str">
        <f t="shared" si="122"/>
        <v>163</v>
      </c>
      <c r="AE113" s="164">
        <f t="shared" ca="1" si="123"/>
        <v>73.709000000000003</v>
      </c>
      <c r="AF113" s="164">
        <f t="shared" ca="1" si="124"/>
        <v>77.588999999999999</v>
      </c>
      <c r="AG113" s="164">
        <f t="shared" ca="1" si="125"/>
        <v>79.14</v>
      </c>
      <c r="AH113" s="164">
        <f t="shared" ca="1" si="126"/>
        <v>80.722999999999999</v>
      </c>
      <c r="AI113" s="164">
        <f t="shared" ca="1" si="127"/>
        <v>82.338000000000008</v>
      </c>
      <c r="AJ113" s="164">
        <f t="shared" ca="1" si="128"/>
        <v>83.984000000000009</v>
      </c>
      <c r="AK113" s="164">
        <f t="shared" ca="1" si="129"/>
        <v>85.664000000000001</v>
      </c>
      <c r="AL113" s="164">
        <f t="shared" ca="1" si="130"/>
        <v>87.37700000000001</v>
      </c>
    </row>
    <row r="114" spans="1:40" s="51" customFormat="1">
      <c r="A114" s="85" t="s">
        <v>300</v>
      </c>
      <c r="B114" s="86">
        <v>18</v>
      </c>
      <c r="C114" s="94" t="s">
        <v>82</v>
      </c>
      <c r="D114" s="86">
        <v>845</v>
      </c>
      <c r="E114" s="86" t="s">
        <v>448</v>
      </c>
      <c r="F114" s="117" t="s">
        <v>594</v>
      </c>
      <c r="G114" s="134">
        <f t="shared" ca="1" si="110"/>
        <v>190022</v>
      </c>
      <c r="H114" s="134">
        <f t="shared" ca="1" si="111"/>
        <v>200022</v>
      </c>
      <c r="I114" s="134">
        <f t="shared" ca="1" si="112"/>
        <v>204023</v>
      </c>
      <c r="J114" s="134">
        <f t="shared" ca="1" si="113"/>
        <v>208105</v>
      </c>
      <c r="K114" s="134">
        <f t="shared" ca="1" si="114"/>
        <v>212266</v>
      </c>
      <c r="L114" s="134">
        <f t="shared" ca="1" si="115"/>
        <v>216511</v>
      </c>
      <c r="M114" s="134">
        <f t="shared" ca="1" si="116"/>
        <v>220843</v>
      </c>
      <c r="N114" s="134">
        <f t="shared" ca="1" si="117"/>
        <v>225258</v>
      </c>
      <c r="O114" s="87"/>
      <c r="P114" s="100" t="str">
        <f t="shared" si="118"/>
        <v>C03219</v>
      </c>
      <c r="Q114" s="102" t="s">
        <v>509</v>
      </c>
      <c r="R114" s="103" t="str">
        <f t="shared" si="119"/>
        <v>Director of CPED</v>
      </c>
      <c r="S114" s="102" t="str">
        <f t="shared" si="131"/>
        <v>70</v>
      </c>
      <c r="T114" s="104" cm="1">
        <f t="array" aca="1" ref="T114" ca="1">IF($Q114="Y",VLOOKUP($P114,INDIRECT($Q$2),T$5,0)*INDIRECT($P$1),VLOOKUP($P114,INDIRECT($Q$2),T$5,0))</f>
        <v>190021.85949999996</v>
      </c>
      <c r="U114" s="104" cm="1">
        <f t="array" aca="1" ref="U114" ca="1">IF($Q114="Y",VLOOKUP($P114,INDIRECT($Q$2),U$5,0)*INDIRECT($P$1),VLOOKUP($P114,INDIRECT($Q$2),U$5,0))</f>
        <v>200021.88249999998</v>
      </c>
      <c r="V114" s="104" cm="1">
        <f t="array" aca="1" ref="V114" ca="1">IF($Q114="Y",VLOOKUP($P114,INDIRECT($Q$2),V$5,0)*INDIRECT($P$1),VLOOKUP($P114,INDIRECT($Q$2),V$5,0))</f>
        <v>204022.53437499999</v>
      </c>
      <c r="W114" s="104" cm="1">
        <f t="array" aca="1" ref="W114" ca="1">IF($Q114="Y",VLOOKUP($P114,INDIRECT($Q$2),W$5,0)*INDIRECT($P$1),VLOOKUP($P114,INDIRECT($Q$2),W$5,0))</f>
        <v>208104.59174999996</v>
      </c>
      <c r="X114" s="104" cm="1">
        <f t="array" aca="1" ref="X114" ca="1">IF($Q114="Y",VLOOKUP($P114,INDIRECT($Q$2),X$5,0)*INDIRECT($P$1),VLOOKUP($P114,INDIRECT($Q$2),X$5,0))</f>
        <v>212265.91237499996</v>
      </c>
      <c r="Y114" s="104" cm="1">
        <f t="array" aca="1" ref="Y114" ca="1">IF($Q114="Y",VLOOKUP($P114,INDIRECT($Q$2),Y$5,0)*INDIRECT($P$1),VLOOKUP($P114,INDIRECT($Q$2),Y$5,0))</f>
        <v>216510.78074999998</v>
      </c>
      <c r="Z114" s="104" cm="1">
        <f t="array" aca="1" ref="Z114" ca="1">IF($Q114="Y",VLOOKUP($P114,INDIRECT($Q$2),Z$5,0)*INDIRECT($P$1),VLOOKUP($P114,INDIRECT($Q$2),Z$5,0))</f>
        <v>220843.48137499997</v>
      </c>
      <c r="AA114" s="104" cm="1">
        <f t="array" aca="1" ref="AA114" ca="1">IF($Q114="Y",VLOOKUP($P114,INDIRECT($Q$2),AA$5,0)*INDIRECT($P$1),VLOOKUP($P114,INDIRECT($Q$2),AA$5,0))</f>
        <v>225257.58749999997</v>
      </c>
      <c r="AB114" s="162" t="str">
        <f t="shared" si="120"/>
        <v>C03219</v>
      </c>
      <c r="AC114" s="163" t="str">
        <f t="shared" si="121"/>
        <v>Director of CPED</v>
      </c>
      <c r="AD114" s="162" t="str">
        <f t="shared" si="122"/>
        <v>70</v>
      </c>
      <c r="AE114" s="164">
        <f t="shared" ca="1" si="123"/>
        <v>91.356999999999999</v>
      </c>
      <c r="AF114" s="164">
        <f t="shared" ca="1" si="124"/>
        <v>96.165000000000006</v>
      </c>
      <c r="AG114" s="164">
        <f t="shared" ca="1" si="125"/>
        <v>98.088000000000008</v>
      </c>
      <c r="AH114" s="164">
        <f t="shared" ca="1" si="126"/>
        <v>100.051</v>
      </c>
      <c r="AI114" s="164">
        <f t="shared" ca="1" si="127"/>
        <v>102.051</v>
      </c>
      <c r="AJ114" s="164">
        <f t="shared" ca="1" si="128"/>
        <v>104.092</v>
      </c>
      <c r="AK114" s="164">
        <f t="shared" ca="1" si="129"/>
        <v>106.17500000000001</v>
      </c>
      <c r="AL114" s="164">
        <f t="shared" ca="1" si="130"/>
        <v>108.29700000000001</v>
      </c>
      <c r="AM114" s="44"/>
      <c r="AN114" s="44"/>
    </row>
    <row r="115" spans="1:40" s="51" customFormat="1">
      <c r="A115" s="85" t="s">
        <v>632</v>
      </c>
      <c r="B115" s="86">
        <v>12</v>
      </c>
      <c r="C115" s="94" t="s">
        <v>721</v>
      </c>
      <c r="D115" s="86">
        <v>553</v>
      </c>
      <c r="E115" s="86" t="s">
        <v>448</v>
      </c>
      <c r="F115" s="117" t="s">
        <v>633</v>
      </c>
      <c r="G115" s="134">
        <f t="shared" ca="1" si="110"/>
        <v>123340</v>
      </c>
      <c r="H115" s="134">
        <f t="shared" ca="1" si="111"/>
        <v>129832</v>
      </c>
      <c r="I115" s="134">
        <f t="shared" ca="1" si="112"/>
        <v>132428</v>
      </c>
      <c r="J115" s="134">
        <f t="shared" ca="1" si="113"/>
        <v>135077</v>
      </c>
      <c r="K115" s="134">
        <f t="shared" ca="1" si="114"/>
        <v>137778</v>
      </c>
      <c r="L115" s="134">
        <f t="shared" ca="1" si="115"/>
        <v>140534</v>
      </c>
      <c r="M115" s="134">
        <f t="shared" ca="1" si="116"/>
        <v>143344</v>
      </c>
      <c r="N115" s="134">
        <f t="shared" ca="1" si="117"/>
        <v>146211</v>
      </c>
      <c r="O115" s="87"/>
      <c r="P115" s="100" t="str">
        <f t="shared" si="118"/>
        <v>53069C</v>
      </c>
      <c r="Q115" s="102" t="s">
        <v>509</v>
      </c>
      <c r="R115" s="103" t="str">
        <f t="shared" si="119"/>
        <v>Director Office of Community Safety Administration</v>
      </c>
      <c r="S115" s="102" t="str">
        <f t="shared" si="131"/>
        <v>189</v>
      </c>
      <c r="T115" s="104" cm="1">
        <f t="array" aca="1" ref="T115" ca="1">IF($Q115="Y",VLOOKUP($P115,INDIRECT($Q$2),T$5,0)*INDIRECT($P$1),VLOOKUP($P115,INDIRECT($Q$2),T$5,0))</f>
        <v>123340.29999999999</v>
      </c>
      <c r="U115" s="104" cm="1">
        <f t="array" aca="1" ref="U115" ca="1">IF($Q115="Y",VLOOKUP($P115,INDIRECT($Q$2),U$5,0)*INDIRECT($P$1),VLOOKUP($P115,INDIRECT($Q$2),U$5,0))</f>
        <v>129831.62499999999</v>
      </c>
      <c r="V115" s="104" cm="1">
        <f t="array" aca="1" ref="V115" ca="1">IF($Q115="Y",VLOOKUP($P115,INDIRECT($Q$2),V$5,0)*INDIRECT($P$1),VLOOKUP($P115,INDIRECT($Q$2),V$5,0))</f>
        <v>132427.94999999998</v>
      </c>
      <c r="W115" s="104" cm="1">
        <f t="array" aca="1" ref="W115" ca="1">IF($Q115="Y",VLOOKUP($P115,INDIRECT($Q$2),W$5,0)*INDIRECT($P$1),VLOOKUP($P115,INDIRECT($Q$2),W$5,0))</f>
        <v>135076.54999999999</v>
      </c>
      <c r="X115" s="104" cm="1">
        <f t="array" aca="1" ref="X115" ca="1">IF($Q115="Y",VLOOKUP($P115,INDIRECT($Q$2),X$5,0)*INDIRECT($P$1),VLOOKUP($P115,INDIRECT($Q$2),X$5,0))</f>
        <v>137778.44999999998</v>
      </c>
      <c r="Y115" s="104" cm="1">
        <f t="array" aca="1" ref="Y115" ca="1">IF($Q115="Y",VLOOKUP($P115,INDIRECT($Q$2),Y$5,0)*INDIRECT($P$1),VLOOKUP($P115,INDIRECT($Q$2),Y$5,0))</f>
        <v>140533.65</v>
      </c>
      <c r="Z115" s="104" cm="1">
        <f t="array" aca="1" ref="Z115" ca="1">IF($Q115="Y",VLOOKUP($P115,INDIRECT($Q$2),Z$5,0)*INDIRECT($P$1),VLOOKUP($P115,INDIRECT($Q$2),Z$5,0))</f>
        <v>143344.19999999998</v>
      </c>
      <c r="AA115" s="104" cm="1">
        <f t="array" aca="1" ref="AA115" ca="1">IF($Q115="Y",VLOOKUP($P115,INDIRECT($Q$2),AA$5,0)*INDIRECT($P$1),VLOOKUP($P115,INDIRECT($Q$2),AA$5,0))</f>
        <v>146211.125</v>
      </c>
      <c r="AB115" s="162" t="str">
        <f t="shared" si="120"/>
        <v>53069C</v>
      </c>
      <c r="AC115" s="163" t="str">
        <f t="shared" si="121"/>
        <v>Director Office of Community Safety Administration</v>
      </c>
      <c r="AD115" s="162" t="str">
        <f t="shared" si="122"/>
        <v>189</v>
      </c>
      <c r="AE115" s="164">
        <f t="shared" ca="1" si="123"/>
        <v>59.298999999999999</v>
      </c>
      <c r="AF115" s="164">
        <f t="shared" ca="1" si="124"/>
        <v>62.419999999999995</v>
      </c>
      <c r="AG115" s="164">
        <f t="shared" ca="1" si="125"/>
        <v>63.667999999999999</v>
      </c>
      <c r="AH115" s="164">
        <f t="shared" ca="1" si="126"/>
        <v>64.941000000000003</v>
      </c>
      <c r="AI115" s="164">
        <f t="shared" ca="1" si="127"/>
        <v>66.240000000000009</v>
      </c>
      <c r="AJ115" s="164">
        <f t="shared" ca="1" si="128"/>
        <v>67.564999999999998</v>
      </c>
      <c r="AK115" s="164">
        <f t="shared" ca="1" si="129"/>
        <v>68.916000000000011</v>
      </c>
      <c r="AL115" s="164">
        <f t="shared" ca="1" si="130"/>
        <v>70.294000000000011</v>
      </c>
      <c r="AM115" s="44"/>
      <c r="AN115" s="44"/>
    </row>
    <row r="116" spans="1:40" s="51" customFormat="1">
      <c r="A116" s="85" t="s">
        <v>235</v>
      </c>
      <c r="B116" s="86">
        <v>11</v>
      </c>
      <c r="C116" s="86" t="s">
        <v>236</v>
      </c>
      <c r="D116" s="86">
        <v>513</v>
      </c>
      <c r="E116" s="86" t="s">
        <v>448</v>
      </c>
      <c r="F116" s="113" t="s">
        <v>237</v>
      </c>
      <c r="G116" s="134">
        <f t="shared" ca="1" si="110"/>
        <v>114204</v>
      </c>
      <c r="H116" s="134">
        <f t="shared" ca="1" si="111"/>
        <v>120217</v>
      </c>
      <c r="I116" s="134">
        <f t="shared" ca="1" si="112"/>
        <v>122619</v>
      </c>
      <c r="J116" s="134">
        <f t="shared" ca="1" si="113"/>
        <v>125072</v>
      </c>
      <c r="K116" s="134">
        <f t="shared" ca="1" si="114"/>
        <v>127575</v>
      </c>
      <c r="L116" s="134">
        <f t="shared" ca="1" si="115"/>
        <v>130124</v>
      </c>
      <c r="M116" s="134">
        <f t="shared" ca="1" si="116"/>
        <v>132728</v>
      </c>
      <c r="N116" s="134">
        <f t="shared" ca="1" si="117"/>
        <v>135385</v>
      </c>
      <c r="O116" s="87"/>
      <c r="P116" s="100" t="str">
        <f t="shared" si="118"/>
        <v>C03406</v>
      </c>
      <c r="Q116" s="102" t="s">
        <v>509</v>
      </c>
      <c r="R116" s="103" t="str">
        <f t="shared" si="119"/>
        <v>Director Office of Immigrant and Refugee Affairs</v>
      </c>
      <c r="S116" s="102" t="str">
        <f t="shared" si="131"/>
        <v>26</v>
      </c>
      <c r="T116" s="104" cm="1">
        <f t="array" aca="1" ref="T116" ca="1">IF($Q116="Y",VLOOKUP($P116,INDIRECT($Q$2),T$5,0)*INDIRECT($P$1),VLOOKUP($P116,INDIRECT($Q$2),T$5,0))</f>
        <v>114204.26183907811</v>
      </c>
      <c r="U116" s="104" cm="1">
        <f t="array" aca="1" ref="U116" ca="1">IF($Q116="Y",VLOOKUP($P116,INDIRECT($Q$2),U$5,0)*INDIRECT($P$1),VLOOKUP($P116,INDIRECT($Q$2),U$5,0))</f>
        <v>120217.22473698437</v>
      </c>
      <c r="V116" s="104" cm="1">
        <f t="array" aca="1" ref="V116" ca="1">IF($Q116="Y",VLOOKUP($P116,INDIRECT($Q$2),V$5,0)*INDIRECT($P$1),VLOOKUP($P116,INDIRECT($Q$2),V$5,0))</f>
        <v>122618.64902899216</v>
      </c>
      <c r="W116" s="104" cm="1">
        <f t="array" aca="1" ref="W116" ca="1">IF($Q116="Y",VLOOKUP($P116,INDIRECT($Q$2),W$5,0)*INDIRECT($P$1),VLOOKUP($P116,INDIRECT($Q$2),W$5,0))</f>
        <v>125072.06177872654</v>
      </c>
      <c r="X116" s="104" cm="1">
        <f t="array" aca="1" ref="X116" ca="1">IF($Q116="Y",VLOOKUP($P116,INDIRECT($Q$2),X$5,0)*INDIRECT($P$1),VLOOKUP($P116,INDIRECT($Q$2),X$5,0))</f>
        <v>127575.2507113906</v>
      </c>
      <c r="Y116" s="104" cm="1">
        <f t="array" aca="1" ref="Y116" ca="1">IF($Q116="Y",VLOOKUP($P116,INDIRECT($Q$2),Y$5,0)*INDIRECT($P$1),VLOOKUP($P116,INDIRECT($Q$2),Y$5,0))</f>
        <v>130123.7912773906</v>
      </c>
      <c r="Z116" s="104" cm="1">
        <f t="array" aca="1" ref="Z116" ca="1">IF($Q116="Y",VLOOKUP($P116,INDIRECT($Q$2),Z$5,0)*INDIRECT($P$1),VLOOKUP($P116,INDIRECT($Q$2),Z$5,0))</f>
        <v>132727.63871331248</v>
      </c>
      <c r="AA116" s="104" cm="1">
        <f t="array" aca="1" ref="AA116" ca="1">IF($Q116="Y",VLOOKUP($P116,INDIRECT($Q$2),AA$5,0)*INDIRECT($P$1),VLOOKUP($P116,INDIRECT($Q$2),AA$5,0))</f>
        <v>135384.58074435935</v>
      </c>
      <c r="AB116" s="162" t="str">
        <f t="shared" si="120"/>
        <v>C03406</v>
      </c>
      <c r="AC116" s="163" t="str">
        <f t="shared" si="121"/>
        <v>Director Office of Immigrant and Refugee Affairs</v>
      </c>
      <c r="AD116" s="162" t="str">
        <f t="shared" si="122"/>
        <v>26</v>
      </c>
      <c r="AE116" s="164">
        <f t="shared" ca="1" si="123"/>
        <v>54.905999999999999</v>
      </c>
      <c r="AF116" s="164">
        <f t="shared" ca="1" si="124"/>
        <v>57.796999999999997</v>
      </c>
      <c r="AG116" s="164">
        <f t="shared" ca="1" si="125"/>
        <v>58.951999999999998</v>
      </c>
      <c r="AH116" s="164">
        <f t="shared" ca="1" si="126"/>
        <v>60.131</v>
      </c>
      <c r="AI116" s="164">
        <f t="shared" ca="1" si="127"/>
        <v>61.335000000000001</v>
      </c>
      <c r="AJ116" s="164">
        <f t="shared" ca="1" si="128"/>
        <v>62.559999999999995</v>
      </c>
      <c r="AK116" s="164">
        <f t="shared" ca="1" si="129"/>
        <v>63.811999999999998</v>
      </c>
      <c r="AL116" s="164">
        <f t="shared" ca="1" si="130"/>
        <v>65.088999999999999</v>
      </c>
    </row>
    <row r="117" spans="1:40" s="51" customFormat="1">
      <c r="A117" s="85" t="s">
        <v>238</v>
      </c>
      <c r="B117" s="86">
        <v>11</v>
      </c>
      <c r="C117" s="86" t="s">
        <v>236</v>
      </c>
      <c r="D117" s="86">
        <v>513</v>
      </c>
      <c r="E117" s="86" t="s">
        <v>448</v>
      </c>
      <c r="F117" s="113" t="s">
        <v>239</v>
      </c>
      <c r="G117" s="134">
        <f t="shared" ca="1" si="110"/>
        <v>114204</v>
      </c>
      <c r="H117" s="134">
        <f t="shared" ca="1" si="111"/>
        <v>120217</v>
      </c>
      <c r="I117" s="134">
        <f t="shared" ca="1" si="112"/>
        <v>122619</v>
      </c>
      <c r="J117" s="134">
        <f t="shared" ca="1" si="113"/>
        <v>125072</v>
      </c>
      <c r="K117" s="134">
        <f t="shared" ca="1" si="114"/>
        <v>127575</v>
      </c>
      <c r="L117" s="134">
        <f t="shared" ca="1" si="115"/>
        <v>130124</v>
      </c>
      <c r="M117" s="134">
        <f t="shared" ca="1" si="116"/>
        <v>132728</v>
      </c>
      <c r="N117" s="134">
        <f t="shared" ca="1" si="117"/>
        <v>135385</v>
      </c>
      <c r="O117" s="87"/>
      <c r="P117" s="100" t="str">
        <f t="shared" si="118"/>
        <v>52914C</v>
      </c>
      <c r="Q117" s="102" t="s">
        <v>509</v>
      </c>
      <c r="R117" s="103" t="str">
        <f t="shared" si="119"/>
        <v>Director Office of Violence Prevention</v>
      </c>
      <c r="S117" s="102" t="str">
        <f t="shared" si="131"/>
        <v>26</v>
      </c>
      <c r="T117" s="104" cm="1">
        <f t="array" aca="1" ref="T117" ca="1">IF($Q117="Y",VLOOKUP($P117,INDIRECT($Q$2),T$5,0)*INDIRECT($P$1),VLOOKUP($P117,INDIRECT($Q$2),T$5,0))</f>
        <v>114204.26183907811</v>
      </c>
      <c r="U117" s="104" cm="1">
        <f t="array" aca="1" ref="U117" ca="1">IF($Q117="Y",VLOOKUP($P117,INDIRECT($Q$2),U$5,0)*INDIRECT($P$1),VLOOKUP($P117,INDIRECT($Q$2),U$5,0))</f>
        <v>120217.22473698437</v>
      </c>
      <c r="V117" s="104" cm="1">
        <f t="array" aca="1" ref="V117" ca="1">IF($Q117="Y",VLOOKUP($P117,INDIRECT($Q$2),V$5,0)*INDIRECT($P$1),VLOOKUP($P117,INDIRECT($Q$2),V$5,0))</f>
        <v>122618.64902899216</v>
      </c>
      <c r="W117" s="104" cm="1">
        <f t="array" aca="1" ref="W117" ca="1">IF($Q117="Y",VLOOKUP($P117,INDIRECT($Q$2),W$5,0)*INDIRECT($P$1),VLOOKUP($P117,INDIRECT($Q$2),W$5,0))</f>
        <v>125072.06177872654</v>
      </c>
      <c r="X117" s="104" cm="1">
        <f t="array" aca="1" ref="X117" ca="1">IF($Q117="Y",VLOOKUP($P117,INDIRECT($Q$2),X$5,0)*INDIRECT($P$1),VLOOKUP($P117,INDIRECT($Q$2),X$5,0))</f>
        <v>127575.2507113906</v>
      </c>
      <c r="Y117" s="104" cm="1">
        <f t="array" aca="1" ref="Y117" ca="1">IF($Q117="Y",VLOOKUP($P117,INDIRECT($Q$2),Y$5,0)*INDIRECT($P$1),VLOOKUP($P117,INDIRECT($Q$2),Y$5,0))</f>
        <v>130123.7912773906</v>
      </c>
      <c r="Z117" s="104" cm="1">
        <f t="array" aca="1" ref="Z117" ca="1">IF($Q117="Y",VLOOKUP($P117,INDIRECT($Q$2),Z$5,0)*INDIRECT($P$1),VLOOKUP($P117,INDIRECT($Q$2),Z$5,0))</f>
        <v>132727.63871331248</v>
      </c>
      <c r="AA117" s="104" cm="1">
        <f t="array" aca="1" ref="AA117" ca="1">IF($Q117="Y",VLOOKUP($P117,INDIRECT($Q$2),AA$5,0)*INDIRECT($P$1),VLOOKUP($P117,INDIRECT($Q$2),AA$5,0))</f>
        <v>135384.58074435935</v>
      </c>
      <c r="AB117" s="162" t="str">
        <f t="shared" si="120"/>
        <v>52914C</v>
      </c>
      <c r="AC117" s="163" t="str">
        <f t="shared" si="121"/>
        <v>Director Office of Violence Prevention</v>
      </c>
      <c r="AD117" s="162" t="str">
        <f t="shared" si="122"/>
        <v>26</v>
      </c>
      <c r="AE117" s="164">
        <f t="shared" ca="1" si="123"/>
        <v>54.905999999999999</v>
      </c>
      <c r="AF117" s="164">
        <f t="shared" ca="1" si="124"/>
        <v>57.796999999999997</v>
      </c>
      <c r="AG117" s="164">
        <f t="shared" ca="1" si="125"/>
        <v>58.951999999999998</v>
      </c>
      <c r="AH117" s="164">
        <f t="shared" ca="1" si="126"/>
        <v>60.131</v>
      </c>
      <c r="AI117" s="164">
        <f t="shared" ca="1" si="127"/>
        <v>61.335000000000001</v>
      </c>
      <c r="AJ117" s="164">
        <f t="shared" ca="1" si="128"/>
        <v>62.559999999999995</v>
      </c>
      <c r="AK117" s="164">
        <f t="shared" ca="1" si="129"/>
        <v>63.811999999999998</v>
      </c>
      <c r="AL117" s="164">
        <f t="shared" ca="1" si="130"/>
        <v>65.088999999999999</v>
      </c>
      <c r="AM117" s="44"/>
      <c r="AN117" s="44"/>
    </row>
    <row r="118" spans="1:40" s="51" customFormat="1">
      <c r="A118" s="85" t="s">
        <v>240</v>
      </c>
      <c r="B118" s="86">
        <v>11</v>
      </c>
      <c r="C118" s="86" t="s">
        <v>138</v>
      </c>
      <c r="D118" s="86">
        <v>518</v>
      </c>
      <c r="E118" s="86" t="s">
        <v>448</v>
      </c>
      <c r="F118" s="113" t="s">
        <v>241</v>
      </c>
      <c r="G118" s="134">
        <f t="shared" ca="1" si="110"/>
        <v>115346</v>
      </c>
      <c r="H118" s="134">
        <f t="shared" ca="1" si="111"/>
        <v>121418</v>
      </c>
      <c r="I118" s="134">
        <f t="shared" ca="1" si="112"/>
        <v>123846</v>
      </c>
      <c r="J118" s="134">
        <f t="shared" ca="1" si="113"/>
        <v>126325</v>
      </c>
      <c r="K118" s="134">
        <f t="shared" ca="1" si="114"/>
        <v>128850</v>
      </c>
      <c r="L118" s="134">
        <f t="shared" ca="1" si="115"/>
        <v>131426</v>
      </c>
      <c r="M118" s="134">
        <f t="shared" ca="1" si="116"/>
        <v>134056</v>
      </c>
      <c r="N118" s="134">
        <f t="shared" ca="1" si="117"/>
        <v>136737</v>
      </c>
      <c r="O118" s="87"/>
      <c r="P118" s="100" t="str">
        <f t="shared" si="118"/>
        <v>C03029</v>
      </c>
      <c r="Q118" s="102" t="s">
        <v>509</v>
      </c>
      <c r="R118" s="103" t="str">
        <f t="shared" si="119"/>
        <v>Director Operations and Business Improvement</v>
      </c>
      <c r="S118" s="102" t="str">
        <f t="shared" si="131"/>
        <v>115</v>
      </c>
      <c r="T118" s="104" cm="1">
        <f t="array" aca="1" ref="T118" ca="1">IF($Q118="Y",VLOOKUP($P118,INDIRECT($Q$2),T$5,0)*INDIRECT($P$1),VLOOKUP($P118,INDIRECT($Q$2),T$5,0))</f>
        <v>115345.7956342656</v>
      </c>
      <c r="U118" s="104" cm="1">
        <f t="array" aca="1" ref="U118" ca="1">IF($Q118="Y",VLOOKUP($P118,INDIRECT($Q$2),U$5,0)*INDIRECT($P$1),VLOOKUP($P118,INDIRECT($Q$2),U$5,0))</f>
        <v>121418.48995168747</v>
      </c>
      <c r="V118" s="104" cm="1">
        <f t="array" aca="1" ref="V118" ca="1">IF($Q118="Y",VLOOKUP($P118,INDIRECT($Q$2),V$5,0)*INDIRECT($P$1),VLOOKUP($P118,INDIRECT($Q$2),V$5,0))</f>
        <v>123846.4615412578</v>
      </c>
      <c r="W118" s="104" cm="1">
        <f t="array" aca="1" ref="W118" ca="1">IF($Q118="Y",VLOOKUP($P118,INDIRECT($Q$2),W$5,0)*INDIRECT($P$1),VLOOKUP($P118,INDIRECT($Q$2),W$5,0))</f>
        <v>126325.31545115623</v>
      </c>
      <c r="X118" s="104" cm="1">
        <f t="array" aca="1" ref="X118" ca="1">IF($Q118="Y",VLOOKUP($P118,INDIRECT($Q$2),X$5,0)*INDIRECT($P$1),VLOOKUP($P118,INDIRECT($Q$2),X$5,0))</f>
        <v>128849.52099439061</v>
      </c>
      <c r="Y118" s="104" cm="1">
        <f t="array" aca="1" ref="Y118" ca="1">IF($Q118="Y",VLOOKUP($P118,INDIRECT($Q$2),Y$5,0)*INDIRECT($P$1),VLOOKUP($P118,INDIRECT($Q$2),Y$5,0))</f>
        <v>131425.71499535153</v>
      </c>
      <c r="Z118" s="104" cm="1">
        <f t="array" aca="1" ref="Z118" ca="1">IF($Q118="Y",VLOOKUP($P118,INDIRECT($Q$2),Z$5,0)*INDIRECT($P$1),VLOOKUP($P118,INDIRECT($Q$2),Z$5,0))</f>
        <v>134056.1097288359</v>
      </c>
      <c r="AA118" s="104" cm="1">
        <f t="array" aca="1" ref="AA118" ca="1">IF($Q118="Y",VLOOKUP($P118,INDIRECT($Q$2),AA$5,0)*INDIRECT($P$1),VLOOKUP($P118,INDIRECT($Q$2),AA$5,0))</f>
        <v>136737.38678264842</v>
      </c>
      <c r="AB118" s="162" t="str">
        <f t="shared" si="120"/>
        <v>C03029</v>
      </c>
      <c r="AC118" s="163" t="str">
        <f t="shared" si="121"/>
        <v>Director Operations and Business Improvement</v>
      </c>
      <c r="AD118" s="162" t="str">
        <f t="shared" si="122"/>
        <v>115</v>
      </c>
      <c r="AE118" s="164">
        <f t="shared" ca="1" si="123"/>
        <v>55.454999999999998</v>
      </c>
      <c r="AF118" s="164">
        <f t="shared" ca="1" si="124"/>
        <v>58.375</v>
      </c>
      <c r="AG118" s="164">
        <f t="shared" ca="1" si="125"/>
        <v>59.541999999999994</v>
      </c>
      <c r="AH118" s="164">
        <f t="shared" ca="1" si="126"/>
        <v>60.733999999999995</v>
      </c>
      <c r="AI118" s="164">
        <f t="shared" ca="1" si="127"/>
        <v>61.946999999999996</v>
      </c>
      <c r="AJ118" s="164">
        <f t="shared" ca="1" si="128"/>
        <v>63.186</v>
      </c>
      <c r="AK118" s="164">
        <f t="shared" ca="1" si="129"/>
        <v>64.451000000000008</v>
      </c>
      <c r="AL118" s="164">
        <f t="shared" ca="1" si="130"/>
        <v>65.740000000000009</v>
      </c>
      <c r="AM118" s="44"/>
      <c r="AN118" s="44"/>
    </row>
    <row r="119" spans="1:40" s="51" customFormat="1">
      <c r="A119" s="96" t="s">
        <v>360</v>
      </c>
      <c r="B119" s="97">
        <v>14</v>
      </c>
      <c r="C119" s="141" t="s">
        <v>470</v>
      </c>
      <c r="D119" s="97">
        <v>635</v>
      </c>
      <c r="E119" s="98" t="s">
        <v>448</v>
      </c>
      <c r="F119" s="96" t="s">
        <v>366</v>
      </c>
      <c r="G119" s="134">
        <f t="shared" ca="1" si="110"/>
        <v>142067</v>
      </c>
      <c r="H119" s="134">
        <f t="shared" ca="1" si="111"/>
        <v>149541</v>
      </c>
      <c r="I119" s="134">
        <f t="shared" ca="1" si="112"/>
        <v>152532</v>
      </c>
      <c r="J119" s="134">
        <f t="shared" ca="1" si="113"/>
        <v>155585</v>
      </c>
      <c r="K119" s="134">
        <f t="shared" ca="1" si="114"/>
        <v>158698</v>
      </c>
      <c r="L119" s="134">
        <f t="shared" ca="1" si="115"/>
        <v>161871</v>
      </c>
      <c r="M119" s="134">
        <f t="shared" ca="1" si="116"/>
        <v>165106</v>
      </c>
      <c r="N119" s="134">
        <f t="shared" ca="1" si="117"/>
        <v>168411</v>
      </c>
      <c r="O119" s="87"/>
      <c r="P119" s="100" t="str">
        <f t="shared" si="118"/>
        <v>52907C</v>
      </c>
      <c r="Q119" s="102" t="s">
        <v>509</v>
      </c>
      <c r="R119" s="103" t="str">
        <f t="shared" si="119"/>
        <v>Director Operations and Engagement</v>
      </c>
      <c r="S119" s="102" t="str">
        <f t="shared" si="131"/>
        <v>156</v>
      </c>
      <c r="T119" s="104" cm="1">
        <f t="array" aca="1" ref="T119" ca="1">IF($Q119="Y",VLOOKUP($P119,INDIRECT($Q$2),T$5,0)*INDIRECT($P$1),VLOOKUP($P119,INDIRECT($Q$2),T$5,0))</f>
        <v>142066.75676832031</v>
      </c>
      <c r="U119" s="104" cm="1">
        <f t="array" aca="1" ref="U119" ca="1">IF($Q119="Y",VLOOKUP($P119,INDIRECT($Q$2),U$5,0)*INDIRECT($P$1),VLOOKUP($P119,INDIRECT($Q$2),U$5,0))</f>
        <v>149540.92716956246</v>
      </c>
      <c r="V119" s="104" cm="1">
        <f t="array" aca="1" ref="V119" ca="1">IF($Q119="Y",VLOOKUP($P119,INDIRECT($Q$2),V$5,0)*INDIRECT($P$1),VLOOKUP($P119,INDIRECT($Q$2),V$5,0))</f>
        <v>152531.92269493747</v>
      </c>
      <c r="W119" s="104" cm="1">
        <f t="array" aca="1" ref="W119" ca="1">IF($Q119="Y",VLOOKUP($P119,INDIRECT($Q$2),W$5,0)*INDIRECT($P$1),VLOOKUP($P119,INDIRECT($Q$2),W$5,0))</f>
        <v>155584.86191462495</v>
      </c>
      <c r="X119" s="104" cm="1">
        <f t="array" aca="1" ref="X119" ca="1">IF($Q119="Y",VLOOKUP($P119,INDIRECT($Q$2),X$5,0)*INDIRECT($P$1),VLOOKUP($P119,INDIRECT($Q$2),X$5,0))</f>
        <v>158697.53255382809</v>
      </c>
      <c r="Y119" s="104" cm="1">
        <f t="array" aca="1" ref="Y119" ca="1">IF($Q119="Y",VLOOKUP($P119,INDIRECT($Q$2),Y$5,0)*INDIRECT($P$1),VLOOKUP($P119,INDIRECT($Q$2),Y$5,0))</f>
        <v>161871.04074994527</v>
      </c>
      <c r="Z119" s="104" cm="1">
        <f t="array" aca="1" ref="Z119" ca="1">IF($Q119="Y",VLOOKUP($P119,INDIRECT($Q$2),Z$5,0)*INDIRECT($P$1),VLOOKUP($P119,INDIRECT($Q$2),Z$5,0))</f>
        <v>165106.49264037499</v>
      </c>
      <c r="AA119" s="104" cm="1">
        <f t="array" aca="1" ref="AA119" ca="1">IF($Q119="Y",VLOOKUP($P119,INDIRECT($Q$2),AA$5,0)*INDIRECT($P$1),VLOOKUP($P119,INDIRECT($Q$2),AA$5,0))</f>
        <v>168410.52504950779</v>
      </c>
      <c r="AB119" s="162" t="str">
        <f t="shared" si="120"/>
        <v>52907C</v>
      </c>
      <c r="AC119" s="163" t="str">
        <f t="shared" si="121"/>
        <v>Director Operations and Engagement</v>
      </c>
      <c r="AD119" s="162" t="str">
        <f t="shared" si="122"/>
        <v>156</v>
      </c>
      <c r="AE119" s="164">
        <f t="shared" ca="1" si="123"/>
        <v>68.302000000000007</v>
      </c>
      <c r="AF119" s="164">
        <f t="shared" ca="1" si="124"/>
        <v>71.89500000000001</v>
      </c>
      <c r="AG119" s="164">
        <f t="shared" ca="1" si="125"/>
        <v>73.332999999999998</v>
      </c>
      <c r="AH119" s="164">
        <f t="shared" ca="1" si="126"/>
        <v>74.801000000000002</v>
      </c>
      <c r="AI119" s="164">
        <f t="shared" ca="1" si="127"/>
        <v>76.297000000000011</v>
      </c>
      <c r="AJ119" s="164">
        <f t="shared" ca="1" si="128"/>
        <v>77.823000000000008</v>
      </c>
      <c r="AK119" s="164">
        <f t="shared" ca="1" si="129"/>
        <v>79.379000000000005</v>
      </c>
      <c r="AL119" s="164">
        <f t="shared" ca="1" si="130"/>
        <v>80.966999999999999</v>
      </c>
      <c r="AM119" s="44"/>
      <c r="AN119" s="44"/>
    </row>
    <row r="120" spans="1:40">
      <c r="A120" s="96" t="s">
        <v>636</v>
      </c>
      <c r="B120" s="97">
        <v>13</v>
      </c>
      <c r="C120" s="141" t="s">
        <v>722</v>
      </c>
      <c r="D120" s="97">
        <v>610</v>
      </c>
      <c r="E120" s="98" t="s">
        <v>448</v>
      </c>
      <c r="F120" s="96" t="s">
        <v>637</v>
      </c>
      <c r="G120" s="134">
        <f t="shared" ca="1" si="110"/>
        <v>136357</v>
      </c>
      <c r="H120" s="134">
        <f t="shared" ca="1" si="111"/>
        <v>143533</v>
      </c>
      <c r="I120" s="134">
        <f t="shared" ca="1" si="112"/>
        <v>146404</v>
      </c>
      <c r="J120" s="134">
        <f t="shared" ca="1" si="113"/>
        <v>149332</v>
      </c>
      <c r="K120" s="134">
        <f t="shared" ca="1" si="114"/>
        <v>152318</v>
      </c>
      <c r="L120" s="134">
        <f t="shared" ca="1" si="115"/>
        <v>155365</v>
      </c>
      <c r="M120" s="134">
        <f t="shared" ca="1" si="116"/>
        <v>158472</v>
      </c>
      <c r="N120" s="134">
        <f t="shared" ca="1" si="117"/>
        <v>161641</v>
      </c>
      <c r="O120" s="87"/>
      <c r="P120" s="100" t="str">
        <f t="shared" si="118"/>
        <v>53070C</v>
      </c>
      <c r="Q120" s="102" t="s">
        <v>509</v>
      </c>
      <c r="R120" s="103" t="str">
        <f t="shared" si="119"/>
        <v>Director Oversight &amp; Evaluation</v>
      </c>
      <c r="S120" s="102" t="str">
        <f t="shared" si="131"/>
        <v>195</v>
      </c>
      <c r="T120" s="104" cm="1">
        <f t="array" aca="1" ref="T120" ca="1">IF($Q120="Y",VLOOKUP($P120,INDIRECT($Q$2),T$5,0)*INDIRECT($P$1),VLOOKUP($P120,INDIRECT($Q$2),T$5,0))</f>
        <v>136356.77499999999</v>
      </c>
      <c r="U120" s="104" cm="1">
        <f t="array" aca="1" ref="U120" ca="1">IF($Q120="Y",VLOOKUP($P120,INDIRECT($Q$2),U$5,0)*INDIRECT($P$1),VLOOKUP($P120,INDIRECT($Q$2),U$5,0))</f>
        <v>143532.79999999999</v>
      </c>
      <c r="V120" s="104" cm="1">
        <f t="array" aca="1" ref="V120" ca="1">IF($Q120="Y",VLOOKUP($P120,INDIRECT($Q$2),V$5,0)*INDIRECT($P$1),VLOOKUP($P120,INDIRECT($Q$2),V$5,0))</f>
        <v>146403.82499999998</v>
      </c>
      <c r="W120" s="104" cm="1">
        <f t="array" aca="1" ref="W120" ca="1">IF($Q120="Y",VLOOKUP($P120,INDIRECT($Q$2),W$5,0)*INDIRECT($P$1),VLOOKUP($P120,INDIRECT($Q$2),W$5,0))</f>
        <v>149332.25</v>
      </c>
      <c r="X120" s="104" cm="1">
        <f t="array" aca="1" ref="X120" ca="1">IF($Q120="Y",VLOOKUP($P120,INDIRECT($Q$2),X$5,0)*INDIRECT($P$1),VLOOKUP($P120,INDIRECT($Q$2),X$5,0))</f>
        <v>152318.07499999998</v>
      </c>
      <c r="Y120" s="104" cm="1">
        <f t="array" aca="1" ref="Y120" ca="1">IF($Q120="Y",VLOOKUP($P120,INDIRECT($Q$2),Y$5,0)*INDIRECT($P$1),VLOOKUP($P120,INDIRECT($Q$2),Y$5,0))</f>
        <v>155365.4</v>
      </c>
      <c r="Z120" s="104" cm="1">
        <f t="array" aca="1" ref="Z120" ca="1">IF($Q120="Y",VLOOKUP($P120,INDIRECT($Q$2),Z$5,0)*INDIRECT($P$1),VLOOKUP($P120,INDIRECT($Q$2),Z$5,0))</f>
        <v>158472.17499999999</v>
      </c>
      <c r="AA120" s="104" cm="1">
        <f t="array" aca="1" ref="AA120" ca="1">IF($Q120="Y",VLOOKUP($P120,INDIRECT($Q$2),AA$5,0)*INDIRECT($P$1),VLOOKUP($P120,INDIRECT($Q$2),AA$5,0))</f>
        <v>161641.47499999998</v>
      </c>
      <c r="AB120" s="162" t="str">
        <f t="shared" si="120"/>
        <v>53070C</v>
      </c>
      <c r="AC120" s="163" t="str">
        <f t="shared" si="121"/>
        <v>Director Oversight &amp; Evaluation</v>
      </c>
      <c r="AD120" s="162" t="str">
        <f t="shared" si="122"/>
        <v>195</v>
      </c>
      <c r="AE120" s="164">
        <f t="shared" ca="1" si="123"/>
        <v>65.557000000000002</v>
      </c>
      <c r="AF120" s="164">
        <f t="shared" ca="1" si="124"/>
        <v>69.007000000000005</v>
      </c>
      <c r="AG120" s="164">
        <f t="shared" ca="1" si="125"/>
        <v>70.387</v>
      </c>
      <c r="AH120" s="164">
        <f t="shared" ca="1" si="126"/>
        <v>71.795000000000002</v>
      </c>
      <c r="AI120" s="164">
        <f t="shared" ca="1" si="127"/>
        <v>73.23</v>
      </c>
      <c r="AJ120" s="164">
        <f t="shared" ca="1" si="128"/>
        <v>74.695000000000007</v>
      </c>
      <c r="AK120" s="164">
        <f t="shared" ca="1" si="129"/>
        <v>76.189000000000007</v>
      </c>
      <c r="AL120" s="164">
        <f t="shared" ca="1" si="130"/>
        <v>77.713000000000008</v>
      </c>
    </row>
    <row r="121" spans="1:40">
      <c r="A121" s="85" t="s">
        <v>242</v>
      </c>
      <c r="B121" s="86">
        <v>12</v>
      </c>
      <c r="C121" s="86" t="s">
        <v>123</v>
      </c>
      <c r="D121" s="86">
        <v>543</v>
      </c>
      <c r="E121" s="86" t="s">
        <v>448</v>
      </c>
      <c r="F121" s="113" t="s">
        <v>243</v>
      </c>
      <c r="G121" s="134">
        <f t="shared" ca="1" si="110"/>
        <v>121055</v>
      </c>
      <c r="H121" s="134">
        <f t="shared" ca="1" si="111"/>
        <v>127428</v>
      </c>
      <c r="I121" s="134">
        <f t="shared" ca="1" si="112"/>
        <v>129974</v>
      </c>
      <c r="J121" s="134">
        <f t="shared" ca="1" si="113"/>
        <v>132575</v>
      </c>
      <c r="K121" s="134">
        <f t="shared" ca="1" si="114"/>
        <v>135229</v>
      </c>
      <c r="L121" s="134">
        <f t="shared" ca="1" si="115"/>
        <v>137931</v>
      </c>
      <c r="M121" s="134">
        <f t="shared" ca="1" si="116"/>
        <v>140691</v>
      </c>
      <c r="N121" s="134">
        <f t="shared" ca="1" si="117"/>
        <v>143505</v>
      </c>
      <c r="O121" s="87"/>
      <c r="P121" s="100" t="str">
        <f t="shared" si="118"/>
        <v>C03034</v>
      </c>
      <c r="Q121" s="102" t="s">
        <v>509</v>
      </c>
      <c r="R121" s="103" t="str">
        <f t="shared" si="119"/>
        <v>Director Parking Management &amp; Traffic Control</v>
      </c>
      <c r="S121" s="102" t="str">
        <f t="shared" si="131"/>
        <v>80</v>
      </c>
      <c r="T121" s="104" cm="1">
        <f t="array" aca="1" ref="T121" ca="1">IF($Q121="Y",VLOOKUP($P121,INDIRECT($Q$2),T$5,0)*INDIRECT($P$1),VLOOKUP($P121,INDIRECT($Q$2),T$5,0))</f>
        <v>121054.57074760155</v>
      </c>
      <c r="U121" s="104" cm="1">
        <f t="array" aca="1" ref="U121" ca="1">IF($Q121="Y",VLOOKUP($P121,INDIRECT($Q$2),U$5,0)*INDIRECT($P$1),VLOOKUP($P121,INDIRECT($Q$2),U$5,0))</f>
        <v>127428.13443739842</v>
      </c>
      <c r="V121" s="104" cm="1">
        <f t="array" aca="1" ref="V121" ca="1">IF($Q121="Y",VLOOKUP($P121,INDIRECT($Q$2),V$5,0)*INDIRECT($P$1),VLOOKUP($P121,INDIRECT($Q$2),V$5,0))</f>
        <v>129974.46272860153</v>
      </c>
      <c r="W121" s="104" cm="1">
        <f t="array" aca="1" ref="W121" ca="1">IF($Q121="Y",VLOOKUP($P121,INDIRECT($Q$2),W$5,0)*INDIRECT($P$1),VLOOKUP($P121,INDIRECT($Q$2),W$5,0))</f>
        <v>132574.99175232812</v>
      </c>
      <c r="X121" s="104" cm="1">
        <f t="array" aca="1" ref="X121" ca="1">IF($Q121="Y",VLOOKUP($P121,INDIRECT($Q$2),X$5,0)*INDIRECT($P$1),VLOOKUP($P121,INDIRECT($Q$2),X$5,0))</f>
        <v>135228.61537117968</v>
      </c>
      <c r="Y121" s="104" cm="1">
        <f t="array" aca="1" ref="Y121" ca="1">IF($Q121="Y",VLOOKUP($P121,INDIRECT($Q$2),Y$5,0)*INDIRECT($P$1),VLOOKUP($P121,INDIRECT($Q$2),Y$5,0))</f>
        <v>137930.90903556248</v>
      </c>
      <c r="Z121" s="104" cm="1">
        <f t="array" aca="1" ref="Z121" ca="1">IF($Q121="Y",VLOOKUP($P121,INDIRECT($Q$2),Z$5,0)*INDIRECT($P$1),VLOOKUP($P121,INDIRECT($Q$2),Z$5,0))</f>
        <v>140690.72184466405</v>
      </c>
      <c r="AA121" s="104" cm="1">
        <f t="array" aca="1" ref="AA121" ca="1">IF($Q121="Y",VLOOKUP($P121,INDIRECT($Q$2),AA$5,0)*INDIRECT($P$1),VLOOKUP($P121,INDIRECT($Q$2),AA$5,0))</f>
        <v>143504.73538628902</v>
      </c>
      <c r="AB121" s="162" t="str">
        <f t="shared" si="120"/>
        <v>C03034</v>
      </c>
      <c r="AC121" s="163" t="str">
        <f t="shared" si="121"/>
        <v>Director Parking Management &amp; Traffic Control</v>
      </c>
      <c r="AD121" s="162" t="str">
        <f t="shared" si="122"/>
        <v>80</v>
      </c>
      <c r="AE121" s="164">
        <f t="shared" ca="1" si="123"/>
        <v>58.199999999999996</v>
      </c>
      <c r="AF121" s="164">
        <f t="shared" ca="1" si="124"/>
        <v>61.263999999999996</v>
      </c>
      <c r="AG121" s="164">
        <f t="shared" ca="1" si="125"/>
        <v>62.488</v>
      </c>
      <c r="AH121" s="164">
        <f t="shared" ca="1" si="126"/>
        <v>63.738</v>
      </c>
      <c r="AI121" s="164">
        <f t="shared" ca="1" si="127"/>
        <v>65.01400000000001</v>
      </c>
      <c r="AJ121" s="164">
        <f t="shared" ca="1" si="128"/>
        <v>66.313000000000002</v>
      </c>
      <c r="AK121" s="164">
        <f t="shared" ca="1" si="129"/>
        <v>67.64</v>
      </c>
      <c r="AL121" s="164">
        <f t="shared" ca="1" si="130"/>
        <v>68.993000000000009</v>
      </c>
    </row>
    <row r="122" spans="1:40">
      <c r="A122" s="85" t="s">
        <v>570</v>
      </c>
      <c r="B122" s="86">
        <v>10</v>
      </c>
      <c r="C122" s="94" t="s">
        <v>723</v>
      </c>
      <c r="D122" s="86">
        <v>470</v>
      </c>
      <c r="E122" s="86" t="s">
        <v>448</v>
      </c>
      <c r="F122" s="113" t="s">
        <v>537</v>
      </c>
      <c r="G122" s="134">
        <f t="shared" ca="1" si="110"/>
        <v>104387</v>
      </c>
      <c r="H122" s="134">
        <f t="shared" ca="1" si="111"/>
        <v>109881</v>
      </c>
      <c r="I122" s="134">
        <f t="shared" ca="1" si="112"/>
        <v>112079</v>
      </c>
      <c r="J122" s="134">
        <f t="shared" ca="1" si="113"/>
        <v>114320</v>
      </c>
      <c r="K122" s="134">
        <f t="shared" ca="1" si="114"/>
        <v>116608</v>
      </c>
      <c r="L122" s="134">
        <f t="shared" ca="1" si="115"/>
        <v>118938</v>
      </c>
      <c r="M122" s="134">
        <f t="shared" ca="1" si="116"/>
        <v>121317</v>
      </c>
      <c r="N122" s="134">
        <f t="shared" ca="1" si="117"/>
        <v>123743</v>
      </c>
      <c r="O122" s="87"/>
      <c r="P122" s="100" t="str">
        <f t="shared" si="118"/>
        <v>59457C</v>
      </c>
      <c r="Q122" s="102" t="s">
        <v>509</v>
      </c>
      <c r="R122" s="103" t="str">
        <f t="shared" si="119"/>
        <v>Director Partnership &amp; Outreach</v>
      </c>
      <c r="S122" s="102" t="str">
        <f t="shared" si="131"/>
        <v>188</v>
      </c>
      <c r="T122" s="104" cm="1">
        <f t="array" aca="1" ref="T122" ca="1">IF($Q122="Y",VLOOKUP($P122,INDIRECT($Q$2),T$5,0)*INDIRECT($P$1),VLOOKUP($P122,INDIRECT($Q$2),T$5,0))</f>
        <v>104386.984</v>
      </c>
      <c r="U122" s="104" cm="1">
        <f t="array" aca="1" ref="U122" ca="1">IF($Q122="Y",VLOOKUP($P122,INDIRECT($Q$2),U$5,0)*INDIRECT($P$1),VLOOKUP($P122,INDIRECT($Q$2),U$5,0))</f>
        <v>109881.148</v>
      </c>
      <c r="V122" s="104" cm="1">
        <f t="array" aca="1" ref="V122" ca="1">IF($Q122="Y",VLOOKUP($P122,INDIRECT($Q$2),V$5,0)*INDIRECT($P$1),VLOOKUP($P122,INDIRECT($Q$2),V$5,0))</f>
        <v>112079.23999999999</v>
      </c>
      <c r="W122" s="104" cm="1">
        <f t="array" aca="1" ref="W122" ca="1">IF($Q122="Y",VLOOKUP($P122,INDIRECT($Q$2),W$5,0)*INDIRECT($P$1),VLOOKUP($P122,INDIRECT($Q$2),W$5,0))</f>
        <v>114319.97199999999</v>
      </c>
      <c r="X122" s="104" cm="1">
        <f t="array" aca="1" ref="X122" ca="1">IF($Q122="Y",VLOOKUP($P122,INDIRECT($Q$2),X$5,0)*INDIRECT($P$1),VLOOKUP($P122,INDIRECT($Q$2),X$5,0))</f>
        <v>116607.60799999999</v>
      </c>
      <c r="Y122" s="104" cm="1">
        <f t="array" aca="1" ref="Y122" ca="1">IF($Q122="Y",VLOOKUP($P122,INDIRECT($Q$2),Y$5,0)*INDIRECT($P$1),VLOOKUP($P122,INDIRECT($Q$2),Y$5,0))</f>
        <v>118937.88399999998</v>
      </c>
      <c r="Z122" s="104" cm="1">
        <f t="array" aca="1" ref="Z122" ca="1">IF($Q122="Y",VLOOKUP($P122,INDIRECT($Q$2),Z$5,0)*INDIRECT($P$1),VLOOKUP($P122,INDIRECT($Q$2),Z$5,0))</f>
        <v>121317.19599999998</v>
      </c>
      <c r="AA122" s="104" cm="1">
        <f t="array" aca="1" ref="AA122" ca="1">IF($Q122="Y",VLOOKUP($P122,INDIRECT($Q$2),AA$5,0)*INDIRECT($P$1),VLOOKUP($P122,INDIRECT($Q$2),AA$5,0))</f>
        <v>123743.41199999998</v>
      </c>
      <c r="AB122" s="162" t="str">
        <f t="shared" si="120"/>
        <v>59457C</v>
      </c>
      <c r="AC122" s="163" t="str">
        <f t="shared" si="121"/>
        <v>Director Partnership &amp; Outreach</v>
      </c>
      <c r="AD122" s="162" t="str">
        <f t="shared" si="122"/>
        <v>188</v>
      </c>
      <c r="AE122" s="164">
        <f t="shared" ca="1" si="123"/>
        <v>50.186999999999998</v>
      </c>
      <c r="AF122" s="164">
        <f t="shared" ca="1" si="124"/>
        <v>52.827999999999996</v>
      </c>
      <c r="AG122" s="164">
        <f t="shared" ca="1" si="125"/>
        <v>53.884999999999998</v>
      </c>
      <c r="AH122" s="164">
        <f t="shared" ca="1" si="126"/>
        <v>54.961999999999996</v>
      </c>
      <c r="AI122" s="164">
        <f t="shared" ca="1" si="127"/>
        <v>56.061999999999998</v>
      </c>
      <c r="AJ122" s="164">
        <f t="shared" ca="1" si="128"/>
        <v>57.181999999999995</v>
      </c>
      <c r="AK122" s="164">
        <f t="shared" ca="1" si="129"/>
        <v>58.326000000000001</v>
      </c>
      <c r="AL122" s="164">
        <f t="shared" ca="1" si="130"/>
        <v>59.492999999999995</v>
      </c>
    </row>
    <row r="123" spans="1:40">
      <c r="A123" s="85" t="s">
        <v>551</v>
      </c>
      <c r="B123" s="86">
        <v>14</v>
      </c>
      <c r="C123" s="94" t="s">
        <v>179</v>
      </c>
      <c r="D123" s="86">
        <v>675</v>
      </c>
      <c r="E123" s="86" t="s">
        <v>448</v>
      </c>
      <c r="F123" s="118" t="s">
        <v>552</v>
      </c>
      <c r="G123" s="134">
        <f t="shared" ca="1" si="110"/>
        <v>151201</v>
      </c>
      <c r="H123" s="134">
        <f t="shared" ca="1" si="111"/>
        <v>159158</v>
      </c>
      <c r="I123" s="134">
        <f t="shared" ca="1" si="112"/>
        <v>162342</v>
      </c>
      <c r="J123" s="134">
        <f t="shared" ca="1" si="113"/>
        <v>165587</v>
      </c>
      <c r="K123" s="134">
        <f t="shared" ca="1" si="114"/>
        <v>168897</v>
      </c>
      <c r="L123" s="134">
        <f t="shared" ca="1" si="115"/>
        <v>172280</v>
      </c>
      <c r="M123" s="134">
        <f t="shared" ca="1" si="116"/>
        <v>175722</v>
      </c>
      <c r="N123" s="134">
        <f t="shared" ca="1" si="117"/>
        <v>179236</v>
      </c>
      <c r="P123" s="100" t="str">
        <f t="shared" si="118"/>
        <v>59453C</v>
      </c>
      <c r="Q123" s="102" t="s">
        <v>509</v>
      </c>
      <c r="R123" s="103" t="str">
        <f t="shared" si="119"/>
        <v>Director Performance Management &amp; Innovation</v>
      </c>
      <c r="S123" s="102">
        <v>41</v>
      </c>
      <c r="T123" s="104" cm="1">
        <f t="array" aca="1" ref="T123" ca="1">IF($Q123="Y",VLOOKUP($P123,INDIRECT($Q$2),T$5,0)*INDIRECT($P$1),VLOOKUP($P123,INDIRECT($Q$2),T$5,0))</f>
        <v>151201.23940461717</v>
      </c>
      <c r="U123" s="104" cm="1">
        <f t="array" aca="1" ref="U123" ca="1">IF($Q123="Y",VLOOKUP($P123,INDIRECT($Q$2),U$5,0)*INDIRECT($P$1),VLOOKUP($P123,INDIRECT($Q$2),U$5,0))</f>
        <v>159157.68571157812</v>
      </c>
      <c r="V123" s="104" cm="1">
        <f t="array" aca="1" ref="V123" ca="1">IF($Q123="Y",VLOOKUP($P123,INDIRECT($Q$2),V$5,0)*INDIRECT($P$1),VLOOKUP($P123,INDIRECT($Q$2),V$5,0))</f>
        <v>162342.25528167965</v>
      </c>
      <c r="W123" s="104" cm="1">
        <f t="array" aca="1" ref="W123" ca="1">IF($Q123="Y",VLOOKUP($P123,INDIRECT($Q$2),W$5,0)*INDIRECT($P$1),VLOOKUP($P123,INDIRECT($Q$2),W$5,0))</f>
        <v>165586.55627129684</v>
      </c>
      <c r="X123" s="104" cm="1">
        <f t="array" aca="1" ref="X123" ca="1">IF($Q123="Y",VLOOKUP($P123,INDIRECT($Q$2),X$5,0)*INDIRECT($P$1),VLOOKUP($P123,INDIRECT($Q$2),X$5,0))</f>
        <v>168897.22550482029</v>
      </c>
      <c r="Y123" s="104" cm="1">
        <f t="array" aca="1" ref="Y123" ca="1">IF($Q123="Y",VLOOKUP($P123,INDIRECT($Q$2),Y$5,0)*INDIRECT($P$1),VLOOKUP($P123,INDIRECT($Q$2),Y$5,0))</f>
        <v>172279.79366924218</v>
      </c>
      <c r="Z123" s="104" cm="1">
        <f t="array" aca="1" ref="Z123" ca="1">IF($Q123="Y",VLOOKUP($P123,INDIRECT($Q$2),Z$5,0)*INDIRECT($P$1),VLOOKUP($P123,INDIRECT($Q$2),Z$5,0))</f>
        <v>175722.09325317966</v>
      </c>
      <c r="AA123" s="104" cm="1">
        <f t="array" aca="1" ref="AA123" ca="1">IF($Q123="Y",VLOOKUP($P123,INDIRECT($Q$2),AA$5,0)*INDIRECT($P$1),VLOOKUP($P123,INDIRECT($Q$2),AA$5,0))</f>
        <v>179236.2917680156</v>
      </c>
      <c r="AB123" s="162" t="str">
        <f t="shared" si="120"/>
        <v>59453C</v>
      </c>
      <c r="AC123" s="163" t="str">
        <f t="shared" si="121"/>
        <v>Director Performance Management &amp; Innovation</v>
      </c>
      <c r="AD123" s="162">
        <v>41</v>
      </c>
      <c r="AE123" s="164">
        <f t="shared" ca="1" si="123"/>
        <v>72.692999999999998</v>
      </c>
      <c r="AF123" s="164">
        <f t="shared" ca="1" si="124"/>
        <v>76.519000000000005</v>
      </c>
      <c r="AG123" s="164">
        <f t="shared" ca="1" si="125"/>
        <v>78.050000000000011</v>
      </c>
      <c r="AH123" s="164">
        <f t="shared" ca="1" si="126"/>
        <v>79.609000000000009</v>
      </c>
      <c r="AI123" s="164">
        <f t="shared" ca="1" si="127"/>
        <v>81.201000000000008</v>
      </c>
      <c r="AJ123" s="164">
        <f t="shared" ca="1" si="128"/>
        <v>82.826999999999998</v>
      </c>
      <c r="AK123" s="164">
        <f t="shared" ca="1" si="129"/>
        <v>84.481999999999999</v>
      </c>
      <c r="AL123" s="164">
        <f t="shared" ca="1" si="130"/>
        <v>86.172000000000011</v>
      </c>
      <c r="AM123" s="51"/>
      <c r="AN123" s="51"/>
    </row>
    <row r="124" spans="1:40">
      <c r="A124" s="85" t="s">
        <v>477</v>
      </c>
      <c r="B124" s="86">
        <v>16</v>
      </c>
      <c r="C124" s="94" t="s">
        <v>724</v>
      </c>
      <c r="D124" s="86">
        <v>748</v>
      </c>
      <c r="E124" s="86" t="s">
        <v>448</v>
      </c>
      <c r="F124" s="113" t="s">
        <v>478</v>
      </c>
      <c r="G124" s="134">
        <f t="shared" ca="1" si="110"/>
        <v>165712</v>
      </c>
      <c r="H124" s="134">
        <f t="shared" ca="1" si="111"/>
        <v>174433</v>
      </c>
      <c r="I124" s="134">
        <f t="shared" ca="1" si="112"/>
        <v>177922</v>
      </c>
      <c r="J124" s="134">
        <f t="shared" ca="1" si="113"/>
        <v>181481</v>
      </c>
      <c r="K124" s="134">
        <f t="shared" ca="1" si="114"/>
        <v>185111</v>
      </c>
      <c r="L124" s="134">
        <f t="shared" ca="1" si="115"/>
        <v>188813</v>
      </c>
      <c r="M124" s="134">
        <f t="shared" ca="1" si="116"/>
        <v>192588</v>
      </c>
      <c r="N124" s="134">
        <f t="shared" ca="1" si="117"/>
        <v>196441</v>
      </c>
      <c r="O124" s="87"/>
      <c r="P124" s="100" t="str">
        <f t="shared" si="118"/>
        <v>C03460</v>
      </c>
      <c r="Q124" s="102" t="s">
        <v>509</v>
      </c>
      <c r="R124" s="103" t="str">
        <f t="shared" si="119"/>
        <v>Director Planning</v>
      </c>
      <c r="S124" s="102" t="str">
        <f t="shared" ref="S124:S154" si="132">C124</f>
        <v>101</v>
      </c>
      <c r="T124" s="104" cm="1">
        <f t="array" aca="1" ref="T124" ca="1">IF($Q124="Y",VLOOKUP($P124,INDIRECT($Q$2),T$5,0)*INDIRECT($P$1),VLOOKUP($P124,INDIRECT($Q$2),T$5,0))</f>
        <v>165711.54979732027</v>
      </c>
      <c r="U124" s="104" cm="1">
        <f t="array" aca="1" ref="U124" ca="1">IF($Q124="Y",VLOOKUP($P124,INDIRECT($Q$2),U$5,0)*INDIRECT($P$1),VLOOKUP($P124,INDIRECT($Q$2),U$5,0))</f>
        <v>174433.44318399995</v>
      </c>
      <c r="V124" s="104" cm="1">
        <f t="array" aca="1" ref="V124" ca="1">IF($Q124="Y",VLOOKUP($P124,INDIRECT($Q$2),V$5,0)*INDIRECT($P$1),VLOOKUP($P124,INDIRECT($Q$2),V$5,0))</f>
        <v>177922.20053867184</v>
      </c>
      <c r="W124" s="104" cm="1">
        <f t="array" aca="1" ref="W124" ca="1">IF($Q124="Y",VLOOKUP($P124,INDIRECT($Q$2),W$5,0)*INDIRECT($P$1),VLOOKUP($P124,INDIRECT($Q$2),W$5,0))</f>
        <v>181480.64454944528</v>
      </c>
      <c r="X124" s="104" cm="1">
        <f t="array" aca="1" ref="X124" ca="1">IF($Q124="Y",VLOOKUP($P124,INDIRECT($Q$2),X$5,0)*INDIRECT($P$1),VLOOKUP($P124,INDIRECT($Q$2),X$5,0))</f>
        <v>185110.98749111712</v>
      </c>
      <c r="Y124" s="104" cm="1">
        <f t="array" aca="1" ref="Y124" ca="1">IF($Q124="Y",VLOOKUP($P124,INDIRECT($Q$2),Y$5,0)*INDIRECT($P$1),VLOOKUP($P124,INDIRECT($Q$2),Y$5,0))</f>
        <v>188813.22936368745</v>
      </c>
      <c r="Z124" s="104" cm="1">
        <f t="array" aca="1" ref="Z124" ca="1">IF($Q124="Y",VLOOKUP($P124,INDIRECT($Q$2),Z$5,0)*INDIRECT($P$1),VLOOKUP($P124,INDIRECT($Q$2),Z$5,0))</f>
        <v>192588.47630455464</v>
      </c>
      <c r="AA124" s="104" cm="1">
        <f t="array" aca="1" ref="AA124" ca="1">IF($Q124="Y",VLOOKUP($P124,INDIRECT($Q$2),AA$5,0)*INDIRECT($P$1),VLOOKUP($P124,INDIRECT($Q$2),AA$5,0))</f>
        <v>196441.15286331248</v>
      </c>
      <c r="AB124" s="162" t="str">
        <f t="shared" si="120"/>
        <v>C03460</v>
      </c>
      <c r="AC124" s="163" t="str">
        <f t="shared" si="121"/>
        <v>Director Planning</v>
      </c>
      <c r="AD124" s="162" t="str">
        <f t="shared" ref="AD124:AD154" si="133">C124</f>
        <v>101</v>
      </c>
      <c r="AE124" s="164">
        <f t="shared" ca="1" si="123"/>
        <v>79.67</v>
      </c>
      <c r="AF124" s="164">
        <f t="shared" ca="1" si="124"/>
        <v>83.863</v>
      </c>
      <c r="AG124" s="164">
        <f t="shared" ca="1" si="125"/>
        <v>85.54</v>
      </c>
      <c r="AH124" s="164">
        <f t="shared" ca="1" si="126"/>
        <v>87.251000000000005</v>
      </c>
      <c r="AI124" s="164">
        <f t="shared" ca="1" si="127"/>
        <v>88.996000000000009</v>
      </c>
      <c r="AJ124" s="164">
        <f t="shared" ca="1" si="128"/>
        <v>90.77600000000001</v>
      </c>
      <c r="AK124" s="164">
        <f t="shared" ca="1" si="129"/>
        <v>92.591000000000008</v>
      </c>
      <c r="AL124" s="164">
        <f t="shared" ca="1" si="130"/>
        <v>94.442999999999998</v>
      </c>
    </row>
    <row r="125" spans="1:40">
      <c r="A125" s="85" t="s">
        <v>244</v>
      </c>
      <c r="B125" s="86">
        <v>12</v>
      </c>
      <c r="C125" s="86" t="s">
        <v>245</v>
      </c>
      <c r="D125" s="86">
        <v>563</v>
      </c>
      <c r="E125" s="86" t="s">
        <v>448</v>
      </c>
      <c r="F125" s="113" t="s">
        <v>246</v>
      </c>
      <c r="G125" s="134">
        <f t="shared" ca="1" si="110"/>
        <v>125624</v>
      </c>
      <c r="H125" s="134">
        <f t="shared" ca="1" si="111"/>
        <v>132235</v>
      </c>
      <c r="I125" s="134">
        <f t="shared" ca="1" si="112"/>
        <v>134879</v>
      </c>
      <c r="J125" s="134">
        <f t="shared" ca="1" si="113"/>
        <v>137578</v>
      </c>
      <c r="K125" s="134">
        <f t="shared" ca="1" si="114"/>
        <v>140328</v>
      </c>
      <c r="L125" s="134">
        <f t="shared" ca="1" si="115"/>
        <v>143135</v>
      </c>
      <c r="M125" s="134">
        <f t="shared" ca="1" si="116"/>
        <v>145998</v>
      </c>
      <c r="N125" s="134">
        <f t="shared" ca="1" si="117"/>
        <v>148919</v>
      </c>
      <c r="O125" s="87"/>
      <c r="P125" s="100" t="str">
        <f t="shared" si="118"/>
        <v>C03462</v>
      </c>
      <c r="Q125" s="102" t="s">
        <v>509</v>
      </c>
      <c r="R125" s="103" t="str">
        <f t="shared" si="119"/>
        <v>Director Planning &amp; Administration</v>
      </c>
      <c r="S125" s="102" t="str">
        <f t="shared" si="132"/>
        <v>84</v>
      </c>
      <c r="T125" s="104" cm="1">
        <f t="array" aca="1" ref="T125" ca="1">IF($Q125="Y",VLOOKUP($P125,INDIRECT($Q$2),T$5,0)*INDIRECT($P$1),VLOOKUP($P125,INDIRECT($Q$2),T$5,0))</f>
        <v>125624.02434054685</v>
      </c>
      <c r="U125" s="104" cm="1">
        <f t="array" aca="1" ref="U125" ca="1">IF($Q125="Y",VLOOKUP($P125,INDIRECT($Q$2),U$5,0)*INDIRECT($P$1),VLOOKUP($P125,INDIRECT($Q$2),U$5,0))</f>
        <v>132235.40757100779</v>
      </c>
      <c r="V125" s="104" cm="1">
        <f t="array" aca="1" ref="V125" ca="1">IF($Q125="Y",VLOOKUP($P125,INDIRECT($Q$2),V$5,0)*INDIRECT($P$1),VLOOKUP($P125,INDIRECT($Q$2),V$5,0))</f>
        <v>134879.07595327342</v>
      </c>
      <c r="W125" s="104" cm="1">
        <f t="array" aca="1" ref="W125" ca="1">IF($Q125="Y",VLOOKUP($P125,INDIRECT($Q$2),W$5,0)*INDIRECT($P$1),VLOOKUP($P125,INDIRECT($Q$2),W$5,0))</f>
        <v>137578.05120546091</v>
      </c>
      <c r="X125" s="104" cm="1">
        <f t="array" aca="1" ref="X125" ca="1">IF($Q125="Y",VLOOKUP($P125,INDIRECT($Q$2),X$5,0)*INDIRECT($P$1),VLOOKUP($P125,INDIRECT($Q$2),X$5,0))</f>
        <v>140327.90877797653</v>
      </c>
      <c r="Y125" s="104" cm="1">
        <f t="array" aca="1" ref="Y125" ca="1">IF($Q125="Y",VLOOKUP($P125,INDIRECT($Q$2),Y$5,0)*INDIRECT($P$1),VLOOKUP($P125,INDIRECT($Q$2),Y$5,0))</f>
        <v>143135.2854952109</v>
      </c>
      <c r="Z125" s="104" cm="1">
        <f t="array" aca="1" ref="Z125" ca="1">IF($Q125="Y",VLOOKUP($P125,INDIRECT($Q$2),Z$5,0)*INDIRECT($P$1),VLOOKUP($P125,INDIRECT($Q$2),Z$5,0))</f>
        <v>145997.96908236717</v>
      </c>
      <c r="AA125" s="104" cm="1">
        <f t="array" aca="1" ref="AA125" ca="1">IF($Q125="Y",VLOOKUP($P125,INDIRECT($Q$2),AA$5,0)*INDIRECT($P$1),VLOOKUP($P125,INDIRECT($Q$2),AA$5,0))</f>
        <v>148919.2779516406</v>
      </c>
      <c r="AB125" s="162" t="str">
        <f t="shared" si="120"/>
        <v>C03462</v>
      </c>
      <c r="AC125" s="163" t="str">
        <f t="shared" si="121"/>
        <v>Director Planning &amp; Administration</v>
      </c>
      <c r="AD125" s="162" t="str">
        <f t="shared" si="133"/>
        <v>84</v>
      </c>
      <c r="AE125" s="164">
        <f t="shared" ca="1" si="123"/>
        <v>60.396999999999998</v>
      </c>
      <c r="AF125" s="164">
        <f t="shared" ca="1" si="124"/>
        <v>63.574999999999996</v>
      </c>
      <c r="AG125" s="164">
        <f t="shared" ca="1" si="125"/>
        <v>64.846000000000004</v>
      </c>
      <c r="AH125" s="164">
        <f t="shared" ca="1" si="126"/>
        <v>66.144000000000005</v>
      </c>
      <c r="AI125" s="164">
        <f t="shared" ca="1" si="127"/>
        <v>67.466000000000008</v>
      </c>
      <c r="AJ125" s="164">
        <f t="shared" ca="1" si="128"/>
        <v>68.816000000000003</v>
      </c>
      <c r="AK125" s="164">
        <f t="shared" ca="1" si="129"/>
        <v>70.192000000000007</v>
      </c>
      <c r="AL125" s="164">
        <f t="shared" ca="1" si="130"/>
        <v>71.596000000000004</v>
      </c>
    </row>
    <row r="126" spans="1:40" s="51" customFormat="1">
      <c r="A126" s="85" t="s">
        <v>233</v>
      </c>
      <c r="B126" s="86">
        <v>13</v>
      </c>
      <c r="C126" s="86" t="s">
        <v>135</v>
      </c>
      <c r="D126" s="86">
        <v>595</v>
      </c>
      <c r="E126" s="86" t="s">
        <v>448</v>
      </c>
      <c r="F126" s="113" t="s">
        <v>753</v>
      </c>
      <c r="G126" s="134">
        <f t="shared" ca="1" si="110"/>
        <v>132931</v>
      </c>
      <c r="H126" s="134">
        <f t="shared" ca="1" si="111"/>
        <v>139929</v>
      </c>
      <c r="I126" s="134">
        <f t="shared" ca="1" si="112"/>
        <v>142725</v>
      </c>
      <c r="J126" s="134">
        <f t="shared" ca="1" si="113"/>
        <v>145581</v>
      </c>
      <c r="K126" s="134">
        <f t="shared" ca="1" si="114"/>
        <v>148493</v>
      </c>
      <c r="L126" s="134">
        <f t="shared" ca="1" si="115"/>
        <v>151461</v>
      </c>
      <c r="M126" s="134">
        <f t="shared" ca="1" si="116"/>
        <v>154492</v>
      </c>
      <c r="N126" s="134">
        <f t="shared" ca="1" si="117"/>
        <v>157583</v>
      </c>
      <c r="O126" s="87"/>
      <c r="P126" s="100" t="str">
        <f t="shared" si="118"/>
        <v>C03397</v>
      </c>
      <c r="Q126" s="102" t="s">
        <v>509</v>
      </c>
      <c r="R126" s="103" t="str">
        <f t="shared" si="119"/>
        <v>Director Police Financial Operations</v>
      </c>
      <c r="S126" s="102" t="str">
        <f t="shared" si="132"/>
        <v>130</v>
      </c>
      <c r="T126" s="104" cm="1">
        <f t="array" aca="1" ref="T126" ca="1">IF($Q126="Y",VLOOKUP($P126,INDIRECT($Q$2),T$5,0)*INDIRECT($P$1),VLOOKUP($P126,INDIRECT($Q$2),T$5,0))</f>
        <v>132931.16799462499</v>
      </c>
      <c r="U126" s="104" cm="1">
        <f t="array" aca="1" ref="U126" ca="1">IF($Q126="Y",VLOOKUP($P126,INDIRECT($Q$2),U$5,0)*INDIRECT($P$1),VLOOKUP($P126,INDIRECT($Q$2),U$5,0))</f>
        <v>139928.5931771406</v>
      </c>
      <c r="V126" s="104" cm="1">
        <f t="array" aca="1" ref="V126" ca="1">IF($Q126="Y",VLOOKUP($P126,INDIRECT($Q$2),V$5,0)*INDIRECT($P$1),VLOOKUP($P126,INDIRECT($Q$2),V$5,0))</f>
        <v>142724.9085203906</v>
      </c>
      <c r="W126" s="104" cm="1">
        <f t="array" aca="1" ref="W126" ca="1">IF($Q126="Y",VLOOKUP($P126,INDIRECT($Q$2),W$5,0)*INDIRECT($P$1),VLOOKUP($P126,INDIRECT($Q$2),W$5,0))</f>
        <v>145580.95528315622</v>
      </c>
      <c r="X126" s="104" cm="1">
        <f t="array" aca="1" ref="X126" ca="1">IF($Q126="Y",VLOOKUP($P126,INDIRECT($Q$2),X$5,0)*INDIRECT($P$1),VLOOKUP($P126,INDIRECT($Q$2),X$5,0))</f>
        <v>148493.41505324215</v>
      </c>
      <c r="Y126" s="104" cm="1">
        <f t="array" aca="1" ref="Y126" ca="1">IF($Q126="Y",VLOOKUP($P126,INDIRECT($Q$2),Y$5,0)*INDIRECT($P$1),VLOOKUP($P126,INDIRECT($Q$2),Y$5,0))</f>
        <v>151461.18169324996</v>
      </c>
      <c r="Z126" s="104" cm="1">
        <f t="array" aca="1" ref="Z126" ca="1">IF($Q126="Y",VLOOKUP($P126,INDIRECT($Q$2),Z$5,0)*INDIRECT($P$1),VLOOKUP($P126,INDIRECT($Q$2),Z$5,0))</f>
        <v>154491.99816496871</v>
      </c>
      <c r="AA126" s="104" cm="1">
        <f t="array" aca="1" ref="AA126" ca="1">IF($Q126="Y",VLOOKUP($P126,INDIRECT($Q$2),AA$5,0)*INDIRECT($P$1),VLOOKUP($P126,INDIRECT($Q$2),AA$5,0))</f>
        <v>157582.54605620311</v>
      </c>
      <c r="AB126" s="162" t="str">
        <f t="shared" si="120"/>
        <v>C03397</v>
      </c>
      <c r="AC126" s="163" t="str">
        <f t="shared" si="121"/>
        <v>Director Police Financial Operations</v>
      </c>
      <c r="AD126" s="162" t="str">
        <f t="shared" si="133"/>
        <v>130</v>
      </c>
      <c r="AE126" s="164">
        <f t="shared" ca="1" si="123"/>
        <v>63.91</v>
      </c>
      <c r="AF126" s="164">
        <f t="shared" ca="1" si="124"/>
        <v>67.274000000000001</v>
      </c>
      <c r="AG126" s="164">
        <f t="shared" ca="1" si="125"/>
        <v>68.618000000000009</v>
      </c>
      <c r="AH126" s="164">
        <f t="shared" ca="1" si="126"/>
        <v>69.991</v>
      </c>
      <c r="AI126" s="164">
        <f t="shared" ca="1" si="127"/>
        <v>71.39200000000001</v>
      </c>
      <c r="AJ126" s="164">
        <f t="shared" ca="1" si="128"/>
        <v>72.817999999999998</v>
      </c>
      <c r="AK126" s="164">
        <f t="shared" ca="1" si="129"/>
        <v>74.275000000000006</v>
      </c>
      <c r="AL126" s="164">
        <f t="shared" ca="1" si="130"/>
        <v>75.76100000000001</v>
      </c>
    </row>
    <row r="127" spans="1:40">
      <c r="A127" s="85" t="s">
        <v>651</v>
      </c>
      <c r="B127" s="86">
        <v>12</v>
      </c>
      <c r="C127" s="94" t="s">
        <v>719</v>
      </c>
      <c r="D127" s="86">
        <v>573</v>
      </c>
      <c r="E127" s="86" t="s">
        <v>448</v>
      </c>
      <c r="F127" s="113" t="s">
        <v>754</v>
      </c>
      <c r="G127" s="134">
        <f t="shared" ca="1" si="110"/>
        <v>127907</v>
      </c>
      <c r="H127" s="134">
        <f t="shared" ca="1" si="111"/>
        <v>134639</v>
      </c>
      <c r="I127" s="134">
        <f t="shared" ca="1" si="112"/>
        <v>137332</v>
      </c>
      <c r="J127" s="134">
        <f t="shared" ca="1" si="113"/>
        <v>140079</v>
      </c>
      <c r="K127" s="134">
        <f t="shared" ca="1" si="114"/>
        <v>142880</v>
      </c>
      <c r="L127" s="134">
        <f t="shared" ca="1" si="115"/>
        <v>145738</v>
      </c>
      <c r="M127" s="134">
        <f t="shared" ca="1" si="116"/>
        <v>148653</v>
      </c>
      <c r="N127" s="134">
        <f t="shared" ca="1" si="117"/>
        <v>151625</v>
      </c>
      <c r="O127" s="87"/>
      <c r="P127" s="100" t="str">
        <f t="shared" si="118"/>
        <v>53076C</v>
      </c>
      <c r="Q127" s="102" t="s">
        <v>509</v>
      </c>
      <c r="R127" s="103" t="str">
        <f t="shared" si="119"/>
        <v>Director Police Training</v>
      </c>
      <c r="S127" s="102" t="str">
        <f t="shared" si="132"/>
        <v>198</v>
      </c>
      <c r="T127" s="104" cm="1">
        <f t="array" aca="1" ref="T127" ca="1">IF($Q127="Y",VLOOKUP($P127,INDIRECT($Q$2),T$5,0)*INDIRECT($P$1),VLOOKUP($P127,INDIRECT($Q$2),T$5,0))</f>
        <v>127906.67499999999</v>
      </c>
      <c r="U127" s="104" cm="1">
        <f t="array" aca="1" ref="U127" ca="1">IF($Q127="Y",VLOOKUP($P127,INDIRECT($Q$2),U$5,0)*INDIRECT($P$1),VLOOKUP($P127,INDIRECT($Q$2),U$5,0))</f>
        <v>134638.875</v>
      </c>
      <c r="V127" s="104" cm="1">
        <f t="array" aca="1" ref="V127" ca="1">IF($Q127="Y",VLOOKUP($P127,INDIRECT($Q$2),V$5,0)*INDIRECT($P$1),VLOOKUP($P127,INDIRECT($Q$2),V$5,0))</f>
        <v>137331.54999999999</v>
      </c>
      <c r="W127" s="104" cm="1">
        <f t="array" aca="1" ref="W127" ca="1">IF($Q127="Y",VLOOKUP($P127,INDIRECT($Q$2),W$5,0)*INDIRECT($P$1),VLOOKUP($P127,INDIRECT($Q$2),W$5,0))</f>
        <v>140078.54999999999</v>
      </c>
      <c r="X127" s="104" cm="1">
        <f t="array" aca="1" ref="X127" ca="1">IF($Q127="Y",VLOOKUP($P127,INDIRECT($Q$2),X$5,0)*INDIRECT($P$1),VLOOKUP($P127,INDIRECT($Q$2),X$5,0))</f>
        <v>142879.875</v>
      </c>
      <c r="Y127" s="104" cm="1">
        <f t="array" aca="1" ref="Y127" ca="1">IF($Q127="Y",VLOOKUP($P127,INDIRECT($Q$2),Y$5,0)*INDIRECT($P$1),VLOOKUP($P127,INDIRECT($Q$2),Y$5,0))</f>
        <v>145737.57499999998</v>
      </c>
      <c r="Z127" s="104" cm="1">
        <f t="array" aca="1" ref="Z127" ca="1">IF($Q127="Y",VLOOKUP($P127,INDIRECT($Q$2),Z$5,0)*INDIRECT($P$1),VLOOKUP($P127,INDIRECT($Q$2),Z$5,0))</f>
        <v>148652.67499999999</v>
      </c>
      <c r="AA127" s="104" cm="1">
        <f t="array" aca="1" ref="AA127" ca="1">IF($Q127="Y",VLOOKUP($P127,INDIRECT($Q$2),AA$5,0)*INDIRECT($P$1),VLOOKUP($P127,INDIRECT($Q$2),AA$5,0))</f>
        <v>151625.17499999999</v>
      </c>
      <c r="AB127" s="162" t="str">
        <f t="shared" si="120"/>
        <v>53076C</v>
      </c>
      <c r="AC127" s="163" t="str">
        <f t="shared" si="121"/>
        <v>Director Police Training</v>
      </c>
      <c r="AD127" s="162" t="str">
        <f t="shared" si="133"/>
        <v>198</v>
      </c>
      <c r="AE127" s="164">
        <f t="shared" ca="1" si="123"/>
        <v>61.494</v>
      </c>
      <c r="AF127" s="164">
        <f t="shared" ca="1" si="124"/>
        <v>64.731000000000009</v>
      </c>
      <c r="AG127" s="164">
        <f t="shared" ca="1" si="125"/>
        <v>66.025000000000006</v>
      </c>
      <c r="AH127" s="164">
        <f t="shared" ca="1" si="126"/>
        <v>67.346000000000004</v>
      </c>
      <c r="AI127" s="164">
        <f t="shared" ca="1" si="127"/>
        <v>68.692999999999998</v>
      </c>
      <c r="AJ127" s="164">
        <f t="shared" ca="1" si="128"/>
        <v>70.067000000000007</v>
      </c>
      <c r="AK127" s="164">
        <f t="shared" ca="1" si="129"/>
        <v>71.468000000000004</v>
      </c>
      <c r="AL127" s="164">
        <f t="shared" ca="1" si="130"/>
        <v>72.897000000000006</v>
      </c>
      <c r="AM127" s="51"/>
      <c r="AN127" s="51"/>
    </row>
    <row r="128" spans="1:40">
      <c r="A128" s="85" t="s">
        <v>639</v>
      </c>
      <c r="B128" s="86">
        <v>13</v>
      </c>
      <c r="C128" s="94" t="s">
        <v>725</v>
      </c>
      <c r="D128" s="86">
        <v>610</v>
      </c>
      <c r="E128" s="86" t="s">
        <v>448</v>
      </c>
      <c r="F128" s="113" t="s">
        <v>640</v>
      </c>
      <c r="G128" s="134">
        <f t="shared" ca="1" si="110"/>
        <v>136357</v>
      </c>
      <c r="H128" s="134">
        <f t="shared" ca="1" si="111"/>
        <v>143533</v>
      </c>
      <c r="I128" s="134">
        <f t="shared" ca="1" si="112"/>
        <v>146404</v>
      </c>
      <c r="J128" s="134">
        <f t="shared" ca="1" si="113"/>
        <v>149332</v>
      </c>
      <c r="K128" s="134">
        <f t="shared" ca="1" si="114"/>
        <v>152318</v>
      </c>
      <c r="L128" s="134">
        <f t="shared" ca="1" si="115"/>
        <v>155365</v>
      </c>
      <c r="M128" s="134">
        <f t="shared" ca="1" si="116"/>
        <v>158472</v>
      </c>
      <c r="N128" s="134">
        <f t="shared" ca="1" si="117"/>
        <v>161641</v>
      </c>
      <c r="O128" s="87"/>
      <c r="P128" s="100" t="str">
        <f t="shared" si="118"/>
        <v>53067C</v>
      </c>
      <c r="Q128" s="102" t="s">
        <v>509</v>
      </c>
      <c r="R128" s="103" t="str">
        <f t="shared" si="119"/>
        <v>Director Policy &amp; Research</v>
      </c>
      <c r="S128" s="102" t="str">
        <f t="shared" si="132"/>
        <v>193</v>
      </c>
      <c r="T128" s="104" cm="1">
        <f t="array" aca="1" ref="T128" ca="1">IF($Q128="Y",VLOOKUP($P128,INDIRECT($Q$2),T$5,0)*INDIRECT($P$1),VLOOKUP($P128,INDIRECT($Q$2),T$5,0))</f>
        <v>136356.77499999999</v>
      </c>
      <c r="U128" s="104" cm="1">
        <f t="array" aca="1" ref="U128" ca="1">IF($Q128="Y",VLOOKUP($P128,INDIRECT($Q$2),U$5,0)*INDIRECT($P$1),VLOOKUP($P128,INDIRECT($Q$2),U$5,0))</f>
        <v>143532.79999999999</v>
      </c>
      <c r="V128" s="104" cm="1">
        <f t="array" aca="1" ref="V128" ca="1">IF($Q128="Y",VLOOKUP($P128,INDIRECT($Q$2),V$5,0)*INDIRECT($P$1),VLOOKUP($P128,INDIRECT($Q$2),V$5,0))</f>
        <v>146403.82499999998</v>
      </c>
      <c r="W128" s="104" cm="1">
        <f t="array" aca="1" ref="W128" ca="1">IF($Q128="Y",VLOOKUP($P128,INDIRECT($Q$2),W$5,0)*INDIRECT($P$1),VLOOKUP($P128,INDIRECT($Q$2),W$5,0))</f>
        <v>149332.25</v>
      </c>
      <c r="X128" s="104" cm="1">
        <f t="array" aca="1" ref="X128" ca="1">IF($Q128="Y",VLOOKUP($P128,INDIRECT($Q$2),X$5,0)*INDIRECT($P$1),VLOOKUP($P128,INDIRECT($Q$2),X$5,0))</f>
        <v>152318.07499999998</v>
      </c>
      <c r="Y128" s="104" cm="1">
        <f t="array" aca="1" ref="Y128" ca="1">IF($Q128="Y",VLOOKUP($P128,INDIRECT($Q$2),Y$5,0)*INDIRECT($P$1),VLOOKUP($P128,INDIRECT($Q$2),Y$5,0))</f>
        <v>155365.4</v>
      </c>
      <c r="Z128" s="104" cm="1">
        <f t="array" aca="1" ref="Z128" ca="1">IF($Q128="Y",VLOOKUP($P128,INDIRECT($Q$2),Z$5,0)*INDIRECT($P$1),VLOOKUP($P128,INDIRECT($Q$2),Z$5,0))</f>
        <v>158472.17499999999</v>
      </c>
      <c r="AA128" s="104" cm="1">
        <f t="array" aca="1" ref="AA128" ca="1">IF($Q128="Y",VLOOKUP($P128,INDIRECT($Q$2),AA$5,0)*INDIRECT($P$1),VLOOKUP($P128,INDIRECT($Q$2),AA$5,0))</f>
        <v>161641.47499999998</v>
      </c>
      <c r="AB128" s="162" t="str">
        <f t="shared" si="120"/>
        <v>53067C</v>
      </c>
      <c r="AC128" s="163" t="str">
        <f t="shared" si="121"/>
        <v>Director Policy &amp; Research</v>
      </c>
      <c r="AD128" s="162" t="str">
        <f t="shared" si="133"/>
        <v>193</v>
      </c>
      <c r="AE128" s="164">
        <f t="shared" ca="1" si="123"/>
        <v>65.557000000000002</v>
      </c>
      <c r="AF128" s="164">
        <f t="shared" ca="1" si="124"/>
        <v>69.007000000000005</v>
      </c>
      <c r="AG128" s="164">
        <f t="shared" ca="1" si="125"/>
        <v>70.387</v>
      </c>
      <c r="AH128" s="164">
        <f t="shared" ca="1" si="126"/>
        <v>71.795000000000002</v>
      </c>
      <c r="AI128" s="164">
        <f t="shared" ca="1" si="127"/>
        <v>73.23</v>
      </c>
      <c r="AJ128" s="164">
        <f t="shared" ca="1" si="128"/>
        <v>74.695000000000007</v>
      </c>
      <c r="AK128" s="164">
        <f t="shared" ca="1" si="129"/>
        <v>76.189000000000007</v>
      </c>
      <c r="AL128" s="164">
        <f t="shared" ca="1" si="130"/>
        <v>77.713000000000008</v>
      </c>
    </row>
    <row r="129" spans="1:40">
      <c r="A129" s="85" t="s">
        <v>231</v>
      </c>
      <c r="B129" s="86">
        <v>13</v>
      </c>
      <c r="C129" s="86" t="s">
        <v>197</v>
      </c>
      <c r="D129" s="86">
        <v>593</v>
      </c>
      <c r="E129" s="86" t="s">
        <v>448</v>
      </c>
      <c r="F129" s="113" t="s">
        <v>752</v>
      </c>
      <c r="G129" s="134">
        <f t="shared" ca="1" si="110"/>
        <v>132475</v>
      </c>
      <c r="H129" s="134">
        <f t="shared" ca="1" si="111"/>
        <v>139446</v>
      </c>
      <c r="I129" s="134">
        <f t="shared" ca="1" si="112"/>
        <v>142235</v>
      </c>
      <c r="J129" s="134">
        <f t="shared" ca="1" si="113"/>
        <v>145081</v>
      </c>
      <c r="K129" s="134">
        <f t="shared" ca="1" si="114"/>
        <v>147983</v>
      </c>
      <c r="L129" s="134">
        <f t="shared" ca="1" si="115"/>
        <v>150941</v>
      </c>
      <c r="M129" s="134">
        <f t="shared" ca="1" si="116"/>
        <v>153962</v>
      </c>
      <c r="N129" s="134">
        <f t="shared" ca="1" si="117"/>
        <v>157041</v>
      </c>
      <c r="O129" s="87"/>
      <c r="P129" s="100" t="str">
        <f t="shared" si="118"/>
        <v>C03574</v>
      </c>
      <c r="Q129" s="102" t="s">
        <v>509</v>
      </c>
      <c r="R129" s="103" t="str">
        <f t="shared" si="119"/>
        <v xml:space="preserve">Director Pollice Crime Lab </v>
      </c>
      <c r="S129" s="102" t="str">
        <f t="shared" si="132"/>
        <v>105</v>
      </c>
      <c r="T129" s="104" cm="1">
        <f t="array" aca="1" ref="T129" ca="1">IF($Q129="Y",VLOOKUP($P129,INDIRECT($Q$2),T$5,0)*INDIRECT($P$1),VLOOKUP($P129,INDIRECT($Q$2),T$5,0))</f>
        <v>132475.43938646873</v>
      </c>
      <c r="U129" s="104" cm="1">
        <f t="array" aca="1" ref="U129" ca="1">IF($Q129="Y",VLOOKUP($P129,INDIRECT($Q$2),U$5,0)*INDIRECT($P$1),VLOOKUP($P129,INDIRECT($Q$2),U$5,0))</f>
        <v>139446.31727142184</v>
      </c>
      <c r="V129" s="104" cm="1">
        <f t="array" aca="1" ref="V129" ca="1">IF($Q129="Y",VLOOKUP($P129,INDIRECT($Q$2),V$5,0)*INDIRECT($P$1),VLOOKUP($P129,INDIRECT($Q$2),V$5,0))</f>
        <v>142234.88965288279</v>
      </c>
      <c r="W129" s="104" cm="1">
        <f t="array" aca="1" ref="W129" ca="1">IF($Q129="Y",VLOOKUP($P129,INDIRECT($Q$2),W$5,0)*INDIRECT($P$1),VLOOKUP($P129,INDIRECT($Q$2),W$5,0))</f>
        <v>145080.98117906248</v>
      </c>
      <c r="X129" s="104" cm="1">
        <f t="array" aca="1" ref="X129" ca="1">IF($Q129="Y",VLOOKUP($P129,INDIRECT($Q$2),X$5,0)*INDIRECT($P$1),VLOOKUP($P129,INDIRECT($Q$2),X$5,0))</f>
        <v>147983.48571256248</v>
      </c>
      <c r="Y129" s="104" cm="1">
        <f t="array" aca="1" ref="Y129" ca="1">IF($Q129="Y",VLOOKUP($P129,INDIRECT($Q$2),Y$5,0)*INDIRECT($P$1),VLOOKUP($P129,INDIRECT($Q$2),Y$5,0))</f>
        <v>150941.29711598434</v>
      </c>
      <c r="Z129" s="104" cm="1">
        <f t="array" aca="1" ref="Z129" ca="1">IF($Q129="Y",VLOOKUP($P129,INDIRECT($Q$2),Z$5,0)*INDIRECT($P$1),VLOOKUP($P129,INDIRECT($Q$2),Z$5,0))</f>
        <v>153962.15835111716</v>
      </c>
      <c r="AA129" s="104" cm="1">
        <f t="array" aca="1" ref="AA129" ca="1">IF($Q129="Y",VLOOKUP($P129,INDIRECT($Q$2),AA$5,0)*INDIRECT($P$1),VLOOKUP($P129,INDIRECT($Q$2),AA$5,0))</f>
        <v>157040.53873096872</v>
      </c>
      <c r="AB129" s="162" t="str">
        <f t="shared" si="120"/>
        <v>C03574</v>
      </c>
      <c r="AC129" s="163" t="str">
        <f t="shared" si="121"/>
        <v xml:space="preserve">Director Pollice Crime Lab </v>
      </c>
      <c r="AD129" s="162" t="str">
        <f t="shared" si="133"/>
        <v>105</v>
      </c>
      <c r="AE129" s="164">
        <f t="shared" ca="1" si="123"/>
        <v>63.690999999999995</v>
      </c>
      <c r="AF129" s="164">
        <f t="shared" ca="1" si="124"/>
        <v>67.042000000000002</v>
      </c>
      <c r="AG129" s="164">
        <f t="shared" ca="1" si="125"/>
        <v>68.38300000000001</v>
      </c>
      <c r="AH129" s="164">
        <f t="shared" ca="1" si="126"/>
        <v>69.751000000000005</v>
      </c>
      <c r="AI129" s="164">
        <f t="shared" ca="1" si="127"/>
        <v>71.146000000000001</v>
      </c>
      <c r="AJ129" s="164">
        <f t="shared" ca="1" si="128"/>
        <v>72.567999999999998</v>
      </c>
      <c r="AK129" s="164">
        <f t="shared" ca="1" si="129"/>
        <v>74.021000000000001</v>
      </c>
      <c r="AL129" s="164">
        <f t="shared" ca="1" si="130"/>
        <v>75.501000000000005</v>
      </c>
      <c r="AM129" s="51"/>
      <c r="AN129" s="51"/>
    </row>
    <row r="130" spans="1:40">
      <c r="A130" s="85" t="s">
        <v>260</v>
      </c>
      <c r="B130" s="86">
        <v>13</v>
      </c>
      <c r="C130" s="94" t="s">
        <v>187</v>
      </c>
      <c r="D130" s="86">
        <v>622</v>
      </c>
      <c r="E130" s="86" t="s">
        <v>448</v>
      </c>
      <c r="F130" s="85" t="s">
        <v>676</v>
      </c>
      <c r="G130" s="134">
        <f t="shared" ca="1" si="110"/>
        <v>139781</v>
      </c>
      <c r="H130" s="134">
        <f t="shared" ca="1" si="111"/>
        <v>147137</v>
      </c>
      <c r="I130" s="134">
        <f t="shared" ca="1" si="112"/>
        <v>150082</v>
      </c>
      <c r="J130" s="134">
        <f t="shared" ca="1" si="113"/>
        <v>153083</v>
      </c>
      <c r="K130" s="134">
        <f t="shared" ca="1" si="114"/>
        <v>156145</v>
      </c>
      <c r="L130" s="134">
        <f t="shared" ca="1" si="115"/>
        <v>159269</v>
      </c>
      <c r="M130" s="134">
        <f t="shared" ca="1" si="116"/>
        <v>162452</v>
      </c>
      <c r="N130" s="134">
        <f t="shared" ca="1" si="117"/>
        <v>165704</v>
      </c>
      <c r="O130" s="87"/>
      <c r="P130" s="100" t="str">
        <f t="shared" si="118"/>
        <v>C03490</v>
      </c>
      <c r="Q130" s="102" t="s">
        <v>509</v>
      </c>
      <c r="R130" s="103" t="str">
        <f t="shared" si="119"/>
        <v>Director Procurment</v>
      </c>
      <c r="S130" s="102" t="str">
        <f t="shared" si="132"/>
        <v>49</v>
      </c>
      <c r="T130" s="104" cm="1">
        <f t="array" aca="1" ref="T130" ca="1">IF($Q130="Y",VLOOKUP($P130,INDIRECT($Q$2),T$5,0)*INDIRECT($P$1),VLOOKUP($P130,INDIRECT($Q$2),T$5,0))</f>
        <v>139781.4769031484</v>
      </c>
      <c r="U130" s="104" cm="1">
        <f t="array" aca="1" ref="U130" ca="1">IF($Q130="Y",VLOOKUP($P130,INDIRECT($Q$2),U$5,0)*INDIRECT($P$1),VLOOKUP($P130,INDIRECT($Q$2),U$5,0))</f>
        <v>147137.29060275777</v>
      </c>
      <c r="V130" s="104" cm="1">
        <f t="array" aca="1" ref="V130" ca="1">IF($Q130="Y",VLOOKUP($P130,INDIRECT($Q$2),V$5,0)*INDIRECT($P$1),VLOOKUP($P130,INDIRECT($Q$2),V$5,0))</f>
        <v>150081.82835739842</v>
      </c>
      <c r="W130" s="104" cm="1">
        <f t="array" aca="1" ref="W130" ca="1">IF($Q130="Y",VLOOKUP($P130,INDIRECT($Q$2),W$5,0)*INDIRECT($P$1),VLOOKUP($P130,INDIRECT($Q$2),W$5,0))</f>
        <v>153082.77911935933</v>
      </c>
      <c r="X130" s="104" cm="1">
        <f t="array" aca="1" ref="X130" ca="1">IF($Q130="Y",VLOOKUP($P130,INDIRECT($Q$2),X$5,0)*INDIRECT($P$1),VLOOKUP($P130,INDIRECT($Q$2),X$5,0))</f>
        <v>156144.56743823431</v>
      </c>
      <c r="Y130" s="104" cm="1">
        <f t="array" aca="1" ref="Y130" ca="1">IF($Q130="Y",VLOOKUP($P130,INDIRECT($Q$2),Y$5,0)*INDIRECT($P$1),VLOOKUP($P130,INDIRECT($Q$2),Y$5,0))</f>
        <v>159269.40558882029</v>
      </c>
      <c r="Z130" s="104" cm="1">
        <f t="array" aca="1" ref="Z130" ca="1">IF($Q130="Y",VLOOKUP($P130,INDIRECT($Q$2),Z$5,0)*INDIRECT($P$1),VLOOKUP($P130,INDIRECT($Q$2),Z$5,0))</f>
        <v>162451.76288412497</v>
      </c>
      <c r="AA130" s="104" cm="1">
        <f t="array" aca="1" ref="AA130" ca="1">IF($Q130="Y",VLOOKUP($P130,INDIRECT($Q$2),AA$5,0)*INDIRECT($P$1),VLOOKUP($P130,INDIRECT($Q$2),AA$5,0))</f>
        <v>165703.80683553123</v>
      </c>
      <c r="AB130" s="162" t="str">
        <f t="shared" si="120"/>
        <v>C03490</v>
      </c>
      <c r="AC130" s="163" t="str">
        <f t="shared" si="121"/>
        <v>Director Procurment</v>
      </c>
      <c r="AD130" s="162" t="str">
        <f t="shared" si="133"/>
        <v>49</v>
      </c>
      <c r="AE130" s="164">
        <f t="shared" ca="1" si="123"/>
        <v>67.203000000000003</v>
      </c>
      <c r="AF130" s="164">
        <f t="shared" ca="1" si="124"/>
        <v>70.740000000000009</v>
      </c>
      <c r="AG130" s="164">
        <f t="shared" ca="1" si="125"/>
        <v>72.155000000000001</v>
      </c>
      <c r="AH130" s="164">
        <f t="shared" ca="1" si="126"/>
        <v>73.597999999999999</v>
      </c>
      <c r="AI130" s="164">
        <f t="shared" ca="1" si="127"/>
        <v>75.070000000000007</v>
      </c>
      <c r="AJ130" s="164">
        <f t="shared" ca="1" si="128"/>
        <v>76.572000000000003</v>
      </c>
      <c r="AK130" s="164">
        <f t="shared" ca="1" si="129"/>
        <v>78.102000000000004</v>
      </c>
      <c r="AL130" s="164">
        <f t="shared" ca="1" si="130"/>
        <v>79.666000000000011</v>
      </c>
    </row>
    <row r="131" spans="1:40">
      <c r="A131" s="85" t="s">
        <v>253</v>
      </c>
      <c r="B131" s="86">
        <v>15</v>
      </c>
      <c r="C131" s="86" t="s">
        <v>152</v>
      </c>
      <c r="D131" s="86">
        <v>678</v>
      </c>
      <c r="E131" s="86" t="s">
        <v>448</v>
      </c>
      <c r="F131" s="85" t="s">
        <v>254</v>
      </c>
      <c r="G131" s="134">
        <f t="shared" ca="1" si="110"/>
        <v>151886</v>
      </c>
      <c r="H131" s="134">
        <f t="shared" ca="1" si="111"/>
        <v>159878</v>
      </c>
      <c r="I131" s="134">
        <f t="shared" ca="1" si="112"/>
        <v>163078</v>
      </c>
      <c r="J131" s="134">
        <f t="shared" ca="1" si="113"/>
        <v>166340</v>
      </c>
      <c r="K131" s="134">
        <f t="shared" ca="1" si="114"/>
        <v>169665</v>
      </c>
      <c r="L131" s="134">
        <f t="shared" ca="1" si="115"/>
        <v>173059</v>
      </c>
      <c r="M131" s="134">
        <f t="shared" ca="1" si="116"/>
        <v>176519</v>
      </c>
      <c r="N131" s="134">
        <f t="shared" ca="1" si="117"/>
        <v>180048</v>
      </c>
      <c r="O131" s="87"/>
      <c r="P131" s="100" t="str">
        <f t="shared" si="118"/>
        <v>C03310</v>
      </c>
      <c r="Q131" s="102" t="s">
        <v>509</v>
      </c>
      <c r="R131" s="103" t="str">
        <f t="shared" si="119"/>
        <v>Director Property Services</v>
      </c>
      <c r="S131" s="102" t="str">
        <f t="shared" si="132"/>
        <v>99</v>
      </c>
      <c r="T131" s="104" cm="1">
        <f t="array" aca="1" ref="T131" ca="1">IF($Q131="Y",VLOOKUP($P131,INDIRECT($Q$2),T$5,0)*INDIRECT($P$1),VLOOKUP($P131,INDIRECT($Q$2),T$5,0))</f>
        <v>151885.93845424996</v>
      </c>
      <c r="U131" s="104" cm="1">
        <f t="array" aca="1" ref="U131" ca="1">IF($Q131="Y",VLOOKUP($P131,INDIRECT($Q$2),U$5,0)*INDIRECT($P$1),VLOOKUP($P131,INDIRECT($Q$2),U$5,0))</f>
        <v>159877.78115796088</v>
      </c>
      <c r="V131" s="104" cm="1">
        <f t="array" aca="1" ref="V131" ca="1">IF($Q131="Y",VLOOKUP($P131,INDIRECT($Q$2),V$5,0)*INDIRECT($P$1),VLOOKUP($P131,INDIRECT($Q$2),V$5,0))</f>
        <v>163077.83665164059</v>
      </c>
      <c r="W131" s="104" cm="1">
        <f t="array" aca="1" ref="W131" ca="1">IF($Q131="Y",VLOOKUP($P131,INDIRECT($Q$2),W$5,0)*INDIRECT($P$1),VLOOKUP($P131,INDIRECT($Q$2),W$5,0))</f>
        <v>166339.83583963278</v>
      </c>
      <c r="X131" s="104" cm="1">
        <f t="array" aca="1" ref="X131" ca="1">IF($Q131="Y",VLOOKUP($P131,INDIRECT($Q$2),X$5,0)*INDIRECT($P$1),VLOOKUP($P131,INDIRECT($Q$2),X$5,0))</f>
        <v>169664.88485933593</v>
      </c>
      <c r="Y131" s="104" cm="1">
        <f t="array" aca="1" ref="Y131" ca="1">IF($Q131="Y",VLOOKUP($P131,INDIRECT($Q$2),Y$5,0)*INDIRECT($P$1),VLOOKUP($P131,INDIRECT($Q$2),Y$5,0))</f>
        <v>173058.51439774214</v>
      </c>
      <c r="Z131" s="104" cm="1">
        <f t="array" aca="1" ref="Z131" ca="1">IF($Q131="Y",VLOOKUP($P131,INDIRECT($Q$2),Z$5,0)*INDIRECT($P$1),VLOOKUP($P131,INDIRECT($Q$2),Z$5,0))</f>
        <v>176518.51218005465</v>
      </c>
      <c r="AA131" s="104" cm="1">
        <f t="array" aca="1" ref="AA131" ca="1">IF($Q131="Y",VLOOKUP($P131,INDIRECT($Q$2),AA$5,0)*INDIRECT($P$1),VLOOKUP($P131,INDIRECT($Q$2),AA$5,0))</f>
        <v>180048.1966184687</v>
      </c>
      <c r="AB131" s="162" t="str">
        <f t="shared" si="120"/>
        <v>C03310</v>
      </c>
      <c r="AC131" s="163" t="str">
        <f t="shared" si="121"/>
        <v>Director Property Services</v>
      </c>
      <c r="AD131" s="162" t="str">
        <f t="shared" si="133"/>
        <v>99</v>
      </c>
      <c r="AE131" s="164">
        <f t="shared" ca="1" si="123"/>
        <v>73.02300000000001</v>
      </c>
      <c r="AF131" s="164">
        <f t="shared" ca="1" si="124"/>
        <v>76.865000000000009</v>
      </c>
      <c r="AG131" s="164">
        <f t="shared" ca="1" si="125"/>
        <v>78.403000000000006</v>
      </c>
      <c r="AH131" s="164">
        <f t="shared" ca="1" si="126"/>
        <v>79.972000000000008</v>
      </c>
      <c r="AI131" s="164">
        <f t="shared" ca="1" si="127"/>
        <v>81.570000000000007</v>
      </c>
      <c r="AJ131" s="164">
        <f t="shared" ca="1" si="128"/>
        <v>83.201999999999998</v>
      </c>
      <c r="AK131" s="164">
        <f t="shared" ca="1" si="129"/>
        <v>84.865000000000009</v>
      </c>
      <c r="AL131" s="164">
        <f t="shared" ca="1" si="130"/>
        <v>86.562000000000012</v>
      </c>
    </row>
    <row r="132" spans="1:40">
      <c r="A132" s="85" t="s">
        <v>255</v>
      </c>
      <c r="B132" s="86">
        <v>12</v>
      </c>
      <c r="C132" s="94" t="s">
        <v>182</v>
      </c>
      <c r="D132" s="86">
        <v>558</v>
      </c>
      <c r="E132" s="86" t="s">
        <v>448</v>
      </c>
      <c r="F132" s="85" t="s">
        <v>606</v>
      </c>
      <c r="G132" s="134">
        <f t="shared" ca="1" si="110"/>
        <v>124482</v>
      </c>
      <c r="H132" s="134">
        <f t="shared" ca="1" si="111"/>
        <v>131033</v>
      </c>
      <c r="I132" s="134">
        <f t="shared" ca="1" si="112"/>
        <v>133653</v>
      </c>
      <c r="J132" s="134">
        <f t="shared" ca="1" si="113"/>
        <v>136328</v>
      </c>
      <c r="K132" s="134">
        <f t="shared" ca="1" si="114"/>
        <v>139053</v>
      </c>
      <c r="L132" s="134">
        <f t="shared" ca="1" si="115"/>
        <v>141833</v>
      </c>
      <c r="M132" s="134">
        <f t="shared" ca="1" si="116"/>
        <v>144672</v>
      </c>
      <c r="N132" s="134">
        <f t="shared" ca="1" si="117"/>
        <v>147564</v>
      </c>
      <c r="O132" s="87"/>
      <c r="P132" s="100" t="str">
        <f t="shared" si="118"/>
        <v>C03466</v>
      </c>
      <c r="Q132" s="102" t="s">
        <v>509</v>
      </c>
      <c r="R132" s="103" t="str">
        <f t="shared" si="119"/>
        <v>Director Public Health Initiatives</v>
      </c>
      <c r="S132" s="102" t="str">
        <f t="shared" si="132"/>
        <v>75</v>
      </c>
      <c r="T132" s="104" cm="1">
        <f t="array" aca="1" ref="T132" ca="1">IF($Q132="Y",VLOOKUP($P132,INDIRECT($Q$2),T$5,0)*INDIRECT($P$1),VLOOKUP($P132,INDIRECT($Q$2),T$5,0))</f>
        <v>124482.49054535937</v>
      </c>
      <c r="U132" s="104" cm="1">
        <f t="array" aca="1" ref="U132" ca="1">IF($Q132="Y",VLOOKUP($P132,INDIRECT($Q$2),U$5,0)*INDIRECT($P$1),VLOOKUP($P132,INDIRECT($Q$2),U$5,0))</f>
        <v>131033.03621890623</v>
      </c>
      <c r="V132" s="104" cm="1">
        <f t="array" aca="1" ref="V132" ca="1">IF($Q132="Y",VLOOKUP($P132,INDIRECT($Q$2),V$5,0)*INDIRECT($P$1),VLOOKUP($P132,INDIRECT($Q$2),V$5,0))</f>
        <v>133653.47571580467</v>
      </c>
      <c r="W132" s="104" cm="1">
        <f t="array" aca="1" ref="W132" ca="1">IF($Q132="Y",VLOOKUP($P132,INDIRECT($Q$2),W$5,0)*INDIRECT($P$1),VLOOKUP($P132,INDIRECT($Q$2),W$5,0))</f>
        <v>136328.11594522654</v>
      </c>
      <c r="X132" s="104" cm="1">
        <f t="array" aca="1" ref="X132" ca="1">IF($Q132="Y",VLOOKUP($P132,INDIRECT($Q$2),X$5,0)*INDIRECT($P$1),VLOOKUP($P132,INDIRECT($Q$2),X$5,0))</f>
        <v>139052.53235757811</v>
      </c>
      <c r="Y132" s="104" cm="1">
        <f t="array" aca="1" ref="Y132" ca="1">IF($Q132="Y",VLOOKUP($P132,INDIRECT($Q$2),Y$5,0)*INDIRECT($P$1),VLOOKUP($P132,INDIRECT($Q$2),Y$5,0))</f>
        <v>141833.36177724996</v>
      </c>
      <c r="Z132" s="104" cm="1">
        <f t="array" aca="1" ref="Z132" ca="1">IF($Q132="Y",VLOOKUP($P132,INDIRECT($Q$2),Z$5,0)*INDIRECT($P$1),VLOOKUP($P132,INDIRECT($Q$2),Z$5,0))</f>
        <v>144671.71034164057</v>
      </c>
      <c r="AA132" s="104" cm="1">
        <f t="array" aca="1" ref="AA132" ca="1">IF($Q132="Y",VLOOKUP($P132,INDIRECT($Q$2),AA$5,0)*INDIRECT($P$1),VLOOKUP($P132,INDIRECT($Q$2),AA$5,0))</f>
        <v>147564.25963855465</v>
      </c>
      <c r="AB132" s="162" t="str">
        <f t="shared" si="120"/>
        <v>C03466</v>
      </c>
      <c r="AC132" s="163" t="str">
        <f t="shared" si="121"/>
        <v>Director Public Health Initiatives</v>
      </c>
      <c r="AD132" s="162" t="str">
        <f t="shared" si="133"/>
        <v>75</v>
      </c>
      <c r="AE132" s="164">
        <f t="shared" ca="1" si="123"/>
        <v>59.847999999999999</v>
      </c>
      <c r="AF132" s="164">
        <f t="shared" ca="1" si="124"/>
        <v>62.997</v>
      </c>
      <c r="AG132" s="164">
        <f t="shared" ca="1" si="125"/>
        <v>64.257000000000005</v>
      </c>
      <c r="AH132" s="164">
        <f t="shared" ca="1" si="126"/>
        <v>65.543000000000006</v>
      </c>
      <c r="AI132" s="164">
        <f t="shared" ca="1" si="127"/>
        <v>66.853000000000009</v>
      </c>
      <c r="AJ132" s="164">
        <f t="shared" ca="1" si="128"/>
        <v>68.19</v>
      </c>
      <c r="AK132" s="164">
        <f t="shared" ca="1" si="129"/>
        <v>69.554000000000002</v>
      </c>
      <c r="AL132" s="164">
        <f t="shared" ca="1" si="130"/>
        <v>70.945000000000007</v>
      </c>
    </row>
    <row r="133" spans="1:40">
      <c r="A133" s="85" t="s">
        <v>257</v>
      </c>
      <c r="B133" s="86">
        <v>19</v>
      </c>
      <c r="C133" s="86" t="s">
        <v>258</v>
      </c>
      <c r="D133" s="86">
        <v>888</v>
      </c>
      <c r="E133" s="86" t="s">
        <v>448</v>
      </c>
      <c r="F133" s="85" t="s">
        <v>259</v>
      </c>
      <c r="G133" s="134">
        <f t="shared" ca="1" si="110"/>
        <v>199843</v>
      </c>
      <c r="H133" s="134">
        <f t="shared" ca="1" si="111"/>
        <v>210359</v>
      </c>
      <c r="I133" s="134">
        <f t="shared" ca="1" si="112"/>
        <v>214565</v>
      </c>
      <c r="J133" s="134">
        <f t="shared" ca="1" si="113"/>
        <v>218857</v>
      </c>
      <c r="K133" s="134">
        <f t="shared" ca="1" si="114"/>
        <v>223234</v>
      </c>
      <c r="L133" s="134">
        <f t="shared" ca="1" si="115"/>
        <v>227698</v>
      </c>
      <c r="M133" s="134">
        <f t="shared" ca="1" si="116"/>
        <v>232251</v>
      </c>
      <c r="N133" s="134">
        <f t="shared" ca="1" si="117"/>
        <v>236900</v>
      </c>
      <c r="O133" s="87"/>
      <c r="P133" s="100" t="str">
        <f t="shared" si="118"/>
        <v>C01870</v>
      </c>
      <c r="Q133" s="102" t="s">
        <v>509</v>
      </c>
      <c r="R133" s="103" t="str">
        <f t="shared" si="119"/>
        <v xml:space="preserve">Director Public Works </v>
      </c>
      <c r="S133" s="102" t="str">
        <f t="shared" si="132"/>
        <v>72</v>
      </c>
      <c r="T133" s="104" cm="1">
        <f t="array" aca="1" ref="T133" ca="1">IF($Q133="Y",VLOOKUP($P133,INDIRECT($Q$2),T$5,0)*INDIRECT($P$1),VLOOKUP($P133,INDIRECT($Q$2),T$5,0))</f>
        <v>199842.5253635078</v>
      </c>
      <c r="U133" s="104" cm="1">
        <f t="array" aca="1" ref="U133" ca="1">IF($Q133="Y",VLOOKUP($P133,INDIRECT($Q$2),U$5,0)*INDIRECT($P$1),VLOOKUP($P133,INDIRECT($Q$2),U$5,0))</f>
        <v>210358.57361045308</v>
      </c>
      <c r="V133" s="104" cm="1">
        <f t="array" aca="1" ref="V133" ca="1">IF($Q133="Y",VLOOKUP($P133,INDIRECT($Q$2),V$5,0)*INDIRECT($P$1),VLOOKUP($P133,INDIRECT($Q$2),V$5,0))</f>
        <v>214565.21413671089</v>
      </c>
      <c r="W133" s="104" cm="1">
        <f t="array" aca="1" ref="W133" ca="1">IF($Q133="Y",VLOOKUP($P133,INDIRECT($Q$2),W$5,0)*INDIRECT($P$1),VLOOKUP($P133,INDIRECT($Q$2),W$5,0))</f>
        <v>218857.02724264842</v>
      </c>
      <c r="X133" s="104" cm="1">
        <f t="array" aca="1" ref="X133" ca="1">IF($Q133="Y",VLOOKUP($P133,INDIRECT($Q$2),X$5,0)*INDIRECT($P$1),VLOOKUP($P133,INDIRECT($Q$2),X$5,0))</f>
        <v>223234.01292826561</v>
      </c>
      <c r="Y133" s="104" cm="1">
        <f t="array" aca="1" ref="Y133" ca="1">IF($Q133="Y",VLOOKUP($P133,INDIRECT($Q$2),Y$5,0)*INDIRECT($P$1),VLOOKUP($P133,INDIRECT($Q$2),Y$5,0))</f>
        <v>227698.38346835933</v>
      </c>
      <c r="Z133" s="104" cm="1">
        <f t="array" aca="1" ref="Z133" ca="1">IF($Q133="Y",VLOOKUP($P133,INDIRECT($Q$2),Z$5,0)*INDIRECT($P$1),VLOOKUP($P133,INDIRECT($Q$2),Z$5,0))</f>
        <v>232251.24500032808</v>
      </c>
      <c r="AA133" s="104" cm="1">
        <f t="array" aca="1" ref="AA133" ca="1">IF($Q133="Y",VLOOKUP($P133,INDIRECT($Q$2),AA$5,0)*INDIRECT($P$1),VLOOKUP($P133,INDIRECT($Q$2),AA$5,0))</f>
        <v>236900.34048596089</v>
      </c>
      <c r="AB133" s="162" t="str">
        <f t="shared" si="120"/>
        <v>C01870</v>
      </c>
      <c r="AC133" s="163" t="str">
        <f t="shared" si="121"/>
        <v xml:space="preserve">Director Public Works </v>
      </c>
      <c r="AD133" s="162" t="str">
        <f t="shared" si="133"/>
        <v>72</v>
      </c>
      <c r="AE133" s="164">
        <f t="shared" ca="1" si="123"/>
        <v>96.079000000000008</v>
      </c>
      <c r="AF133" s="164">
        <f t="shared" ca="1" si="124"/>
        <v>101.134</v>
      </c>
      <c r="AG133" s="164">
        <f t="shared" ca="1" si="125"/>
        <v>103.15700000000001</v>
      </c>
      <c r="AH133" s="164">
        <f t="shared" ca="1" si="126"/>
        <v>105.22</v>
      </c>
      <c r="AI133" s="164">
        <f t="shared" ca="1" si="127"/>
        <v>107.325</v>
      </c>
      <c r="AJ133" s="164">
        <f t="shared" ca="1" si="128"/>
        <v>109.471</v>
      </c>
      <c r="AK133" s="164">
        <f t="shared" ca="1" si="129"/>
        <v>111.66000000000001</v>
      </c>
      <c r="AL133" s="164">
        <f t="shared" ca="1" si="130"/>
        <v>113.89500000000001</v>
      </c>
    </row>
    <row r="134" spans="1:40">
      <c r="A134" s="85" t="s">
        <v>429</v>
      </c>
      <c r="B134" s="86">
        <v>15</v>
      </c>
      <c r="C134" s="94" t="s">
        <v>707</v>
      </c>
      <c r="D134" s="86">
        <v>685</v>
      </c>
      <c r="E134" s="86" t="s">
        <v>448</v>
      </c>
      <c r="F134" s="85" t="s">
        <v>542</v>
      </c>
      <c r="G134" s="134">
        <f t="shared" ca="1" si="110"/>
        <v>153484</v>
      </c>
      <c r="H134" s="134">
        <f t="shared" ca="1" si="111"/>
        <v>161562</v>
      </c>
      <c r="I134" s="134">
        <f t="shared" ca="1" si="112"/>
        <v>164793</v>
      </c>
      <c r="J134" s="134">
        <f t="shared" ca="1" si="113"/>
        <v>168088</v>
      </c>
      <c r="K134" s="134">
        <f t="shared" ca="1" si="114"/>
        <v>171451</v>
      </c>
      <c r="L134" s="134">
        <f t="shared" ca="1" si="115"/>
        <v>174879</v>
      </c>
      <c r="M134" s="134">
        <f t="shared" ca="1" si="116"/>
        <v>178377</v>
      </c>
      <c r="N134" s="134">
        <f t="shared" ca="1" si="117"/>
        <v>181945</v>
      </c>
      <c r="O134" s="87"/>
      <c r="P134" s="100" t="str">
        <f t="shared" si="118"/>
        <v>C06711</v>
      </c>
      <c r="Q134" s="102" t="s">
        <v>509</v>
      </c>
      <c r="R134" s="103" t="str">
        <f t="shared" si="119"/>
        <v>Director Racial Equity Inclusion &amp; Belonging</v>
      </c>
      <c r="S134" s="102" t="str">
        <f t="shared" si="132"/>
        <v>173</v>
      </c>
      <c r="T134" s="104" cm="1">
        <f t="array" aca="1" ref="T134" ca="1">IF($Q134="Y",VLOOKUP($P134,INDIRECT($Q$2),T$5,0)*INDIRECT($P$1),VLOOKUP($P134,INDIRECT($Q$2),T$5,0))</f>
        <v>153483.64349999998</v>
      </c>
      <c r="U134" s="104" cm="1">
        <f t="array" aca="1" ref="U134" ca="1">IF($Q134="Y",VLOOKUP($P134,INDIRECT($Q$2),U$5,0)*INDIRECT($P$1),VLOOKUP($P134,INDIRECT($Q$2),U$5,0))</f>
        <v>161562.06824999998</v>
      </c>
      <c r="V134" s="104" cm="1">
        <f t="array" aca="1" ref="V134" ca="1">IF($Q134="Y",VLOOKUP($P134,INDIRECT($Q$2),V$5,0)*INDIRECT($P$1),VLOOKUP($P134,INDIRECT($Q$2),V$5,0))</f>
        <v>164792.58124999999</v>
      </c>
      <c r="W134" s="104" cm="1">
        <f t="array" aca="1" ref="W134" ca="1">IF($Q134="Y",VLOOKUP($P134,INDIRECT($Q$2),W$5,0)*INDIRECT($P$1),VLOOKUP($P134,INDIRECT($Q$2),W$5,0))</f>
        <v>168088.43287499997</v>
      </c>
      <c r="X134" s="104" cm="1">
        <f t="array" aca="1" ref="X134" ca="1">IF($Q134="Y",VLOOKUP($P134,INDIRECT($Q$2),X$5,0)*INDIRECT($P$1),VLOOKUP($P134,INDIRECT($Q$2),X$5,0))</f>
        <v>171450.69425</v>
      </c>
      <c r="Y134" s="104" cm="1">
        <f t="array" aca="1" ref="Y134" ca="1">IF($Q134="Y",VLOOKUP($P134,INDIRECT($Q$2),Y$5,0)*INDIRECT($P$1),VLOOKUP($P134,INDIRECT($Q$2),Y$5,0))</f>
        <v>174879.36537499996</v>
      </c>
      <c r="Z134" s="104" cm="1">
        <f t="array" aca="1" ref="Z134" ca="1">IF($Q134="Y",VLOOKUP($P134,INDIRECT($Q$2),Z$5,0)*INDIRECT($P$1),VLOOKUP($P134,INDIRECT($Q$2),Z$5,0))</f>
        <v>178376.58849999998</v>
      </c>
      <c r="AA134" s="104" cm="1">
        <f t="array" aca="1" ref="AA134" ca="1">IF($Q134="Y",VLOOKUP($P134,INDIRECT($Q$2),AA$5,0)*INDIRECT($P$1),VLOOKUP($P134,INDIRECT($Q$2),AA$5,0))</f>
        <v>181944.50587499997</v>
      </c>
      <c r="AB134" s="162" t="str">
        <f t="shared" si="120"/>
        <v>C06711</v>
      </c>
      <c r="AC134" s="163" t="str">
        <f t="shared" si="121"/>
        <v>Director Racial Equity Inclusion &amp; Belonging</v>
      </c>
      <c r="AD134" s="162" t="str">
        <f t="shared" si="133"/>
        <v>173</v>
      </c>
      <c r="AE134" s="164">
        <f t="shared" ca="1" si="123"/>
        <v>73.791000000000011</v>
      </c>
      <c r="AF134" s="164">
        <f t="shared" ca="1" si="124"/>
        <v>77.675000000000011</v>
      </c>
      <c r="AG134" s="164">
        <f t="shared" ca="1" si="125"/>
        <v>79.228000000000009</v>
      </c>
      <c r="AH134" s="164">
        <f t="shared" ca="1" si="126"/>
        <v>80.812000000000012</v>
      </c>
      <c r="AI134" s="164">
        <f t="shared" ca="1" si="127"/>
        <v>82.429000000000002</v>
      </c>
      <c r="AJ134" s="164">
        <f t="shared" ca="1" si="128"/>
        <v>84.076999999999998</v>
      </c>
      <c r="AK134" s="164">
        <f t="shared" ca="1" si="129"/>
        <v>85.75800000000001</v>
      </c>
      <c r="AL134" s="164">
        <f t="shared" ca="1" si="130"/>
        <v>87.474000000000004</v>
      </c>
    </row>
    <row r="135" spans="1:40">
      <c r="A135" s="85" t="s">
        <v>262</v>
      </c>
      <c r="B135" s="86">
        <v>16</v>
      </c>
      <c r="C135" s="86" t="s">
        <v>129</v>
      </c>
      <c r="D135" s="86">
        <v>723</v>
      </c>
      <c r="E135" s="86" t="s">
        <v>448</v>
      </c>
      <c r="F135" s="116" t="s">
        <v>263</v>
      </c>
      <c r="G135" s="134">
        <f t="shared" ca="1" si="110"/>
        <v>162161</v>
      </c>
      <c r="H135" s="134">
        <f t="shared" ca="1" si="111"/>
        <v>170696</v>
      </c>
      <c r="I135" s="134">
        <f t="shared" ca="1" si="112"/>
        <v>174109</v>
      </c>
      <c r="J135" s="134">
        <f t="shared" ca="1" si="113"/>
        <v>177593</v>
      </c>
      <c r="K135" s="134">
        <f t="shared" ca="1" si="114"/>
        <v>181143</v>
      </c>
      <c r="L135" s="134">
        <f t="shared" ca="1" si="115"/>
        <v>184766</v>
      </c>
      <c r="M135" s="134">
        <f t="shared" ca="1" si="116"/>
        <v>188464</v>
      </c>
      <c r="N135" s="134">
        <f t="shared" ca="1" si="117"/>
        <v>192231</v>
      </c>
      <c r="O135" s="87"/>
      <c r="P135" s="100" t="str">
        <f t="shared" si="118"/>
        <v>C00700</v>
      </c>
      <c r="Q135" s="102" t="s">
        <v>509</v>
      </c>
      <c r="R135" s="103" t="str">
        <f t="shared" si="119"/>
        <v>Director Regulatory Services</v>
      </c>
      <c r="S135" s="102" t="str">
        <f t="shared" si="132"/>
        <v>142</v>
      </c>
      <c r="T135" s="104" cm="1">
        <f t="array" aca="1" ref="T135" ca="1">IF($Q135="Y",VLOOKUP($P135,INDIRECT($Q$2),T$5,0)*INDIRECT($P$1),VLOOKUP($P135,INDIRECT($Q$2),T$5,0))</f>
        <v>162160.84874833591</v>
      </c>
      <c r="U135" s="104" cm="1">
        <f t="array" aca="1" ref="U135" ca="1">IF($Q135="Y",VLOOKUP($P135,INDIRECT($Q$2),U$5,0)*INDIRECT($P$1),VLOOKUP($P135,INDIRECT($Q$2),U$5,0))</f>
        <v>170695.80491467964</v>
      </c>
      <c r="V135" s="104" cm="1">
        <f t="array" aca="1" ref="V135" ca="1">IF($Q135="Y",VLOOKUP($P135,INDIRECT($Q$2),V$5,0)*INDIRECT($P$1),VLOOKUP($P135,INDIRECT($Q$2),V$5,0))</f>
        <v>174109.34492625776</v>
      </c>
      <c r="W135" s="104" cm="1">
        <f t="array" aca="1" ref="W135" ca="1">IF($Q135="Y",VLOOKUP($P135,INDIRECT($Q$2),W$5,0)*INDIRECT($P$1),VLOOKUP($P135,INDIRECT($Q$2),W$5,0))</f>
        <v>177592.57159393746</v>
      </c>
      <c r="X135" s="104" cm="1">
        <f t="array" aca="1" ref="X135" ca="1">IF($Q135="Y",VLOOKUP($P135,INDIRECT($Q$2),X$5,0)*INDIRECT($P$1),VLOOKUP($P135,INDIRECT($Q$2),X$5,0))</f>
        <v>181143.27264292186</v>
      </c>
      <c r="Y135" s="104" cm="1">
        <f t="array" aca="1" ref="Y135" ca="1">IF($Q135="Y",VLOOKUP($P135,INDIRECT($Q$2),Y$5,0)*INDIRECT($P$1),VLOOKUP($P135,INDIRECT($Q$2),Y$5,0))</f>
        <v>184765.87262280463</v>
      </c>
      <c r="Z135" s="104" cm="1">
        <f t="array" aca="1" ref="Z135" ca="1">IF($Q135="Y",VLOOKUP($P135,INDIRECT($Q$2),Z$5,0)*INDIRECT($P$1),VLOOKUP($P135,INDIRECT($Q$2),Z$5,0))</f>
        <v>188463.6899457812</v>
      </c>
      <c r="AA135" s="104" cm="1">
        <f t="array" aca="1" ref="AA135" ca="1">IF($Q135="Y",VLOOKUP($P135,INDIRECT($Q$2),AA$5,0)*INDIRECT($P$1),VLOOKUP($P135,INDIRECT($Q$2),AA$5,0))</f>
        <v>192231.19392485934</v>
      </c>
      <c r="AB135" s="162" t="str">
        <f t="shared" si="120"/>
        <v>C00700</v>
      </c>
      <c r="AC135" s="163" t="str">
        <f t="shared" si="121"/>
        <v>Director Regulatory Services</v>
      </c>
      <c r="AD135" s="162" t="str">
        <f t="shared" si="133"/>
        <v>142</v>
      </c>
      <c r="AE135" s="164">
        <f t="shared" ca="1" si="123"/>
        <v>77.962000000000003</v>
      </c>
      <c r="AF135" s="164">
        <f t="shared" ca="1" si="124"/>
        <v>82.066000000000003</v>
      </c>
      <c r="AG135" s="164">
        <f t="shared" ca="1" si="125"/>
        <v>83.707000000000008</v>
      </c>
      <c r="AH135" s="164">
        <f t="shared" ca="1" si="126"/>
        <v>85.382000000000005</v>
      </c>
      <c r="AI135" s="164">
        <f t="shared" ca="1" si="127"/>
        <v>87.088999999999999</v>
      </c>
      <c r="AJ135" s="164">
        <f t="shared" ca="1" si="128"/>
        <v>88.83</v>
      </c>
      <c r="AK135" s="164">
        <f t="shared" ca="1" si="129"/>
        <v>90.608000000000004</v>
      </c>
      <c r="AL135" s="164">
        <f t="shared" ca="1" si="130"/>
        <v>92.419000000000011</v>
      </c>
    </row>
    <row r="136" spans="1:40">
      <c r="A136" s="85" t="s">
        <v>264</v>
      </c>
      <c r="B136" s="86">
        <v>12</v>
      </c>
      <c r="C136" s="86" t="s">
        <v>52</v>
      </c>
      <c r="D136" s="86">
        <v>578</v>
      </c>
      <c r="E136" s="86" t="s">
        <v>448</v>
      </c>
      <c r="F136" s="116" t="s">
        <v>265</v>
      </c>
      <c r="G136" s="134">
        <f t="shared" ca="1" si="110"/>
        <v>129049</v>
      </c>
      <c r="H136" s="134">
        <f t="shared" ca="1" si="111"/>
        <v>135841</v>
      </c>
      <c r="I136" s="134">
        <f t="shared" ca="1" si="112"/>
        <v>138558</v>
      </c>
      <c r="J136" s="134">
        <f t="shared" ca="1" si="113"/>
        <v>141329</v>
      </c>
      <c r="K136" s="134">
        <f t="shared" ca="1" si="114"/>
        <v>144155</v>
      </c>
      <c r="L136" s="134">
        <f t="shared" ca="1" si="115"/>
        <v>147039</v>
      </c>
      <c r="M136" s="134">
        <f t="shared" ca="1" si="116"/>
        <v>149979</v>
      </c>
      <c r="N136" s="134">
        <f t="shared" ca="1" si="117"/>
        <v>152979</v>
      </c>
      <c r="O136" s="87"/>
      <c r="P136" s="100" t="str">
        <f t="shared" si="118"/>
        <v>C03494</v>
      </c>
      <c r="Q136" s="102" t="s">
        <v>509</v>
      </c>
      <c r="R136" s="103" t="str">
        <f t="shared" si="119"/>
        <v>Director Research &amp; Program Development</v>
      </c>
      <c r="S136" s="102" t="str">
        <f t="shared" si="132"/>
        <v>32</v>
      </c>
      <c r="T136" s="104" cm="1">
        <f t="array" aca="1" ref="T136" ca="1">IF($Q136="Y",VLOOKUP($P136,INDIRECT($Q$2),T$5,0)*INDIRECT($P$1),VLOOKUP($P136,INDIRECT($Q$2),T$5,0))</f>
        <v>129049.13999999998</v>
      </c>
      <c r="U136" s="104" cm="1">
        <f t="array" aca="1" ref="U136" ca="1">IF($Q136="Y",VLOOKUP($P136,INDIRECT($Q$2),U$5,0)*INDIRECT($P$1),VLOOKUP($P136,INDIRECT($Q$2),U$5,0))</f>
        <v>135841.14362499997</v>
      </c>
      <c r="V136" s="104" cm="1">
        <f t="array" aca="1" ref="V136" ca="1">IF($Q136="Y",VLOOKUP($P136,INDIRECT($Q$2),V$5,0)*INDIRECT($P$1),VLOOKUP($P136,INDIRECT($Q$2),V$5,0))</f>
        <v>138557.51662499999</v>
      </c>
      <c r="W136" s="104" cm="1">
        <f t="array" aca="1" ref="W136" ca="1">IF($Q136="Y",VLOOKUP($P136,INDIRECT($Q$2),W$5,0)*INDIRECT($P$1),VLOOKUP($P136,INDIRECT($Q$2),W$5,0))</f>
        <v>141328.51699999996</v>
      </c>
      <c r="X136" s="104" cm="1">
        <f t="array" aca="1" ref="X136" ca="1">IF($Q136="Y",VLOOKUP($P136,INDIRECT($Q$2),X$5,0)*INDIRECT($P$1),VLOOKUP($P136,INDIRECT($Q$2),X$5,0))</f>
        <v>144155.21587499997</v>
      </c>
      <c r="Y136" s="104" cm="1">
        <f t="array" aca="1" ref="Y136" ca="1">IF($Q136="Y",VLOOKUP($P136,INDIRECT($Q$2),Y$5,0)*INDIRECT($P$1),VLOOKUP($P136,INDIRECT($Q$2),Y$5,0))</f>
        <v>147038.68437499998</v>
      </c>
      <c r="Z136" s="104" cm="1">
        <f t="array" aca="1" ref="Z136" ca="1">IF($Q136="Y",VLOOKUP($P136,INDIRECT($Q$2),Z$5,0)*INDIRECT($P$1),VLOOKUP($P136,INDIRECT($Q$2),Z$5,0))</f>
        <v>149978.92249999999</v>
      </c>
      <c r="AA136" s="104" cm="1">
        <f t="array" aca="1" ref="AA136" ca="1">IF($Q136="Y",VLOOKUP($P136,INDIRECT($Q$2),AA$5,0)*INDIRECT($P$1),VLOOKUP($P136,INDIRECT($Q$2),AA$5,0))</f>
        <v>152979.14362499997</v>
      </c>
      <c r="AB136" s="162" t="str">
        <f t="shared" si="120"/>
        <v>C03494</v>
      </c>
      <c r="AC136" s="163" t="str">
        <f t="shared" si="121"/>
        <v>Director Research &amp; Program Development</v>
      </c>
      <c r="AD136" s="162" t="str">
        <f t="shared" si="133"/>
        <v>32</v>
      </c>
      <c r="AE136" s="164">
        <f t="shared" ca="1" si="123"/>
        <v>62.042999999999999</v>
      </c>
      <c r="AF136" s="164">
        <f t="shared" ca="1" si="124"/>
        <v>65.309000000000012</v>
      </c>
      <c r="AG136" s="164">
        <f t="shared" ca="1" si="125"/>
        <v>66.615000000000009</v>
      </c>
      <c r="AH136" s="164">
        <f t="shared" ca="1" si="126"/>
        <v>67.947000000000003</v>
      </c>
      <c r="AI136" s="164">
        <f t="shared" ca="1" si="127"/>
        <v>69.306000000000012</v>
      </c>
      <c r="AJ136" s="164">
        <f t="shared" ca="1" si="128"/>
        <v>70.692000000000007</v>
      </c>
      <c r="AK136" s="164">
        <f t="shared" ca="1" si="129"/>
        <v>72.106000000000009</v>
      </c>
      <c r="AL136" s="164">
        <f t="shared" ca="1" si="130"/>
        <v>73.548000000000002</v>
      </c>
    </row>
    <row r="137" spans="1:40">
      <c r="A137" s="85" t="s">
        <v>266</v>
      </c>
      <c r="B137" s="86">
        <v>12</v>
      </c>
      <c r="C137" s="86" t="s">
        <v>58</v>
      </c>
      <c r="D137" s="86">
        <v>553</v>
      </c>
      <c r="E137" s="86" t="s">
        <v>448</v>
      </c>
      <c r="F137" s="116" t="s">
        <v>267</v>
      </c>
      <c r="G137" s="134">
        <f t="shared" ca="1" si="110"/>
        <v>123341</v>
      </c>
      <c r="H137" s="134">
        <f t="shared" ca="1" si="111"/>
        <v>129833</v>
      </c>
      <c r="I137" s="134">
        <f t="shared" ca="1" si="112"/>
        <v>132428</v>
      </c>
      <c r="J137" s="134">
        <f t="shared" ca="1" si="113"/>
        <v>135078</v>
      </c>
      <c r="K137" s="134">
        <f t="shared" ca="1" si="114"/>
        <v>137779</v>
      </c>
      <c r="L137" s="134">
        <f t="shared" ca="1" si="115"/>
        <v>140535</v>
      </c>
      <c r="M137" s="134">
        <f t="shared" ca="1" si="116"/>
        <v>143345</v>
      </c>
      <c r="N137" s="134">
        <f t="shared" ca="1" si="117"/>
        <v>146211</v>
      </c>
      <c r="O137" s="87"/>
      <c r="P137" s="100" t="str">
        <f t="shared" si="118"/>
        <v>C03495</v>
      </c>
      <c r="Q137" s="102" t="s">
        <v>509</v>
      </c>
      <c r="R137" s="103" t="str">
        <f t="shared" si="119"/>
        <v>Director Risk &amp; Claims Management</v>
      </c>
      <c r="S137" s="102" t="str">
        <f t="shared" si="132"/>
        <v>82</v>
      </c>
      <c r="T137" s="104" cm="1">
        <f t="array" aca="1" ref="T137" ca="1">IF($Q137="Y",VLOOKUP($P137,INDIRECT($Q$2),T$5,0)*INDIRECT($P$1),VLOOKUP($P137,INDIRECT($Q$2),T$5,0))</f>
        <v>123340.95675017187</v>
      </c>
      <c r="U137" s="104" cm="1">
        <f t="array" aca="1" ref="U137" ca="1">IF($Q137="Y",VLOOKUP($P137,INDIRECT($Q$2),U$5,0)*INDIRECT($P$1),VLOOKUP($P137,INDIRECT($Q$2),U$5,0))</f>
        <v>129832.87714160154</v>
      </c>
      <c r="V137" s="104" cm="1">
        <f t="array" aca="1" ref="V137" ca="1">IF($Q137="Y",VLOOKUP($P137,INDIRECT($Q$2),V$5,0)*INDIRECT($P$1),VLOOKUP($P137,INDIRECT($Q$2),V$5,0))</f>
        <v>132427.87547833592</v>
      </c>
      <c r="W137" s="104" cm="1">
        <f t="array" aca="1" ref="W137" ca="1">IF($Q137="Y",VLOOKUP($P137,INDIRECT($Q$2),W$5,0)*INDIRECT($P$1),VLOOKUP($P137,INDIRECT($Q$2),W$5,0))</f>
        <v>135078.18068499214</v>
      </c>
      <c r="X137" s="104" cm="1">
        <f t="array" aca="1" ref="X137" ca="1">IF($Q137="Y",VLOOKUP($P137,INDIRECT($Q$2),X$5,0)*INDIRECT($P$1),VLOOKUP($P137,INDIRECT($Q$2),X$5,0))</f>
        <v>137779.36821197654</v>
      </c>
      <c r="Y137" s="104" cm="1">
        <f t="array" aca="1" ref="Y137" ca="1">IF($Q137="Y",VLOOKUP($P137,INDIRECT($Q$2),Y$5,0)*INDIRECT($P$1),VLOOKUP($P137,INDIRECT($Q$2),Y$5,0))</f>
        <v>140534.75647148435</v>
      </c>
      <c r="Z137" s="104" cm="1">
        <f t="array" aca="1" ref="Z137" ca="1">IF($Q137="Y",VLOOKUP($P137,INDIRECT($Q$2),Z$5,0)*INDIRECT($P$1),VLOOKUP($P137,INDIRECT($Q$2),Z$5,0))</f>
        <v>143345.45160091404</v>
      </c>
      <c r="AA137" s="104" cm="1">
        <f t="array" aca="1" ref="AA137" ca="1">IF($Q137="Y",VLOOKUP($P137,INDIRECT($Q$2),AA$5,0)*INDIRECT($P$1),VLOOKUP($P137,INDIRECT($Q$2),AA$5,0))</f>
        <v>146211.45360026561</v>
      </c>
      <c r="AB137" s="162" t="str">
        <f t="shared" si="120"/>
        <v>C03495</v>
      </c>
      <c r="AC137" s="163" t="str">
        <f t="shared" si="121"/>
        <v>Director Risk &amp; Claims Management</v>
      </c>
      <c r="AD137" s="162" t="str">
        <f t="shared" si="133"/>
        <v>82</v>
      </c>
      <c r="AE137" s="164">
        <f t="shared" ca="1" si="123"/>
        <v>59.298999999999999</v>
      </c>
      <c r="AF137" s="164">
        <f t="shared" ca="1" si="124"/>
        <v>62.419999999999995</v>
      </c>
      <c r="AG137" s="164">
        <f t="shared" ca="1" si="125"/>
        <v>63.667999999999999</v>
      </c>
      <c r="AH137" s="164">
        <f t="shared" ca="1" si="126"/>
        <v>64.942000000000007</v>
      </c>
      <c r="AI137" s="164">
        <f t="shared" ca="1" si="127"/>
        <v>66.241</v>
      </c>
      <c r="AJ137" s="164">
        <f t="shared" ca="1" si="128"/>
        <v>67.564999999999998</v>
      </c>
      <c r="AK137" s="164">
        <f t="shared" ca="1" si="129"/>
        <v>68.917000000000002</v>
      </c>
      <c r="AL137" s="164">
        <f t="shared" ca="1" si="130"/>
        <v>70.294000000000011</v>
      </c>
    </row>
    <row r="138" spans="1:40">
      <c r="A138" s="85" t="s">
        <v>268</v>
      </c>
      <c r="B138" s="86">
        <v>14</v>
      </c>
      <c r="C138" s="86" t="s">
        <v>143</v>
      </c>
      <c r="D138" s="86">
        <v>650</v>
      </c>
      <c r="E138" s="86" t="s">
        <v>448</v>
      </c>
      <c r="F138" s="116" t="s">
        <v>269</v>
      </c>
      <c r="G138" s="134">
        <f t="shared" ca="1" si="110"/>
        <v>145490</v>
      </c>
      <c r="H138" s="134">
        <f t="shared" ca="1" si="111"/>
        <v>153148</v>
      </c>
      <c r="I138" s="134">
        <f t="shared" ca="1" si="112"/>
        <v>156211</v>
      </c>
      <c r="J138" s="134">
        <f t="shared" ca="1" si="113"/>
        <v>159334</v>
      </c>
      <c r="K138" s="134">
        <f t="shared" ca="1" si="114"/>
        <v>162523</v>
      </c>
      <c r="L138" s="134">
        <f t="shared" ca="1" si="115"/>
        <v>165773</v>
      </c>
      <c r="M138" s="134">
        <f t="shared" ca="1" si="116"/>
        <v>169090</v>
      </c>
      <c r="N138" s="134">
        <f t="shared" ca="1" si="117"/>
        <v>172470</v>
      </c>
      <c r="O138" s="87"/>
      <c r="P138" s="100" t="str">
        <f t="shared" si="118"/>
        <v>C03510</v>
      </c>
      <c r="Q138" s="102" t="s">
        <v>509</v>
      </c>
      <c r="R138" s="103" t="str">
        <f t="shared" si="119"/>
        <v>Director Solid Waste</v>
      </c>
      <c r="S138" s="102" t="str">
        <f t="shared" si="132"/>
        <v>55</v>
      </c>
      <c r="T138" s="104" cm="1">
        <f t="array" aca="1" ref="T138" ca="1">IF($Q138="Y",VLOOKUP($P138,INDIRECT($Q$2),T$5,0)*INDIRECT($P$1),VLOOKUP($P138,INDIRECT($Q$2),T$5,0))</f>
        <v>145490.25201648436</v>
      </c>
      <c r="U138" s="104" cm="1">
        <f t="array" aca="1" ref="U138" ca="1">IF($Q138="Y",VLOOKUP($P138,INDIRECT($Q$2),U$5,0)*INDIRECT($P$1),VLOOKUP($P138,INDIRECT($Q$2),U$5,0))</f>
        <v>153148.04122586714</v>
      </c>
      <c r="V138" s="104" cm="1">
        <f t="array" aca="1" ref="V138" ca="1">IF($Q138="Y",VLOOKUP($P138,INDIRECT($Q$2),V$5,0)*INDIRECT($P$1),VLOOKUP($P138,INDIRECT($Q$2),V$5,0))</f>
        <v>156210.93568214061</v>
      </c>
      <c r="W138" s="104" cm="1">
        <f t="array" aca="1" ref="W138" ca="1">IF($Q138="Y",VLOOKUP($P138,INDIRECT($Q$2),W$5,0)*INDIRECT($P$1),VLOOKUP($P138,INDIRECT($Q$2),W$5,0))</f>
        <v>159333.56155792967</v>
      </c>
      <c r="X138" s="104" cm="1">
        <f t="array" aca="1" ref="X138" ca="1">IF($Q138="Y",VLOOKUP($P138,INDIRECT($Q$2),X$5,0)*INDIRECT($P$1),VLOOKUP($P138,INDIRECT($Q$2),X$5,0))</f>
        <v>162522.55567762497</v>
      </c>
      <c r="Y138" s="104" cm="1">
        <f t="array" aca="1" ref="Y138" ca="1">IF($Q138="Y",VLOOKUP($P138,INDIRECT($Q$2),Y$5,0)*INDIRECT($P$1),VLOOKUP($P138,INDIRECT($Q$2),Y$5,0))</f>
        <v>165773.49349163281</v>
      </c>
      <c r="Z138" s="104" cm="1">
        <f t="array" aca="1" ref="Z138" ca="1">IF($Q138="Y",VLOOKUP($P138,INDIRECT($Q$2),Z$5,0)*INDIRECT($P$1),VLOOKUP($P138,INDIRECT($Q$2),Z$5,0))</f>
        <v>169089.69341214842</v>
      </c>
      <c r="AA138" s="104" cm="1">
        <f t="array" aca="1" ref="AA138" ca="1">IF($Q138="Y",VLOOKUP($P138,INDIRECT($Q$2),AA$5,0)*INDIRECT($P$1),VLOOKUP($P138,INDIRECT($Q$2),AA$5,0))</f>
        <v>172470.0493017734</v>
      </c>
      <c r="AB138" s="162" t="str">
        <f t="shared" si="120"/>
        <v>C03510</v>
      </c>
      <c r="AC138" s="163" t="str">
        <f t="shared" si="121"/>
        <v>Director Solid Waste</v>
      </c>
      <c r="AD138" s="162" t="str">
        <f t="shared" si="133"/>
        <v>55</v>
      </c>
      <c r="AE138" s="164">
        <f t="shared" ca="1" si="123"/>
        <v>69.948000000000008</v>
      </c>
      <c r="AF138" s="164">
        <f t="shared" ca="1" si="124"/>
        <v>73.629000000000005</v>
      </c>
      <c r="AG138" s="164">
        <f t="shared" ca="1" si="125"/>
        <v>75.102000000000004</v>
      </c>
      <c r="AH138" s="164">
        <f t="shared" ca="1" si="126"/>
        <v>76.603000000000009</v>
      </c>
      <c r="AI138" s="164">
        <f t="shared" ca="1" si="127"/>
        <v>78.13600000000001</v>
      </c>
      <c r="AJ138" s="164">
        <f t="shared" ca="1" si="128"/>
        <v>79.698999999999998</v>
      </c>
      <c r="AK138" s="164">
        <f t="shared" ca="1" si="129"/>
        <v>81.294000000000011</v>
      </c>
      <c r="AL138" s="164">
        <f t="shared" ca="1" si="130"/>
        <v>82.919000000000011</v>
      </c>
    </row>
    <row r="139" spans="1:40">
      <c r="A139" s="85" t="s">
        <v>270</v>
      </c>
      <c r="B139" s="86">
        <v>14</v>
      </c>
      <c r="C139" s="86" t="s">
        <v>85</v>
      </c>
      <c r="D139" s="86">
        <v>640</v>
      </c>
      <c r="E139" s="86" t="s">
        <v>448</v>
      </c>
      <c r="F139" s="117" t="s">
        <v>271</v>
      </c>
      <c r="G139" s="134">
        <f t="shared" ref="G139:G170" ca="1" si="134">ROUND(T139,0)</f>
        <v>143207</v>
      </c>
      <c r="H139" s="134">
        <f t="shared" ref="H139:H170" ca="1" si="135">ROUND(U139,0)</f>
        <v>150743</v>
      </c>
      <c r="I139" s="134">
        <f t="shared" ref="I139:I170" ca="1" si="136">ROUND(V139,0)</f>
        <v>153760</v>
      </c>
      <c r="J139" s="134">
        <f t="shared" ref="J139:J170" ca="1" si="137">ROUND(W139,0)</f>
        <v>156834</v>
      </c>
      <c r="K139" s="134">
        <f t="shared" ref="K139:K170" ca="1" si="138">ROUND(X139,0)</f>
        <v>159971</v>
      </c>
      <c r="L139" s="134">
        <f t="shared" ref="L139:L170" ca="1" si="139">ROUND(Y139,0)</f>
        <v>163171</v>
      </c>
      <c r="M139" s="134">
        <f t="shared" ref="M139:M170" ca="1" si="140">ROUND(Z139,0)</f>
        <v>166433</v>
      </c>
      <c r="N139" s="134">
        <f t="shared" ref="N139:N170" ca="1" si="141">ROUND(AA139,0)</f>
        <v>169763</v>
      </c>
      <c r="O139" s="87"/>
      <c r="P139" s="100" t="str">
        <f t="shared" ref="P139:P170" si="142">A139</f>
        <v>C03525</v>
      </c>
      <c r="Q139" s="102" t="s">
        <v>509</v>
      </c>
      <c r="R139" s="103" t="str">
        <f t="shared" ref="R139:R170" si="143">F139</f>
        <v>Director Strategic Employment</v>
      </c>
      <c r="S139" s="102" t="str">
        <f t="shared" si="132"/>
        <v>155</v>
      </c>
      <c r="T139" s="104" cm="1">
        <f t="array" aca="1" ref="T139" ca="1">IF($Q139="Y",VLOOKUP($P139,INDIRECT($Q$2),T$5,0)*INDIRECT($P$1),VLOOKUP($P139,INDIRECT($Q$2),T$5,0))</f>
        <v>143207.18442610934</v>
      </c>
      <c r="U139" s="104" cm="1">
        <f t="array" aca="1" ref="U139" ca="1">IF($Q139="Y",VLOOKUP($P139,INDIRECT($Q$2),U$5,0)*INDIRECT($P$1),VLOOKUP($P139,INDIRECT($Q$2),U$5,0))</f>
        <v>150743.29852166402</v>
      </c>
      <c r="V139" s="104" cm="1">
        <f t="array" aca="1" ref="V139" ca="1">IF($Q139="Y",VLOOKUP($P139,INDIRECT($Q$2),V$5,0)*INDIRECT($P$1),VLOOKUP($P139,INDIRECT($Q$2),V$5,0))</f>
        <v>153759.73520720308</v>
      </c>
      <c r="W139" s="104" cm="1">
        <f t="array" aca="1" ref="W139" ca="1">IF($Q139="Y",VLOOKUP($P139,INDIRECT($Q$2),W$5,0)*INDIRECT($P$1),VLOOKUP($P139,INDIRECT($Q$2),W$5,0))</f>
        <v>156833.69103746093</v>
      </c>
      <c r="X139" s="104" cm="1">
        <f t="array" aca="1" ref="X139" ca="1">IF($Q139="Y",VLOOKUP($P139,INDIRECT($Q$2),X$5,0)*INDIRECT($P$1),VLOOKUP($P139,INDIRECT($Q$2),X$5,0))</f>
        <v>159970.69669942962</v>
      </c>
      <c r="Y139" s="104" cm="1">
        <f t="array" aca="1" ref="Y139" ca="1">IF($Q139="Y",VLOOKUP($P139,INDIRECT($Q$2),Y$5,0)*INDIRECT($P$1),VLOOKUP($P139,INDIRECT($Q$2),Y$5,0))</f>
        <v>163170.75219310934</v>
      </c>
      <c r="Z139" s="104" cm="1">
        <f t="array" aca="1" ref="Z139" ca="1">IF($Q139="Y",VLOOKUP($P139,INDIRECT($Q$2),Z$5,0)*INDIRECT($P$1),VLOOKUP($P139,INDIRECT($Q$2),Z$5,0))</f>
        <v>166432.75138110149</v>
      </c>
      <c r="AA139" s="104" cm="1">
        <f t="array" aca="1" ref="AA139" ca="1">IF($Q139="Y",VLOOKUP($P139,INDIRECT($Q$2),AA$5,0)*INDIRECT($P$1),VLOOKUP($P139,INDIRECT($Q$2),AA$5,0))</f>
        <v>169763.33108779683</v>
      </c>
      <c r="AB139" s="162" t="str">
        <f t="shared" ref="AB139:AB170" si="144">A139</f>
        <v>C03525</v>
      </c>
      <c r="AC139" s="163" t="str">
        <f t="shared" ref="AC139:AC170" si="145">F139</f>
        <v>Director Strategic Employment</v>
      </c>
      <c r="AD139" s="162" t="str">
        <f t="shared" si="133"/>
        <v>155</v>
      </c>
      <c r="AE139" s="164">
        <f t="shared" ref="AE139:AE170" ca="1" si="146">ROUNDUP(T139/2080,3)</f>
        <v>68.850000000000009</v>
      </c>
      <c r="AF139" s="164">
        <f t="shared" ref="AF139:AF170" ca="1" si="147">ROUNDUP(U139/2080,3)</f>
        <v>72.472999999999999</v>
      </c>
      <c r="AG139" s="164">
        <f t="shared" ref="AG139:AG170" ca="1" si="148">ROUNDUP(V139/2080,3)</f>
        <v>73.923000000000002</v>
      </c>
      <c r="AH139" s="164">
        <f t="shared" ref="AH139:AH170" ca="1" si="149">ROUNDUP(W139/2080,3)</f>
        <v>75.40100000000001</v>
      </c>
      <c r="AI139" s="164">
        <f t="shared" ref="AI139:AI170" ca="1" si="150">ROUNDUP(X139/2080,3)</f>
        <v>76.909000000000006</v>
      </c>
      <c r="AJ139" s="164">
        <f t="shared" ref="AJ139:AJ170" ca="1" si="151">ROUNDUP(Y139/2080,3)</f>
        <v>78.448000000000008</v>
      </c>
      <c r="AK139" s="164">
        <f t="shared" ref="AK139:AK170" ca="1" si="152">ROUNDUP(Z139/2080,3)</f>
        <v>80.016000000000005</v>
      </c>
      <c r="AL139" s="164">
        <f t="shared" ref="AL139:AL170" ca="1" si="153">ROUNDUP(AA139/2080,3)</f>
        <v>81.617000000000004</v>
      </c>
    </row>
    <row r="140" spans="1:40">
      <c r="A140" s="85" t="s">
        <v>272</v>
      </c>
      <c r="B140" s="86">
        <v>14</v>
      </c>
      <c r="C140" s="86" t="s">
        <v>225</v>
      </c>
      <c r="D140" s="86">
        <v>665</v>
      </c>
      <c r="E140" s="86" t="s">
        <v>448</v>
      </c>
      <c r="F140" s="117" t="s">
        <v>667</v>
      </c>
      <c r="G140" s="134">
        <f t="shared" ca="1" si="134"/>
        <v>148917</v>
      </c>
      <c r="H140" s="134">
        <f t="shared" ca="1" si="135"/>
        <v>156753</v>
      </c>
      <c r="I140" s="134">
        <f t="shared" ca="1" si="136"/>
        <v>159889</v>
      </c>
      <c r="J140" s="134">
        <f t="shared" ca="1" si="137"/>
        <v>163087</v>
      </c>
      <c r="K140" s="134">
        <f t="shared" ca="1" si="138"/>
        <v>166349</v>
      </c>
      <c r="L140" s="134">
        <f t="shared" ca="1" si="139"/>
        <v>169676</v>
      </c>
      <c r="M140" s="134">
        <f t="shared" ca="1" si="140"/>
        <v>173071</v>
      </c>
      <c r="N140" s="134">
        <f t="shared" ca="1" si="141"/>
        <v>176532</v>
      </c>
      <c r="O140" s="87"/>
      <c r="P140" s="100" t="str">
        <f t="shared" si="142"/>
        <v>59214C</v>
      </c>
      <c r="Q140" s="102" t="s">
        <v>509</v>
      </c>
      <c r="R140" s="103" t="str">
        <f t="shared" si="143"/>
        <v>Director Strategic Initiatives - CPED</v>
      </c>
      <c r="S140" s="102" t="str">
        <f t="shared" si="132"/>
        <v>57</v>
      </c>
      <c r="T140" s="104" cm="1">
        <f t="array" aca="1" ref="T140" ca="1">IF($Q140="Y",VLOOKUP($P140,INDIRECT($Q$2),T$5,0)*INDIRECT($P$1),VLOOKUP($P140,INDIRECT($Q$2),T$5,0))</f>
        <v>148917.06567684372</v>
      </c>
      <c r="U140" s="104" cm="1">
        <f t="array" aca="1" ref="U140" ca="1">IF($Q140="Y",VLOOKUP($P140,INDIRECT($Q$2),U$5,0)*INDIRECT($P$1),VLOOKUP($P140,INDIRECT($Q$2),U$5,0))</f>
        <v>156752.943007375</v>
      </c>
      <c r="V140" s="104" cm="1">
        <f t="array" aca="1" ref="V140" ca="1">IF($Q140="Y",VLOOKUP($P140,INDIRECT($Q$2),V$5,0)*INDIRECT($P$1),VLOOKUP($P140,INDIRECT($Q$2),V$5,0))</f>
        <v>159888.84253194529</v>
      </c>
      <c r="W140" s="104" cm="1">
        <f t="array" aca="1" ref="W140" ca="1">IF($Q140="Y",VLOOKUP($P140,INDIRECT($Q$2),W$5,0)*INDIRECT($P$1),VLOOKUP($P140,INDIRECT($Q$2),W$5,0))</f>
        <v>163086.6857508281</v>
      </c>
      <c r="X140" s="104" cm="1">
        <f t="array" aca="1" ref="X140" ca="1">IF($Q140="Y",VLOOKUP($P140,INDIRECT($Q$2),X$5,0)*INDIRECT($P$1),VLOOKUP($P140,INDIRECT($Q$2),X$5,0))</f>
        <v>166348.68493882028</v>
      </c>
      <c r="Y140" s="104" cm="1">
        <f t="array" aca="1" ref="Y140" ca="1">IF($Q140="Y",VLOOKUP($P140,INDIRECT($Q$2),Y$5,0)*INDIRECT($P$1),VLOOKUP($P140,INDIRECT($Q$2),Y$5,0))</f>
        <v>169675.94623332028</v>
      </c>
      <c r="Z140" s="104" cm="1">
        <f t="array" aca="1" ref="Z140" ca="1">IF($Q140="Y",VLOOKUP($P140,INDIRECT($Q$2),Z$5,0)*INDIRECT($P$1),VLOOKUP($P140,INDIRECT($Q$2),Z$5,0))</f>
        <v>173070.68190912498</v>
      </c>
      <c r="AA140" s="104" cm="1">
        <f t="array" aca="1" ref="AA140" ca="1">IF($Q140="Y",VLOOKUP($P140,INDIRECT($Q$2),AA$5,0)*INDIRECT($P$1),VLOOKUP($P140,INDIRECT($Q$2),AA$5,0))</f>
        <v>176531.78582883591</v>
      </c>
      <c r="AB140" s="162" t="str">
        <f t="shared" si="144"/>
        <v>59214C</v>
      </c>
      <c r="AC140" s="163" t="str">
        <f t="shared" si="145"/>
        <v>Director Strategic Initiatives - CPED</v>
      </c>
      <c r="AD140" s="162" t="str">
        <f t="shared" si="133"/>
        <v>57</v>
      </c>
      <c r="AE140" s="164">
        <f t="shared" ca="1" si="146"/>
        <v>71.594999999999999</v>
      </c>
      <c r="AF140" s="164">
        <f t="shared" ca="1" si="147"/>
        <v>75.362000000000009</v>
      </c>
      <c r="AG140" s="164">
        <f t="shared" ca="1" si="148"/>
        <v>76.87</v>
      </c>
      <c r="AH140" s="164">
        <f t="shared" ca="1" si="149"/>
        <v>78.408000000000001</v>
      </c>
      <c r="AI140" s="164">
        <f t="shared" ca="1" si="150"/>
        <v>79.975999999999999</v>
      </c>
      <c r="AJ140" s="164">
        <f t="shared" ca="1" si="151"/>
        <v>81.575000000000003</v>
      </c>
      <c r="AK140" s="164">
        <f t="shared" ca="1" si="152"/>
        <v>83.207999999999998</v>
      </c>
      <c r="AL140" s="164">
        <f t="shared" ca="1" si="153"/>
        <v>84.872</v>
      </c>
    </row>
    <row r="141" spans="1:40">
      <c r="A141" s="85" t="s">
        <v>274</v>
      </c>
      <c r="B141" s="86">
        <v>14</v>
      </c>
      <c r="C141" s="86" t="s">
        <v>225</v>
      </c>
      <c r="D141" s="86">
        <v>665</v>
      </c>
      <c r="E141" s="86" t="s">
        <v>448</v>
      </c>
      <c r="F141" s="117" t="s">
        <v>275</v>
      </c>
      <c r="G141" s="134">
        <f t="shared" ca="1" si="134"/>
        <v>148917</v>
      </c>
      <c r="H141" s="134">
        <f t="shared" ca="1" si="135"/>
        <v>156753</v>
      </c>
      <c r="I141" s="134">
        <f t="shared" ca="1" si="136"/>
        <v>159889</v>
      </c>
      <c r="J141" s="134">
        <f t="shared" ca="1" si="137"/>
        <v>163087</v>
      </c>
      <c r="K141" s="134">
        <f t="shared" ca="1" si="138"/>
        <v>166349</v>
      </c>
      <c r="L141" s="134">
        <f t="shared" ca="1" si="139"/>
        <v>169676</v>
      </c>
      <c r="M141" s="134">
        <f t="shared" ca="1" si="140"/>
        <v>173071</v>
      </c>
      <c r="N141" s="134">
        <f t="shared" ca="1" si="141"/>
        <v>176532</v>
      </c>
      <c r="O141" s="87"/>
      <c r="P141" s="100" t="str">
        <f t="shared" si="142"/>
        <v>59213C</v>
      </c>
      <c r="Q141" s="102" t="s">
        <v>509</v>
      </c>
      <c r="R141" s="103" t="str">
        <f t="shared" si="143"/>
        <v>Director Strategic Management</v>
      </c>
      <c r="S141" s="102" t="str">
        <f t="shared" si="132"/>
        <v>57</v>
      </c>
      <c r="T141" s="104" cm="1">
        <f t="array" aca="1" ref="T141" ca="1">IF($Q141="Y",VLOOKUP($P141,INDIRECT($Q$2),T$5,0)*INDIRECT($P$1),VLOOKUP($P141,INDIRECT($Q$2),T$5,0))</f>
        <v>148917.06567684372</v>
      </c>
      <c r="U141" s="104" cm="1">
        <f t="array" aca="1" ref="U141" ca="1">IF($Q141="Y",VLOOKUP($P141,INDIRECT($Q$2),U$5,0)*INDIRECT($P$1),VLOOKUP($P141,INDIRECT($Q$2),U$5,0))</f>
        <v>156752.943007375</v>
      </c>
      <c r="V141" s="104" cm="1">
        <f t="array" aca="1" ref="V141" ca="1">IF($Q141="Y",VLOOKUP($P141,INDIRECT($Q$2),V$5,0)*INDIRECT($P$1),VLOOKUP($P141,INDIRECT($Q$2),V$5,0))</f>
        <v>159888.84253194529</v>
      </c>
      <c r="W141" s="104" cm="1">
        <f t="array" aca="1" ref="W141" ca="1">IF($Q141="Y",VLOOKUP($P141,INDIRECT($Q$2),W$5,0)*INDIRECT($P$1),VLOOKUP($P141,INDIRECT($Q$2),W$5,0))</f>
        <v>163086.6857508281</v>
      </c>
      <c r="X141" s="104" cm="1">
        <f t="array" aca="1" ref="X141" ca="1">IF($Q141="Y",VLOOKUP($P141,INDIRECT($Q$2),X$5,0)*INDIRECT($P$1),VLOOKUP($P141,INDIRECT($Q$2),X$5,0))</f>
        <v>166348.68493882028</v>
      </c>
      <c r="Y141" s="104" cm="1">
        <f t="array" aca="1" ref="Y141" ca="1">IF($Q141="Y",VLOOKUP($P141,INDIRECT($Q$2),Y$5,0)*INDIRECT($P$1),VLOOKUP($P141,INDIRECT($Q$2),Y$5,0))</f>
        <v>169675.94623332028</v>
      </c>
      <c r="Z141" s="104" cm="1">
        <f t="array" aca="1" ref="Z141" ca="1">IF($Q141="Y",VLOOKUP($P141,INDIRECT($Q$2),Z$5,0)*INDIRECT($P$1),VLOOKUP($P141,INDIRECT($Q$2),Z$5,0))</f>
        <v>173070.68190912498</v>
      </c>
      <c r="AA141" s="104" cm="1">
        <f t="array" aca="1" ref="AA141" ca="1">IF($Q141="Y",VLOOKUP($P141,INDIRECT($Q$2),AA$5,0)*INDIRECT($P$1),VLOOKUP($P141,INDIRECT($Q$2),AA$5,0))</f>
        <v>176531.78582883591</v>
      </c>
      <c r="AB141" s="162" t="str">
        <f t="shared" si="144"/>
        <v>59213C</v>
      </c>
      <c r="AC141" s="163" t="str">
        <f t="shared" si="145"/>
        <v>Director Strategic Management</v>
      </c>
      <c r="AD141" s="162" t="str">
        <f t="shared" si="133"/>
        <v>57</v>
      </c>
      <c r="AE141" s="164">
        <f t="shared" ca="1" si="146"/>
        <v>71.594999999999999</v>
      </c>
      <c r="AF141" s="164">
        <f t="shared" ca="1" si="147"/>
        <v>75.362000000000009</v>
      </c>
      <c r="AG141" s="164">
        <f t="shared" ca="1" si="148"/>
        <v>76.87</v>
      </c>
      <c r="AH141" s="164">
        <f t="shared" ca="1" si="149"/>
        <v>78.408000000000001</v>
      </c>
      <c r="AI141" s="164">
        <f t="shared" ca="1" si="150"/>
        <v>79.975999999999999</v>
      </c>
      <c r="AJ141" s="164">
        <f t="shared" ca="1" si="151"/>
        <v>81.575000000000003</v>
      </c>
      <c r="AK141" s="164">
        <f t="shared" ca="1" si="152"/>
        <v>83.207999999999998</v>
      </c>
      <c r="AL141" s="164">
        <f t="shared" ca="1" si="153"/>
        <v>84.872</v>
      </c>
    </row>
    <row r="142" spans="1:40">
      <c r="A142" s="85" t="s">
        <v>276</v>
      </c>
      <c r="B142" s="86">
        <v>16</v>
      </c>
      <c r="C142" s="86" t="s">
        <v>277</v>
      </c>
      <c r="D142" s="86">
        <v>728</v>
      </c>
      <c r="E142" s="86" t="s">
        <v>448</v>
      </c>
      <c r="F142" s="117" t="s">
        <v>669</v>
      </c>
      <c r="G142" s="134">
        <f t="shared" ca="1" si="134"/>
        <v>163303</v>
      </c>
      <c r="H142" s="134">
        <f t="shared" ca="1" si="135"/>
        <v>171898</v>
      </c>
      <c r="I142" s="134">
        <f t="shared" ca="1" si="136"/>
        <v>175335</v>
      </c>
      <c r="J142" s="134">
        <f t="shared" ca="1" si="137"/>
        <v>178841</v>
      </c>
      <c r="K142" s="134">
        <f t="shared" ca="1" si="138"/>
        <v>182421</v>
      </c>
      <c r="L142" s="134">
        <f t="shared" ca="1" si="139"/>
        <v>186068</v>
      </c>
      <c r="M142" s="134">
        <f t="shared" ca="1" si="140"/>
        <v>189790</v>
      </c>
      <c r="N142" s="134">
        <f t="shared" ca="1" si="141"/>
        <v>193586</v>
      </c>
      <c r="O142" s="87"/>
      <c r="P142" s="100" t="str">
        <f t="shared" si="142"/>
        <v>C52283</v>
      </c>
      <c r="Q142" s="102" t="s">
        <v>509</v>
      </c>
      <c r="R142" s="103" t="str">
        <f t="shared" si="143"/>
        <v>Director Strategic Partnerships - CPED</v>
      </c>
      <c r="S142" s="102" t="str">
        <f t="shared" si="132"/>
        <v>64</v>
      </c>
      <c r="T142" s="104" cm="1">
        <f t="array" aca="1" ref="T142" ca="1">IF($Q142="Y",VLOOKUP($P142,INDIRECT($Q$2),T$5,0)*INDIRECT($P$1),VLOOKUP($P142,INDIRECT($Q$2),T$5,0))</f>
        <v>163303.48868092184</v>
      </c>
      <c r="U142" s="104" cm="1">
        <f t="array" aca="1" ref="U142" ca="1">IF($Q142="Y",VLOOKUP($P142,INDIRECT($Q$2),U$5,0)*INDIRECT($P$1),VLOOKUP($P142,INDIRECT($Q$2),U$5,0))</f>
        <v>171898.1762667812</v>
      </c>
      <c r="V142" s="104" cm="1">
        <f t="array" aca="1" ref="V142" ca="1">IF($Q142="Y",VLOOKUP($P142,INDIRECT($Q$2),V$5,0)*INDIRECT($P$1),VLOOKUP($P142,INDIRECT($Q$2),V$5,0))</f>
        <v>175334.94516372652</v>
      </c>
      <c r="W142" s="104" cm="1">
        <f t="array" aca="1" ref="W142" ca="1">IF($Q142="Y",VLOOKUP($P142,INDIRECT($Q$2),W$5,0)*INDIRECT($P$1),VLOOKUP($P142,INDIRECT($Q$2),W$5,0))</f>
        <v>178841.40071677341</v>
      </c>
      <c r="X142" s="104" cm="1">
        <f t="array" aca="1" ref="X142" ca="1">IF($Q142="Y",VLOOKUP($P142,INDIRECT($Q$2),X$5,0)*INDIRECT($P$1),VLOOKUP($P142,INDIRECT($Q$2),X$5,0))</f>
        <v>182420.86133811716</v>
      </c>
      <c r="Y142" s="104" cm="1">
        <f t="array" aca="1" ref="Y142" ca="1">IF($Q142="Y",VLOOKUP($P142,INDIRECT($Q$2),Y$5,0)*INDIRECT($P$1),VLOOKUP($P142,INDIRECT($Q$2),Y$5,0))</f>
        <v>186067.79634076558</v>
      </c>
      <c r="Z142" s="104" cm="1">
        <f t="array" aca="1" ref="Z142" ca="1">IF($Q142="Y",VLOOKUP($P142,INDIRECT($Q$2),Z$5,0)*INDIRECT($P$1),VLOOKUP($P142,INDIRECT($Q$2),Z$5,0))</f>
        <v>189789.94868650779</v>
      </c>
      <c r="AA142" s="104" cm="1">
        <f t="array" aca="1" ref="AA142" ca="1">IF($Q142="Y",VLOOKUP($P142,INDIRECT($Q$2),AA$5,0)*INDIRECT($P$1),VLOOKUP($P142,INDIRECT($Q$2),AA$5,0))</f>
        <v>193586.21223794529</v>
      </c>
      <c r="AB142" s="162" t="str">
        <f t="shared" si="144"/>
        <v>C52283</v>
      </c>
      <c r="AC142" s="163" t="str">
        <f t="shared" si="145"/>
        <v>Director Strategic Partnerships - CPED</v>
      </c>
      <c r="AD142" s="162" t="str">
        <f t="shared" si="133"/>
        <v>64</v>
      </c>
      <c r="AE142" s="164">
        <f t="shared" ca="1" si="146"/>
        <v>78.512</v>
      </c>
      <c r="AF142" s="164">
        <f t="shared" ca="1" si="147"/>
        <v>82.644000000000005</v>
      </c>
      <c r="AG142" s="164">
        <f t="shared" ca="1" si="148"/>
        <v>84.296000000000006</v>
      </c>
      <c r="AH142" s="164">
        <f t="shared" ca="1" si="149"/>
        <v>85.981999999999999</v>
      </c>
      <c r="AI142" s="164">
        <f t="shared" ca="1" si="150"/>
        <v>87.703000000000003</v>
      </c>
      <c r="AJ142" s="164">
        <f t="shared" ca="1" si="151"/>
        <v>89.456000000000003</v>
      </c>
      <c r="AK142" s="164">
        <f t="shared" ca="1" si="152"/>
        <v>91.246000000000009</v>
      </c>
      <c r="AL142" s="164">
        <f t="shared" ca="1" si="153"/>
        <v>93.070999999999998</v>
      </c>
    </row>
    <row r="143" spans="1:40">
      <c r="A143" s="85" t="s">
        <v>279</v>
      </c>
      <c r="B143" s="86">
        <v>15</v>
      </c>
      <c r="C143" s="86" t="s">
        <v>158</v>
      </c>
      <c r="D143" s="86">
        <v>703</v>
      </c>
      <c r="E143" s="86" t="s">
        <v>448</v>
      </c>
      <c r="F143" s="116" t="s">
        <v>280</v>
      </c>
      <c r="G143" s="134">
        <f t="shared" ca="1" si="134"/>
        <v>157594</v>
      </c>
      <c r="H143" s="134">
        <f t="shared" ca="1" si="135"/>
        <v>165889</v>
      </c>
      <c r="I143" s="134">
        <f t="shared" ca="1" si="136"/>
        <v>169208</v>
      </c>
      <c r="J143" s="134">
        <f t="shared" ca="1" si="137"/>
        <v>172591</v>
      </c>
      <c r="K143" s="134">
        <f t="shared" ca="1" si="138"/>
        <v>176044</v>
      </c>
      <c r="L143" s="134">
        <f t="shared" ca="1" si="139"/>
        <v>179564</v>
      </c>
      <c r="M143" s="134">
        <f t="shared" ca="1" si="140"/>
        <v>183154</v>
      </c>
      <c r="N143" s="134">
        <f t="shared" ca="1" si="141"/>
        <v>186816</v>
      </c>
      <c r="O143" s="87"/>
      <c r="P143" s="100" t="str">
        <f t="shared" si="142"/>
        <v>C03505</v>
      </c>
      <c r="Q143" s="102" t="s">
        <v>509</v>
      </c>
      <c r="R143" s="103" t="str">
        <f t="shared" si="143"/>
        <v>Director Surface Water &amp; Sewers</v>
      </c>
      <c r="S143" s="102" t="str">
        <f t="shared" si="132"/>
        <v>104</v>
      </c>
      <c r="T143" s="104" cm="1">
        <f t="array" aca="1" ref="T143" ca="1">IF($Q143="Y",VLOOKUP($P143,INDIRECT($Q$2),T$5,0)*INDIRECT($P$1),VLOOKUP($P143,INDIRECT($Q$2),T$5,0))</f>
        <v>157593.60743018749</v>
      </c>
      <c r="U143" s="104" cm="1">
        <f t="array" aca="1" ref="U143" ca="1">IF($Q143="Y",VLOOKUP($P143,INDIRECT($Q$2),U$5,0)*INDIRECT($P$1),VLOOKUP($P143,INDIRECT($Q$2),U$5,0))</f>
        <v>165888.53178107028</v>
      </c>
      <c r="V143" s="104" cm="1">
        <f t="array" aca="1" ref="V143" ca="1">IF($Q143="Y",VLOOKUP($P143,INDIRECT($Q$2),V$5,0)*INDIRECT($P$1),VLOOKUP($P143,INDIRECT($Q$2),V$5,0))</f>
        <v>169208.05011378124</v>
      </c>
      <c r="W143" s="104" cm="1">
        <f t="array" aca="1" ref="W143" ca="1">IF($Q143="Y",VLOOKUP($P143,INDIRECT($Q$2),W$5,0)*INDIRECT($P$1),VLOOKUP($P143,INDIRECT($Q$2),W$5,0))</f>
        <v>172590.6182782031</v>
      </c>
      <c r="X143" s="104" cm="1">
        <f t="array" aca="1" ref="X143" ca="1">IF($Q143="Y",VLOOKUP($P143,INDIRECT($Q$2),X$5,0)*INDIRECT($P$1),VLOOKUP($P143,INDIRECT($Q$2),X$5,0))</f>
        <v>176043.97923612496</v>
      </c>
      <c r="Y143" s="104" cm="1">
        <f t="array" aca="1" ref="Y143" ca="1">IF($Q143="Y",VLOOKUP($P143,INDIRECT($Q$2),Y$5,0)*INDIRECT($P$1),VLOOKUP($P143,INDIRECT($Q$2),Y$5,0))</f>
        <v>179563.70843795312</v>
      </c>
      <c r="Z143" s="104" cm="1">
        <f t="array" aca="1" ref="Z143" ca="1">IF($Q143="Y",VLOOKUP($P143,INDIRECT($Q$2),Z$5,0)*INDIRECT($P$1),VLOOKUP($P143,INDIRECT($Q$2),Z$5,0))</f>
        <v>183154.23043328122</v>
      </c>
      <c r="AA143" s="104" cm="1">
        <f t="array" aca="1" ref="AA143" ca="1">IF($Q143="Y",VLOOKUP($P143,INDIRECT($Q$2),AA$5,0)*INDIRECT($P$1),VLOOKUP($P143,INDIRECT($Q$2),AA$5,0))</f>
        <v>186815.54522210933</v>
      </c>
      <c r="AB143" s="162" t="str">
        <f t="shared" si="144"/>
        <v>C03505</v>
      </c>
      <c r="AC143" s="163" t="str">
        <f t="shared" si="145"/>
        <v>Director Surface Water &amp; Sewers</v>
      </c>
      <c r="AD143" s="162" t="str">
        <f t="shared" si="133"/>
        <v>104</v>
      </c>
      <c r="AE143" s="164">
        <f t="shared" ca="1" si="146"/>
        <v>75.76700000000001</v>
      </c>
      <c r="AF143" s="164">
        <f t="shared" ca="1" si="147"/>
        <v>79.75500000000001</v>
      </c>
      <c r="AG143" s="164">
        <f t="shared" ca="1" si="148"/>
        <v>81.350999999999999</v>
      </c>
      <c r="AH143" s="164">
        <f t="shared" ca="1" si="149"/>
        <v>82.977000000000004</v>
      </c>
      <c r="AI143" s="164">
        <f t="shared" ca="1" si="150"/>
        <v>84.637</v>
      </c>
      <c r="AJ143" s="164">
        <f t="shared" ca="1" si="151"/>
        <v>86.329000000000008</v>
      </c>
      <c r="AK143" s="164">
        <f t="shared" ca="1" si="152"/>
        <v>88.055000000000007</v>
      </c>
      <c r="AL143" s="164">
        <f t="shared" ca="1" si="153"/>
        <v>89.816000000000003</v>
      </c>
    </row>
    <row r="144" spans="1:40">
      <c r="A144" s="85" t="s">
        <v>750</v>
      </c>
      <c r="B144" s="86">
        <v>13</v>
      </c>
      <c r="C144" s="86">
        <v>215</v>
      </c>
      <c r="D144" s="86">
        <v>593</v>
      </c>
      <c r="E144" s="86" t="s">
        <v>448</v>
      </c>
      <c r="F144" s="116" t="s">
        <v>749</v>
      </c>
      <c r="G144" s="134">
        <f t="shared" si="134"/>
        <v>143072</v>
      </c>
      <c r="H144" s="134">
        <f t="shared" si="135"/>
        <v>150602</v>
      </c>
      <c r="I144" s="134">
        <f t="shared" si="136"/>
        <v>153614</v>
      </c>
      <c r="J144" s="134">
        <f t="shared" si="137"/>
        <v>156687</v>
      </c>
      <c r="K144" s="134">
        <f t="shared" si="138"/>
        <v>159821</v>
      </c>
      <c r="L144" s="134">
        <f t="shared" si="139"/>
        <v>163017</v>
      </c>
      <c r="M144" s="134">
        <f t="shared" si="140"/>
        <v>166277</v>
      </c>
      <c r="N144" s="134">
        <f t="shared" si="141"/>
        <v>169603</v>
      </c>
      <c r="O144" s="87"/>
      <c r="P144" s="100" t="str">
        <f t="shared" si="142"/>
        <v>53096C</v>
      </c>
      <c r="Q144" s="102"/>
      <c r="R144" s="103" t="str">
        <f t="shared" si="143"/>
        <v>Director Talent Acquisition</v>
      </c>
      <c r="S144" s="102">
        <f t="shared" si="132"/>
        <v>215</v>
      </c>
      <c r="T144" s="191">
        <v>143072</v>
      </c>
      <c r="U144" s="191">
        <v>150602</v>
      </c>
      <c r="V144" s="191">
        <v>153614</v>
      </c>
      <c r="W144" s="191">
        <v>156687</v>
      </c>
      <c r="X144" s="191">
        <v>159821</v>
      </c>
      <c r="Y144" s="191">
        <v>163017</v>
      </c>
      <c r="Z144" s="191">
        <v>166277</v>
      </c>
      <c r="AA144" s="191">
        <v>169603</v>
      </c>
      <c r="AB144" s="162" t="str">
        <f t="shared" si="144"/>
        <v>53096C</v>
      </c>
      <c r="AC144" s="163" t="str">
        <f t="shared" si="145"/>
        <v>Director Talent Acquisition</v>
      </c>
      <c r="AD144" s="162">
        <f t="shared" si="133"/>
        <v>215</v>
      </c>
      <c r="AE144" s="164">
        <f t="shared" si="146"/>
        <v>68.785000000000011</v>
      </c>
      <c r="AF144" s="164">
        <f t="shared" si="147"/>
        <v>72.405000000000001</v>
      </c>
      <c r="AG144" s="164">
        <f t="shared" si="148"/>
        <v>73.853000000000009</v>
      </c>
      <c r="AH144" s="164">
        <f t="shared" si="149"/>
        <v>75.331000000000003</v>
      </c>
      <c r="AI144" s="164">
        <f t="shared" si="150"/>
        <v>76.838000000000008</v>
      </c>
      <c r="AJ144" s="164">
        <f t="shared" si="151"/>
        <v>78.374000000000009</v>
      </c>
      <c r="AK144" s="164">
        <f t="shared" si="152"/>
        <v>79.941000000000003</v>
      </c>
      <c r="AL144" s="164">
        <f t="shared" si="153"/>
        <v>81.540000000000006</v>
      </c>
    </row>
    <row r="145" spans="1:40">
      <c r="A145" s="85" t="s">
        <v>283</v>
      </c>
      <c r="B145" s="86">
        <v>15</v>
      </c>
      <c r="C145" s="86" t="s">
        <v>284</v>
      </c>
      <c r="D145" s="86">
        <v>685</v>
      </c>
      <c r="E145" s="86" t="s">
        <v>448</v>
      </c>
      <c r="F145" s="116" t="s">
        <v>285</v>
      </c>
      <c r="G145" s="134">
        <f t="shared" ca="1" si="134"/>
        <v>153483</v>
      </c>
      <c r="H145" s="134">
        <f t="shared" ca="1" si="135"/>
        <v>161562</v>
      </c>
      <c r="I145" s="134">
        <f t="shared" ca="1" si="136"/>
        <v>164793</v>
      </c>
      <c r="J145" s="134">
        <f t="shared" ca="1" si="137"/>
        <v>168086</v>
      </c>
      <c r="K145" s="134">
        <f t="shared" ca="1" si="138"/>
        <v>171450</v>
      </c>
      <c r="L145" s="134">
        <f t="shared" ca="1" si="139"/>
        <v>174878</v>
      </c>
      <c r="M145" s="134">
        <f t="shared" ca="1" si="140"/>
        <v>178377</v>
      </c>
      <c r="N145" s="134">
        <f t="shared" ca="1" si="141"/>
        <v>181944</v>
      </c>
      <c r="O145" s="87"/>
      <c r="P145" s="100" t="str">
        <f t="shared" si="142"/>
        <v>C03535</v>
      </c>
      <c r="Q145" s="102" t="s">
        <v>509</v>
      </c>
      <c r="R145" s="103" t="str">
        <f t="shared" si="143"/>
        <v>Director Traffic Services</v>
      </c>
      <c r="S145" s="102" t="str">
        <f t="shared" si="132"/>
        <v>97</v>
      </c>
      <c r="T145" s="104" cm="1">
        <f t="array" aca="1" ref="T145" ca="1">IF($Q145="Y",VLOOKUP($P145,INDIRECT($Q$2),T$5,0)*INDIRECT($P$1),VLOOKUP($P145,INDIRECT($Q$2),T$5,0))</f>
        <v>153483.20085759374</v>
      </c>
      <c r="U145" s="104" cm="1">
        <f t="array" aca="1" ref="U145" ca="1">IF($Q145="Y",VLOOKUP($P145,INDIRECT($Q$2),U$5,0)*INDIRECT($P$1),VLOOKUP($P145,INDIRECT($Q$2),U$5,0))</f>
        <v>161562.42841578124</v>
      </c>
      <c r="V145" s="104" cm="1">
        <f t="array" aca="1" ref="V145" ca="1">IF($Q145="Y",VLOOKUP($P145,INDIRECT($Q$2),V$5,0)*INDIRECT($P$1),VLOOKUP($P145,INDIRECT($Q$2),V$5,0))</f>
        <v>164793.45575661719</v>
      </c>
      <c r="W145" s="104" cm="1">
        <f t="array" aca="1" ref="W145" ca="1">IF($Q145="Y",VLOOKUP($P145,INDIRECT($Q$2),W$5,0)*INDIRECT($P$1),VLOOKUP($P145,INDIRECT($Q$2),W$5,0))</f>
        <v>168086.42679176561</v>
      </c>
      <c r="X145" s="104" cm="1">
        <f t="array" aca="1" ref="X145" ca="1">IF($Q145="Y",VLOOKUP($P145,INDIRECT($Q$2),X$5,0)*INDIRECT($P$1),VLOOKUP($P145,INDIRECT($Q$2),X$5,0))</f>
        <v>171450.19062041404</v>
      </c>
      <c r="Y145" s="104" cm="1">
        <f t="array" aca="1" ref="Y145" ca="1">IF($Q145="Y",VLOOKUP($P145,INDIRECT($Q$2),Y$5,0)*INDIRECT($P$1),VLOOKUP($P145,INDIRECT($Q$2),Y$5,0))</f>
        <v>174878.11041817183</v>
      </c>
      <c r="Z145" s="104" cm="1">
        <f t="array" aca="1" ref="Z145" ca="1">IF($Q145="Y",VLOOKUP($P145,INDIRECT($Q$2),Z$5,0)*INDIRECT($P$1),VLOOKUP($P145,INDIRECT($Q$2),Z$5,0))</f>
        <v>178376.82300942965</v>
      </c>
      <c r="AA145" s="104" cm="1">
        <f t="array" aca="1" ref="AA145" ca="1">IF($Q145="Y",VLOOKUP($P145,INDIRECT($Q$2),AA$5,0)*INDIRECT($P$1),VLOOKUP($P145,INDIRECT($Q$2),AA$5,0))</f>
        <v>181944.11611939059</v>
      </c>
      <c r="AB145" s="162" t="str">
        <f t="shared" si="144"/>
        <v>C03535</v>
      </c>
      <c r="AC145" s="163" t="str">
        <f t="shared" si="145"/>
        <v>Director Traffic Services</v>
      </c>
      <c r="AD145" s="162" t="str">
        <f t="shared" si="133"/>
        <v>97</v>
      </c>
      <c r="AE145" s="164">
        <f t="shared" ca="1" si="146"/>
        <v>73.791000000000011</v>
      </c>
      <c r="AF145" s="164">
        <f t="shared" ca="1" si="147"/>
        <v>77.675000000000011</v>
      </c>
      <c r="AG145" s="164">
        <f t="shared" ca="1" si="148"/>
        <v>79.228000000000009</v>
      </c>
      <c r="AH145" s="164">
        <f t="shared" ca="1" si="149"/>
        <v>80.811000000000007</v>
      </c>
      <c r="AI145" s="164">
        <f t="shared" ca="1" si="150"/>
        <v>82.428000000000011</v>
      </c>
      <c r="AJ145" s="164">
        <f t="shared" ca="1" si="151"/>
        <v>84.076999999999998</v>
      </c>
      <c r="AK145" s="164">
        <f t="shared" ca="1" si="152"/>
        <v>85.759</v>
      </c>
      <c r="AL145" s="164">
        <f t="shared" ca="1" si="153"/>
        <v>87.474000000000004</v>
      </c>
    </row>
    <row r="146" spans="1:40">
      <c r="A146" s="85" t="s">
        <v>286</v>
      </c>
      <c r="B146" s="86">
        <v>15</v>
      </c>
      <c r="C146" s="86" t="s">
        <v>158</v>
      </c>
      <c r="D146" s="86">
        <v>703</v>
      </c>
      <c r="E146" s="86" t="s">
        <v>448</v>
      </c>
      <c r="F146" s="116" t="s">
        <v>287</v>
      </c>
      <c r="G146" s="134">
        <f t="shared" ca="1" si="134"/>
        <v>157594</v>
      </c>
      <c r="H146" s="134">
        <f t="shared" ca="1" si="135"/>
        <v>165889</v>
      </c>
      <c r="I146" s="134">
        <f t="shared" ca="1" si="136"/>
        <v>169208</v>
      </c>
      <c r="J146" s="134">
        <f t="shared" ca="1" si="137"/>
        <v>172591</v>
      </c>
      <c r="K146" s="134">
        <f t="shared" ca="1" si="138"/>
        <v>176044</v>
      </c>
      <c r="L146" s="134">
        <f t="shared" ca="1" si="139"/>
        <v>179564</v>
      </c>
      <c r="M146" s="134">
        <f t="shared" ca="1" si="140"/>
        <v>183154</v>
      </c>
      <c r="N146" s="134">
        <f t="shared" ca="1" si="141"/>
        <v>186816</v>
      </c>
      <c r="O146" s="87"/>
      <c r="P146" s="100" t="str">
        <f t="shared" si="142"/>
        <v>C03536</v>
      </c>
      <c r="Q146" s="102" t="s">
        <v>509</v>
      </c>
      <c r="R146" s="103" t="str">
        <f t="shared" si="143"/>
        <v>Director Transportation Maintenance &amp; Repair</v>
      </c>
      <c r="S146" s="102" t="str">
        <f t="shared" si="132"/>
        <v>104</v>
      </c>
      <c r="T146" s="104" cm="1">
        <f t="array" aca="1" ref="T146" ca="1">IF($Q146="Y",VLOOKUP($P146,INDIRECT($Q$2),T$5,0)*INDIRECT($P$1),VLOOKUP($P146,INDIRECT($Q$2),T$5,0))</f>
        <v>157593.60743018749</v>
      </c>
      <c r="U146" s="104" cm="1">
        <f t="array" aca="1" ref="U146" ca="1">IF($Q146="Y",VLOOKUP($P146,INDIRECT($Q$2),U$5,0)*INDIRECT($P$1),VLOOKUP($P146,INDIRECT($Q$2),U$5,0))</f>
        <v>165888.53178107028</v>
      </c>
      <c r="V146" s="104" cm="1">
        <f t="array" aca="1" ref="V146" ca="1">IF($Q146="Y",VLOOKUP($P146,INDIRECT($Q$2),V$5,0)*INDIRECT($P$1),VLOOKUP($P146,INDIRECT($Q$2),V$5,0))</f>
        <v>169208.05011378124</v>
      </c>
      <c r="W146" s="104" cm="1">
        <f t="array" aca="1" ref="W146" ca="1">IF($Q146="Y",VLOOKUP($P146,INDIRECT($Q$2),W$5,0)*INDIRECT($P$1),VLOOKUP($P146,INDIRECT($Q$2),W$5,0))</f>
        <v>172590.6182782031</v>
      </c>
      <c r="X146" s="104" cm="1">
        <f t="array" aca="1" ref="X146" ca="1">IF($Q146="Y",VLOOKUP($P146,INDIRECT($Q$2),X$5,0)*INDIRECT($P$1),VLOOKUP($P146,INDIRECT($Q$2),X$5,0))</f>
        <v>176043.97923612496</v>
      </c>
      <c r="Y146" s="104" cm="1">
        <f t="array" aca="1" ref="Y146" ca="1">IF($Q146="Y",VLOOKUP($P146,INDIRECT($Q$2),Y$5,0)*INDIRECT($P$1),VLOOKUP($P146,INDIRECT($Q$2),Y$5,0))</f>
        <v>179563.70843795312</v>
      </c>
      <c r="Z146" s="104" cm="1">
        <f t="array" aca="1" ref="Z146" ca="1">IF($Q146="Y",VLOOKUP($P146,INDIRECT($Q$2),Z$5,0)*INDIRECT($P$1),VLOOKUP($P146,INDIRECT($Q$2),Z$5,0))</f>
        <v>183154.23043328122</v>
      </c>
      <c r="AA146" s="104" cm="1">
        <f t="array" aca="1" ref="AA146" ca="1">IF($Q146="Y",VLOOKUP($P146,INDIRECT($Q$2),AA$5,0)*INDIRECT($P$1),VLOOKUP($P146,INDIRECT($Q$2),AA$5,0))</f>
        <v>186815.54522210933</v>
      </c>
      <c r="AB146" s="162" t="str">
        <f t="shared" si="144"/>
        <v>C03536</v>
      </c>
      <c r="AC146" s="163" t="str">
        <f t="shared" si="145"/>
        <v>Director Transportation Maintenance &amp; Repair</v>
      </c>
      <c r="AD146" s="162" t="str">
        <f t="shared" si="133"/>
        <v>104</v>
      </c>
      <c r="AE146" s="164">
        <f t="shared" ca="1" si="146"/>
        <v>75.76700000000001</v>
      </c>
      <c r="AF146" s="164">
        <f t="shared" ca="1" si="147"/>
        <v>79.75500000000001</v>
      </c>
      <c r="AG146" s="164">
        <f t="shared" ca="1" si="148"/>
        <v>81.350999999999999</v>
      </c>
      <c r="AH146" s="164">
        <f t="shared" ca="1" si="149"/>
        <v>82.977000000000004</v>
      </c>
      <c r="AI146" s="164">
        <f t="shared" ca="1" si="150"/>
        <v>84.637</v>
      </c>
      <c r="AJ146" s="164">
        <f t="shared" ca="1" si="151"/>
        <v>86.329000000000008</v>
      </c>
      <c r="AK146" s="164">
        <f t="shared" ca="1" si="152"/>
        <v>88.055000000000007</v>
      </c>
      <c r="AL146" s="164">
        <f t="shared" ca="1" si="153"/>
        <v>89.816000000000003</v>
      </c>
    </row>
    <row r="147" spans="1:40">
      <c r="A147" s="85" t="s">
        <v>288</v>
      </c>
      <c r="B147" s="86">
        <v>15</v>
      </c>
      <c r="C147" s="86" t="s">
        <v>21</v>
      </c>
      <c r="D147" s="86">
        <v>695</v>
      </c>
      <c r="E147" s="86" t="s">
        <v>448</v>
      </c>
      <c r="F147" s="116" t="s">
        <v>289</v>
      </c>
      <c r="G147" s="134">
        <f t="shared" ca="1" si="134"/>
        <v>155767</v>
      </c>
      <c r="H147" s="134">
        <f t="shared" ca="1" si="135"/>
        <v>163964</v>
      </c>
      <c r="I147" s="134">
        <f t="shared" ca="1" si="136"/>
        <v>167245</v>
      </c>
      <c r="J147" s="134">
        <f t="shared" ca="1" si="137"/>
        <v>170591</v>
      </c>
      <c r="K147" s="134">
        <f t="shared" ca="1" si="138"/>
        <v>174002</v>
      </c>
      <c r="L147" s="134">
        <f t="shared" ca="1" si="139"/>
        <v>177481</v>
      </c>
      <c r="M147" s="134">
        <f t="shared" ca="1" si="140"/>
        <v>181033</v>
      </c>
      <c r="N147" s="134">
        <f t="shared" ca="1" si="141"/>
        <v>184652</v>
      </c>
      <c r="O147" s="87"/>
      <c r="P147" s="100" t="str">
        <f t="shared" si="142"/>
        <v>C03240</v>
      </c>
      <c r="Q147" s="102" t="s">
        <v>509</v>
      </c>
      <c r="R147" s="103" t="str">
        <f t="shared" si="143"/>
        <v>Director Transportation Planning &amp; Engineering Services</v>
      </c>
      <c r="S147" s="102" t="str">
        <f t="shared" si="132"/>
        <v>116</v>
      </c>
      <c r="T147" s="104" cm="1">
        <f t="array" aca="1" ref="T147" ca="1">IF($Q147="Y",VLOOKUP($P147,INDIRECT($Q$2),T$5,0)*INDIRECT($P$1),VLOOKUP($P147,INDIRECT($Q$2),T$5,0))</f>
        <v>155767.37458536716</v>
      </c>
      <c r="U147" s="104" cm="1">
        <f t="array" aca="1" ref="U147" ca="1">IF($Q147="Y",VLOOKUP($P147,INDIRECT($Q$2),U$5,0)*INDIRECT($P$1),VLOOKUP($P147,INDIRECT($Q$2),U$5,0))</f>
        <v>163963.85270778905</v>
      </c>
      <c r="V147" s="104" cm="1">
        <f t="array" aca="1" ref="V147" ca="1">IF($Q147="Y",VLOOKUP($P147,INDIRECT($Q$2),V$5,0)*INDIRECT($P$1),VLOOKUP($P147,INDIRECT($Q$2),V$5,0))</f>
        <v>167244.65623155466</v>
      </c>
      <c r="W147" s="104" cm="1">
        <f t="array" aca="1" ref="W147" ca="1">IF($Q147="Y",VLOOKUP($P147,INDIRECT($Q$2),W$5,0)*INDIRECT($P$1),VLOOKUP($P147,INDIRECT($Q$2),W$5,0))</f>
        <v>170590.72186182809</v>
      </c>
      <c r="X147" s="104" cm="1">
        <f t="array" aca="1" ref="X147" ca="1">IF($Q147="Y",VLOOKUP($P147,INDIRECT($Q$2),X$5,0)*INDIRECT($P$1),VLOOKUP($P147,INDIRECT($Q$2),X$5,0))</f>
        <v>174002.04959860936</v>
      </c>
      <c r="Y147" s="104" cm="1">
        <f t="array" aca="1" ref="Y147" ca="1">IF($Q147="Y",VLOOKUP($P147,INDIRECT($Q$2),Y$5,0)*INDIRECT($P$1),VLOOKUP($P147,INDIRECT($Q$2),Y$5,0))</f>
        <v>177480.8517166953</v>
      </c>
      <c r="Z147" s="104" cm="1">
        <f t="array" aca="1" ref="Z147" ca="1">IF($Q147="Y",VLOOKUP($P147,INDIRECT($Q$2),Z$5,0)*INDIRECT($P$1),VLOOKUP($P147,INDIRECT($Q$2),Z$5,0))</f>
        <v>181032.65890307809</v>
      </c>
      <c r="AA147" s="104" cm="1">
        <f t="array" aca="1" ref="AA147" ca="1">IF($Q147="Y",VLOOKUP($P147,INDIRECT($Q$2),AA$5,0)*INDIRECT($P$1),VLOOKUP($P147,INDIRECT($Q$2),AA$5,0))</f>
        <v>184651.94047076558</v>
      </c>
      <c r="AB147" s="162" t="str">
        <f t="shared" si="144"/>
        <v>C03240</v>
      </c>
      <c r="AC147" s="163" t="str">
        <f t="shared" si="145"/>
        <v>Director Transportation Planning &amp; Engineering Services</v>
      </c>
      <c r="AD147" s="162" t="str">
        <f t="shared" si="133"/>
        <v>116</v>
      </c>
      <c r="AE147" s="164">
        <f t="shared" ca="1" si="146"/>
        <v>74.88900000000001</v>
      </c>
      <c r="AF147" s="164">
        <f t="shared" ca="1" si="147"/>
        <v>78.829000000000008</v>
      </c>
      <c r="AG147" s="164">
        <f t="shared" ca="1" si="148"/>
        <v>80.407000000000011</v>
      </c>
      <c r="AH147" s="164">
        <f t="shared" ca="1" si="149"/>
        <v>82.015000000000001</v>
      </c>
      <c r="AI147" s="164">
        <f t="shared" ca="1" si="150"/>
        <v>83.655000000000001</v>
      </c>
      <c r="AJ147" s="164">
        <f t="shared" ca="1" si="151"/>
        <v>85.328000000000003</v>
      </c>
      <c r="AK147" s="164">
        <f t="shared" ca="1" si="152"/>
        <v>87.035000000000011</v>
      </c>
      <c r="AL147" s="164">
        <f t="shared" ca="1" si="153"/>
        <v>88.775000000000006</v>
      </c>
    </row>
    <row r="148" spans="1:40">
      <c r="A148" s="85" t="s">
        <v>290</v>
      </c>
      <c r="B148" s="86">
        <v>15</v>
      </c>
      <c r="C148" s="86" t="s">
        <v>284</v>
      </c>
      <c r="D148" s="86">
        <v>685</v>
      </c>
      <c r="E148" s="86" t="s">
        <v>448</v>
      </c>
      <c r="F148" s="116" t="s">
        <v>291</v>
      </c>
      <c r="G148" s="134">
        <f t="shared" ca="1" si="134"/>
        <v>153483</v>
      </c>
      <c r="H148" s="134">
        <f t="shared" ca="1" si="135"/>
        <v>161562</v>
      </c>
      <c r="I148" s="134">
        <f t="shared" ca="1" si="136"/>
        <v>164793</v>
      </c>
      <c r="J148" s="134">
        <f t="shared" ca="1" si="137"/>
        <v>168086</v>
      </c>
      <c r="K148" s="134">
        <f t="shared" ca="1" si="138"/>
        <v>171450</v>
      </c>
      <c r="L148" s="134">
        <f t="shared" ca="1" si="139"/>
        <v>174878</v>
      </c>
      <c r="M148" s="134">
        <f t="shared" ca="1" si="140"/>
        <v>178377</v>
      </c>
      <c r="N148" s="134">
        <f t="shared" ca="1" si="141"/>
        <v>181944</v>
      </c>
      <c r="O148" s="87"/>
      <c r="P148" s="100" t="str">
        <f t="shared" si="142"/>
        <v>C03533</v>
      </c>
      <c r="Q148" s="102" t="s">
        <v>509</v>
      </c>
      <c r="R148" s="103" t="str">
        <f t="shared" si="143"/>
        <v>Director Transportation Planning &amp; Programming</v>
      </c>
      <c r="S148" s="102" t="str">
        <f t="shared" si="132"/>
        <v>97</v>
      </c>
      <c r="T148" s="104" cm="1">
        <f t="array" aca="1" ref="T148" ca="1">IF($Q148="Y",VLOOKUP($P148,INDIRECT($Q$2),T$5,0)*INDIRECT($P$1),VLOOKUP($P148,INDIRECT($Q$2),T$5,0))</f>
        <v>153483.20085759374</v>
      </c>
      <c r="U148" s="104" cm="1">
        <f t="array" aca="1" ref="U148" ca="1">IF($Q148="Y",VLOOKUP($P148,INDIRECT($Q$2),U$5,0)*INDIRECT($P$1),VLOOKUP($P148,INDIRECT($Q$2),U$5,0))</f>
        <v>161562.42841578124</v>
      </c>
      <c r="V148" s="104" cm="1">
        <f t="array" aca="1" ref="V148" ca="1">IF($Q148="Y",VLOOKUP($P148,INDIRECT($Q$2),V$5,0)*INDIRECT($P$1),VLOOKUP($P148,INDIRECT($Q$2),V$5,0))</f>
        <v>164793.45575661719</v>
      </c>
      <c r="W148" s="104" cm="1">
        <f t="array" aca="1" ref="W148" ca="1">IF($Q148="Y",VLOOKUP($P148,INDIRECT($Q$2),W$5,0)*INDIRECT($P$1),VLOOKUP($P148,INDIRECT($Q$2),W$5,0))</f>
        <v>168086.42679176561</v>
      </c>
      <c r="X148" s="104" cm="1">
        <f t="array" aca="1" ref="X148" ca="1">IF($Q148="Y",VLOOKUP($P148,INDIRECT($Q$2),X$5,0)*INDIRECT($P$1),VLOOKUP($P148,INDIRECT($Q$2),X$5,0))</f>
        <v>171450.19062041404</v>
      </c>
      <c r="Y148" s="104" cm="1">
        <f t="array" aca="1" ref="Y148" ca="1">IF($Q148="Y",VLOOKUP($P148,INDIRECT($Q$2),Y$5,0)*INDIRECT($P$1),VLOOKUP($P148,INDIRECT($Q$2),Y$5,0))</f>
        <v>174878.11041817183</v>
      </c>
      <c r="Z148" s="104" cm="1">
        <f t="array" aca="1" ref="Z148" ca="1">IF($Q148="Y",VLOOKUP($P148,INDIRECT($Q$2),Z$5,0)*INDIRECT($P$1),VLOOKUP($P148,INDIRECT($Q$2),Z$5,0))</f>
        <v>178376.82300942965</v>
      </c>
      <c r="AA148" s="104" cm="1">
        <f t="array" aca="1" ref="AA148" ca="1">IF($Q148="Y",VLOOKUP($P148,INDIRECT($Q$2),AA$5,0)*INDIRECT($P$1),VLOOKUP($P148,INDIRECT($Q$2),AA$5,0))</f>
        <v>181944.11611939059</v>
      </c>
      <c r="AB148" s="162" t="str">
        <f t="shared" si="144"/>
        <v>C03533</v>
      </c>
      <c r="AC148" s="163" t="str">
        <f t="shared" si="145"/>
        <v>Director Transportation Planning &amp; Programming</v>
      </c>
      <c r="AD148" s="162" t="str">
        <f t="shared" si="133"/>
        <v>97</v>
      </c>
      <c r="AE148" s="164">
        <f t="shared" ca="1" si="146"/>
        <v>73.791000000000011</v>
      </c>
      <c r="AF148" s="164">
        <f t="shared" ca="1" si="147"/>
        <v>77.675000000000011</v>
      </c>
      <c r="AG148" s="164">
        <f t="shared" ca="1" si="148"/>
        <v>79.228000000000009</v>
      </c>
      <c r="AH148" s="164">
        <f t="shared" ca="1" si="149"/>
        <v>80.811000000000007</v>
      </c>
      <c r="AI148" s="164">
        <f t="shared" ca="1" si="150"/>
        <v>82.428000000000011</v>
      </c>
      <c r="AJ148" s="164">
        <f t="shared" ca="1" si="151"/>
        <v>84.076999999999998</v>
      </c>
      <c r="AK148" s="164">
        <f t="shared" ca="1" si="152"/>
        <v>85.759</v>
      </c>
      <c r="AL148" s="164">
        <f t="shared" ca="1" si="153"/>
        <v>87.474000000000004</v>
      </c>
    </row>
    <row r="149" spans="1:40">
      <c r="A149" s="85" t="s">
        <v>292</v>
      </c>
      <c r="B149" s="86">
        <v>13</v>
      </c>
      <c r="C149" s="86" t="s">
        <v>192</v>
      </c>
      <c r="D149" s="86">
        <v>623</v>
      </c>
      <c r="E149" s="86" t="s">
        <v>448</v>
      </c>
      <c r="F149" s="116" t="s">
        <v>293</v>
      </c>
      <c r="G149" s="134">
        <f t="shared" ca="1" si="134"/>
        <v>139326</v>
      </c>
      <c r="H149" s="134">
        <f t="shared" ca="1" si="135"/>
        <v>146658</v>
      </c>
      <c r="I149" s="134">
        <f t="shared" ca="1" si="136"/>
        <v>149591</v>
      </c>
      <c r="J149" s="134">
        <f t="shared" ca="1" si="137"/>
        <v>152582</v>
      </c>
      <c r="K149" s="134">
        <f t="shared" ca="1" si="138"/>
        <v>155636</v>
      </c>
      <c r="L149" s="134">
        <f t="shared" ca="1" si="139"/>
        <v>158745</v>
      </c>
      <c r="M149" s="134">
        <f t="shared" ca="1" si="140"/>
        <v>161923</v>
      </c>
      <c r="N149" s="134">
        <f t="shared" ca="1" si="141"/>
        <v>165161</v>
      </c>
      <c r="O149" s="87"/>
      <c r="P149" s="100" t="str">
        <f t="shared" si="142"/>
        <v>C03537</v>
      </c>
      <c r="Q149" s="102" t="s">
        <v>509</v>
      </c>
      <c r="R149" s="103" t="str">
        <f t="shared" si="143"/>
        <v>Director Treasury</v>
      </c>
      <c r="S149" s="102" t="str">
        <f t="shared" si="132"/>
        <v>92</v>
      </c>
      <c r="T149" s="104" cm="1">
        <f t="array" aca="1" ref="T149" ca="1">IF($Q149="Y",VLOOKUP($P149,INDIRECT($Q$2),T$5,0)*INDIRECT($P$1),VLOOKUP($P149,INDIRECT($Q$2),T$5,0))</f>
        <v>139325.74829499217</v>
      </c>
      <c r="U149" s="104" cm="1">
        <f t="array" aca="1" ref="U149" ca="1">IF($Q149="Y",VLOOKUP($P149,INDIRECT($Q$2),U$5,0)*INDIRECT($P$1),VLOOKUP($P149,INDIRECT($Q$2),U$5,0))</f>
        <v>146658.33310923437</v>
      </c>
      <c r="V149" s="104" cm="1">
        <f t="array" aca="1" ref="V149" ca="1">IF($Q149="Y",VLOOKUP($P149,INDIRECT($Q$2),V$5,0)*INDIRECT($P$1),VLOOKUP($P149,INDIRECT($Q$2),V$5,0))</f>
        <v>149590.70335249216</v>
      </c>
      <c r="W149" s="104" cm="1">
        <f t="array" aca="1" ref="W149" ca="1">IF($Q149="Y",VLOOKUP($P149,INDIRECT($Q$2),W$5,0)*INDIRECT($P$1),VLOOKUP($P149,INDIRECT($Q$2),W$5,0))</f>
        <v>152581.69887786719</v>
      </c>
      <c r="X149" s="104" cm="1">
        <f t="array" aca="1" ref="X149" ca="1">IF($Q149="Y",VLOOKUP($P149,INDIRECT($Q$2),X$5,0)*INDIRECT($P$1),VLOOKUP($P149,INDIRECT($Q$2),X$5,0))</f>
        <v>155635.7442349531</v>
      </c>
      <c r="Y149" s="104" cm="1">
        <f t="array" aca="1" ref="Y149" ca="1">IF($Q149="Y",VLOOKUP($P149,INDIRECT($Q$2),Y$5,0)*INDIRECT($P$1),VLOOKUP($P149,INDIRECT($Q$2),Y$5,0))</f>
        <v>158745.09646196093</v>
      </c>
      <c r="Z149" s="104" cm="1">
        <f t="array" aca="1" ref="Z149" ca="1">IF($Q149="Y",VLOOKUP($P149,INDIRECT($Q$2),Z$5,0)*INDIRECT($P$1),VLOOKUP($P149,INDIRECT($Q$2),Z$5,0))</f>
        <v>161923.02920767185</v>
      </c>
      <c r="AA149" s="104" cm="1">
        <f t="array" aca="1" ref="AA149" ca="1">IF($Q149="Y",VLOOKUP($P149,INDIRECT($Q$2),AA$5,0)*INDIRECT($P$1),VLOOKUP($P149,INDIRECT($Q$2),AA$5,0))</f>
        <v>165160.69337289839</v>
      </c>
      <c r="AB149" s="162" t="str">
        <f t="shared" si="144"/>
        <v>C03537</v>
      </c>
      <c r="AC149" s="163" t="str">
        <f t="shared" si="145"/>
        <v>Director Treasury</v>
      </c>
      <c r="AD149" s="162" t="str">
        <f t="shared" si="133"/>
        <v>92</v>
      </c>
      <c r="AE149" s="164">
        <f t="shared" ca="1" si="146"/>
        <v>66.984000000000009</v>
      </c>
      <c r="AF149" s="164">
        <f t="shared" ca="1" si="147"/>
        <v>70.509</v>
      </c>
      <c r="AG149" s="164">
        <f t="shared" ca="1" si="148"/>
        <v>71.919000000000011</v>
      </c>
      <c r="AH149" s="164">
        <f t="shared" ca="1" si="149"/>
        <v>73.356999999999999</v>
      </c>
      <c r="AI149" s="164">
        <f t="shared" ca="1" si="150"/>
        <v>74.825000000000003</v>
      </c>
      <c r="AJ149" s="164">
        <f t="shared" ca="1" si="151"/>
        <v>76.320000000000007</v>
      </c>
      <c r="AK149" s="164">
        <f t="shared" ca="1" si="152"/>
        <v>77.847999999999999</v>
      </c>
      <c r="AL149" s="164">
        <f t="shared" ca="1" si="153"/>
        <v>79.405000000000001</v>
      </c>
    </row>
    <row r="150" spans="1:40">
      <c r="A150" s="85" t="s">
        <v>294</v>
      </c>
      <c r="B150" s="86">
        <v>16</v>
      </c>
      <c r="C150" s="86" t="s">
        <v>40</v>
      </c>
      <c r="D150" s="86">
        <v>733</v>
      </c>
      <c r="E150" s="86" t="s">
        <v>448</v>
      </c>
      <c r="F150" s="117" t="s">
        <v>295</v>
      </c>
      <c r="G150" s="134">
        <f t="shared" ca="1" si="134"/>
        <v>164444</v>
      </c>
      <c r="H150" s="134">
        <f t="shared" ca="1" si="135"/>
        <v>173100</v>
      </c>
      <c r="I150" s="134">
        <f t="shared" ca="1" si="136"/>
        <v>176564</v>
      </c>
      <c r="J150" s="134">
        <f t="shared" ca="1" si="137"/>
        <v>180093</v>
      </c>
      <c r="K150" s="134">
        <f t="shared" ca="1" si="138"/>
        <v>183696</v>
      </c>
      <c r="L150" s="134">
        <f t="shared" ca="1" si="139"/>
        <v>187368</v>
      </c>
      <c r="M150" s="134">
        <f t="shared" ca="1" si="140"/>
        <v>191117</v>
      </c>
      <c r="N150" s="134">
        <f t="shared" ca="1" si="141"/>
        <v>194940</v>
      </c>
      <c r="O150" s="87"/>
      <c r="P150" s="100" t="str">
        <f t="shared" si="142"/>
        <v>C03540</v>
      </c>
      <c r="Q150" s="102" t="s">
        <v>509</v>
      </c>
      <c r="R150" s="103" t="str">
        <f t="shared" si="143"/>
        <v>Director Water Treatment and Distribution</v>
      </c>
      <c r="S150" s="102" t="str">
        <f t="shared" si="132"/>
        <v>62</v>
      </c>
      <c r="T150" s="104" cm="1">
        <f t="array" aca="1" ref="T150" ca="1">IF($Q150="Y",VLOOKUP($P150,INDIRECT($Q$2),T$5,0)*INDIRECT($P$1),VLOOKUP($P150,INDIRECT($Q$2),T$5,0))</f>
        <v>164444.25139999995</v>
      </c>
      <c r="U150" s="104" cm="1">
        <f t="array" aca="1" ref="U150" ca="1">IF($Q150="Y",VLOOKUP($P150,INDIRECT($Q$2),U$5,0)*INDIRECT($P$1),VLOOKUP($P150,INDIRECT($Q$2),U$5,0))</f>
        <v>173099.79829999997</v>
      </c>
      <c r="V150" s="104" cm="1">
        <f t="array" aca="1" ref="V150" ca="1">IF($Q150="Y",VLOOKUP($P150,INDIRECT($Q$2),V$5,0)*INDIRECT($P$1),VLOOKUP($P150,INDIRECT($Q$2),V$5,0))</f>
        <v>176564.24499999997</v>
      </c>
      <c r="W150" s="104" cm="1">
        <f t="array" aca="1" ref="W150" ca="1">IF($Q150="Y",VLOOKUP($P150,INDIRECT($Q$2),W$5,0)*INDIRECT($P$1),VLOOKUP($P150,INDIRECT($Q$2),W$5,0))</f>
        <v>180093.30195999998</v>
      </c>
      <c r="X150" s="104" cm="1">
        <f t="array" aca="1" ref="X150" ca="1">IF($Q150="Y",VLOOKUP($P150,INDIRECT($Q$2),X$5,0)*INDIRECT($P$1),VLOOKUP($P150,INDIRECT($Q$2),X$5,0))</f>
        <v>183695.88093999997</v>
      </c>
      <c r="Y150" s="104" cm="1">
        <f t="array" aca="1" ref="Y150" ca="1">IF($Q150="Y",VLOOKUP($P150,INDIRECT($Q$2),Y$5,0)*INDIRECT($P$1),VLOOKUP($P150,INDIRECT($Q$2),Y$5,0))</f>
        <v>187367.52605999997</v>
      </c>
      <c r="Z150" s="104" cm="1">
        <f t="array" aca="1" ref="Z150" ca="1">IF($Q150="Y",VLOOKUP($P150,INDIRECT($Q$2),Z$5,0)*INDIRECT($P$1),VLOOKUP($P150,INDIRECT($Q$2),Z$5,0))</f>
        <v>191117.14907999997</v>
      </c>
      <c r="AA150" s="104" cm="1">
        <f t="array" aca="1" ref="AA150" ca="1">IF($Q150="Y",VLOOKUP($P150,INDIRECT($Q$2),AA$5,0)*INDIRECT($P$1),VLOOKUP($P150,INDIRECT($Q$2),AA$5,0))</f>
        <v>194940.29411999998</v>
      </c>
      <c r="AB150" s="162" t="str">
        <f t="shared" si="144"/>
        <v>C03540</v>
      </c>
      <c r="AC150" s="163" t="str">
        <f t="shared" si="145"/>
        <v>Director Water Treatment and Distribution</v>
      </c>
      <c r="AD150" s="162" t="str">
        <f t="shared" si="133"/>
        <v>62</v>
      </c>
      <c r="AE150" s="164">
        <f t="shared" ca="1" si="146"/>
        <v>79.06</v>
      </c>
      <c r="AF150" s="164">
        <f t="shared" ca="1" si="147"/>
        <v>83.222000000000008</v>
      </c>
      <c r="AG150" s="164">
        <f t="shared" ca="1" si="148"/>
        <v>84.887</v>
      </c>
      <c r="AH150" s="164">
        <f t="shared" ca="1" si="149"/>
        <v>86.584000000000003</v>
      </c>
      <c r="AI150" s="164">
        <f t="shared" ca="1" si="150"/>
        <v>88.316000000000003</v>
      </c>
      <c r="AJ150" s="164">
        <f t="shared" ca="1" si="151"/>
        <v>90.081000000000003</v>
      </c>
      <c r="AK150" s="164">
        <f t="shared" ca="1" si="152"/>
        <v>91.884</v>
      </c>
      <c r="AL150" s="164">
        <f t="shared" ca="1" si="153"/>
        <v>93.722000000000008</v>
      </c>
    </row>
    <row r="151" spans="1:40">
      <c r="A151" s="85" t="s">
        <v>296</v>
      </c>
      <c r="B151" s="86">
        <v>11</v>
      </c>
      <c r="C151" s="86" t="s">
        <v>161</v>
      </c>
      <c r="D151" s="86">
        <v>538</v>
      </c>
      <c r="E151" s="86" t="s">
        <v>448</v>
      </c>
      <c r="F151" s="117" t="s">
        <v>297</v>
      </c>
      <c r="G151" s="134">
        <f t="shared" ca="1" si="134"/>
        <v>119915</v>
      </c>
      <c r="H151" s="134">
        <f t="shared" ca="1" si="135"/>
        <v>126227</v>
      </c>
      <c r="I151" s="134">
        <f t="shared" ca="1" si="136"/>
        <v>128749</v>
      </c>
      <c r="J151" s="134">
        <f t="shared" ca="1" si="137"/>
        <v>131326</v>
      </c>
      <c r="K151" s="134">
        <f t="shared" ca="1" si="138"/>
        <v>133953</v>
      </c>
      <c r="L151" s="134">
        <f t="shared" ca="1" si="139"/>
        <v>136630</v>
      </c>
      <c r="M151" s="134">
        <f t="shared" ca="1" si="140"/>
        <v>139363</v>
      </c>
      <c r="N151" s="134">
        <f t="shared" ca="1" si="141"/>
        <v>142152</v>
      </c>
      <c r="O151" s="87"/>
      <c r="P151" s="100" t="str">
        <f t="shared" si="142"/>
        <v>C08320</v>
      </c>
      <c r="Q151" s="102" t="s">
        <v>509</v>
      </c>
      <c r="R151" s="103" t="str">
        <f t="shared" si="143"/>
        <v>Event Operations Manager</v>
      </c>
      <c r="S151" s="102" t="str">
        <f t="shared" si="132"/>
        <v>24</v>
      </c>
      <c r="T151" s="104" cm="1">
        <f t="array" aca="1" ref="T151" ca="1">IF($Q151="Y",VLOOKUP($P151,INDIRECT($Q$2),T$5,0)*INDIRECT($P$1),VLOOKUP($P151,INDIRECT($Q$2),T$5,0))</f>
        <v>119915.24922721091</v>
      </c>
      <c r="U151" s="104" cm="1">
        <f t="array" aca="1" ref="U151" ca="1">IF($Q151="Y",VLOOKUP($P151,INDIRECT($Q$2),U$5,0)*INDIRECT($P$1),VLOOKUP($P151,INDIRECT($Q$2),U$5,0))</f>
        <v>126226.8692226953</v>
      </c>
      <c r="V151" s="104" cm="1">
        <f t="array" aca="1" ref="V151" ca="1">IF($Q151="Y",VLOOKUP($P151,INDIRECT($Q$2),V$5,0)*INDIRECT($P$1),VLOOKUP($P151,INDIRECT($Q$2),V$5,0))</f>
        <v>128748.86249113279</v>
      </c>
      <c r="W151" s="104" cm="1">
        <f t="array" aca="1" ref="W151" ca="1">IF($Q151="Y",VLOOKUP($P151,INDIRECT($Q$2),W$5,0)*INDIRECT($P$1),VLOOKUP($P151,INDIRECT($Q$2),W$5,0))</f>
        <v>131326.16262949217</v>
      </c>
      <c r="X151" s="104" cm="1">
        <f t="array" aca="1" ref="X151" ca="1">IF($Q151="Y",VLOOKUP($P151,INDIRECT($Q$2),X$5,0)*INDIRECT($P$1),VLOOKUP($P151,INDIRECT($Q$2),X$5,0))</f>
        <v>133953.23895078123</v>
      </c>
      <c r="Y151" s="104" cm="1">
        <f t="array" aca="1" ref="Y151" ca="1">IF($Q151="Y",VLOOKUP($P151,INDIRECT($Q$2),Y$5,0)*INDIRECT($P$1),VLOOKUP($P151,INDIRECT($Q$2),Y$5,0))</f>
        <v>136630.09145499996</v>
      </c>
      <c r="Z151" s="104" cm="1">
        <f t="array" aca="1" ref="Z151" ca="1">IF($Q151="Y",VLOOKUP($P151,INDIRECT($Q$2),Z$5,0)*INDIRECT($P$1),VLOOKUP($P151,INDIRECT($Q$2),Z$5,0))</f>
        <v>139363.35696653902</v>
      </c>
      <c r="AA151" s="104" cm="1">
        <f t="array" aca="1" ref="AA151" ca="1">IF($Q151="Y",VLOOKUP($P151,INDIRECT($Q$2),AA$5,0)*INDIRECT($P$1),VLOOKUP($P151,INDIRECT($Q$2),AA$5,0))</f>
        <v>142151.92934799998</v>
      </c>
      <c r="AB151" s="162" t="str">
        <f t="shared" si="144"/>
        <v>C08320</v>
      </c>
      <c r="AC151" s="163" t="str">
        <f t="shared" si="145"/>
        <v>Event Operations Manager</v>
      </c>
      <c r="AD151" s="162" t="str">
        <f t="shared" si="133"/>
        <v>24</v>
      </c>
      <c r="AE151" s="164">
        <f t="shared" ca="1" si="146"/>
        <v>57.652000000000001</v>
      </c>
      <c r="AF151" s="164">
        <f t="shared" ca="1" si="147"/>
        <v>60.686</v>
      </c>
      <c r="AG151" s="164">
        <f t="shared" ca="1" si="148"/>
        <v>61.899000000000001</v>
      </c>
      <c r="AH151" s="164">
        <f t="shared" ca="1" si="149"/>
        <v>63.137999999999998</v>
      </c>
      <c r="AI151" s="164">
        <f t="shared" ca="1" si="150"/>
        <v>64.40100000000001</v>
      </c>
      <c r="AJ151" s="164">
        <f t="shared" ca="1" si="151"/>
        <v>65.688000000000002</v>
      </c>
      <c r="AK151" s="164">
        <f t="shared" ca="1" si="152"/>
        <v>67.00200000000001</v>
      </c>
      <c r="AL151" s="164">
        <f t="shared" ca="1" si="153"/>
        <v>68.343000000000004</v>
      </c>
    </row>
    <row r="152" spans="1:40">
      <c r="A152" s="85" t="s">
        <v>298</v>
      </c>
      <c r="B152" s="86">
        <v>11</v>
      </c>
      <c r="C152" s="86" t="s">
        <v>161</v>
      </c>
      <c r="D152" s="86">
        <v>538</v>
      </c>
      <c r="E152" s="86" t="s">
        <v>448</v>
      </c>
      <c r="F152" s="117" t="s">
        <v>299</v>
      </c>
      <c r="G152" s="134">
        <f t="shared" ca="1" si="134"/>
        <v>119915</v>
      </c>
      <c r="H152" s="134">
        <f t="shared" ca="1" si="135"/>
        <v>126227</v>
      </c>
      <c r="I152" s="134">
        <f t="shared" ca="1" si="136"/>
        <v>128749</v>
      </c>
      <c r="J152" s="134">
        <f t="shared" ca="1" si="137"/>
        <v>131326</v>
      </c>
      <c r="K152" s="134">
        <f t="shared" ca="1" si="138"/>
        <v>133953</v>
      </c>
      <c r="L152" s="134">
        <f t="shared" ca="1" si="139"/>
        <v>136630</v>
      </c>
      <c r="M152" s="134">
        <f t="shared" ca="1" si="140"/>
        <v>139363</v>
      </c>
      <c r="N152" s="134">
        <f t="shared" ca="1" si="141"/>
        <v>142152</v>
      </c>
      <c r="O152" s="87"/>
      <c r="P152" s="100" t="str">
        <f t="shared" si="142"/>
        <v>C04233</v>
      </c>
      <c r="Q152" s="102" t="s">
        <v>509</v>
      </c>
      <c r="R152" s="103" t="str">
        <f t="shared" si="143"/>
        <v>Event Services Manager</v>
      </c>
      <c r="S152" s="102" t="str">
        <f t="shared" si="132"/>
        <v>24</v>
      </c>
      <c r="T152" s="104" cm="1">
        <f t="array" aca="1" ref="T152" ca="1">IF($Q152="Y",VLOOKUP($P152,INDIRECT($Q$2),T$5,0)*INDIRECT($P$1),VLOOKUP($P152,INDIRECT($Q$2),T$5,0))</f>
        <v>119915.24922721091</v>
      </c>
      <c r="U152" s="104" cm="1">
        <f t="array" aca="1" ref="U152" ca="1">IF($Q152="Y",VLOOKUP($P152,INDIRECT($Q$2),U$5,0)*INDIRECT($P$1),VLOOKUP($P152,INDIRECT($Q$2),U$5,0))</f>
        <v>126226.8692226953</v>
      </c>
      <c r="V152" s="104" cm="1">
        <f t="array" aca="1" ref="V152" ca="1">IF($Q152="Y",VLOOKUP($P152,INDIRECT($Q$2),V$5,0)*INDIRECT($P$1),VLOOKUP($P152,INDIRECT($Q$2),V$5,0))</f>
        <v>128748.86249113279</v>
      </c>
      <c r="W152" s="104" cm="1">
        <f t="array" aca="1" ref="W152" ca="1">IF($Q152="Y",VLOOKUP($P152,INDIRECT($Q$2),W$5,0)*INDIRECT($P$1),VLOOKUP($P152,INDIRECT($Q$2),W$5,0))</f>
        <v>131326.16262949217</v>
      </c>
      <c r="X152" s="104" cm="1">
        <f t="array" aca="1" ref="X152" ca="1">IF($Q152="Y",VLOOKUP($P152,INDIRECT($Q$2),X$5,0)*INDIRECT($P$1),VLOOKUP($P152,INDIRECT($Q$2),X$5,0))</f>
        <v>133953.23895078123</v>
      </c>
      <c r="Y152" s="104" cm="1">
        <f t="array" aca="1" ref="Y152" ca="1">IF($Q152="Y",VLOOKUP($P152,INDIRECT($Q$2),Y$5,0)*INDIRECT($P$1),VLOOKUP($P152,INDIRECT($Q$2),Y$5,0))</f>
        <v>136630.09145499996</v>
      </c>
      <c r="Z152" s="104" cm="1">
        <f t="array" aca="1" ref="Z152" ca="1">IF($Q152="Y",VLOOKUP($P152,INDIRECT($Q$2),Z$5,0)*INDIRECT($P$1),VLOOKUP($P152,INDIRECT($Q$2),Z$5,0))</f>
        <v>139363.35696653902</v>
      </c>
      <c r="AA152" s="104" cm="1">
        <f t="array" aca="1" ref="AA152" ca="1">IF($Q152="Y",VLOOKUP($P152,INDIRECT($Q$2),AA$5,0)*INDIRECT($P$1),VLOOKUP($P152,INDIRECT($Q$2),AA$5,0))</f>
        <v>142151.92934799998</v>
      </c>
      <c r="AB152" s="162" t="str">
        <f t="shared" si="144"/>
        <v>C04233</v>
      </c>
      <c r="AC152" s="163" t="str">
        <f t="shared" si="145"/>
        <v>Event Services Manager</v>
      </c>
      <c r="AD152" s="162" t="str">
        <f t="shared" si="133"/>
        <v>24</v>
      </c>
      <c r="AE152" s="164">
        <f t="shared" ca="1" si="146"/>
        <v>57.652000000000001</v>
      </c>
      <c r="AF152" s="164">
        <f t="shared" ca="1" si="147"/>
        <v>60.686</v>
      </c>
      <c r="AG152" s="164">
        <f t="shared" ca="1" si="148"/>
        <v>61.899000000000001</v>
      </c>
      <c r="AH152" s="164">
        <f t="shared" ca="1" si="149"/>
        <v>63.137999999999998</v>
      </c>
      <c r="AI152" s="164">
        <f t="shared" ca="1" si="150"/>
        <v>64.40100000000001</v>
      </c>
      <c r="AJ152" s="164">
        <f t="shared" ca="1" si="151"/>
        <v>65.688000000000002</v>
      </c>
      <c r="AK152" s="164">
        <f t="shared" ca="1" si="152"/>
        <v>67.00200000000001</v>
      </c>
      <c r="AL152" s="164">
        <f t="shared" ca="1" si="153"/>
        <v>68.343000000000004</v>
      </c>
    </row>
    <row r="153" spans="1:40">
      <c r="A153" s="85" t="s">
        <v>303</v>
      </c>
      <c r="B153" s="86">
        <v>11</v>
      </c>
      <c r="C153" s="86" t="s">
        <v>161</v>
      </c>
      <c r="D153" s="86">
        <v>538</v>
      </c>
      <c r="E153" s="86" t="s">
        <v>448</v>
      </c>
      <c r="F153" s="117" t="s">
        <v>304</v>
      </c>
      <c r="G153" s="134">
        <f t="shared" ca="1" si="134"/>
        <v>119915</v>
      </c>
      <c r="H153" s="134">
        <f t="shared" ca="1" si="135"/>
        <v>126227</v>
      </c>
      <c r="I153" s="134">
        <f t="shared" ca="1" si="136"/>
        <v>128749</v>
      </c>
      <c r="J153" s="134">
        <f t="shared" ca="1" si="137"/>
        <v>131326</v>
      </c>
      <c r="K153" s="134">
        <f t="shared" ca="1" si="138"/>
        <v>133953</v>
      </c>
      <c r="L153" s="134">
        <f t="shared" ca="1" si="139"/>
        <v>136630</v>
      </c>
      <c r="M153" s="134">
        <f t="shared" ca="1" si="140"/>
        <v>139363</v>
      </c>
      <c r="N153" s="134">
        <f t="shared" ca="1" si="141"/>
        <v>142152</v>
      </c>
      <c r="P153" s="100" t="str">
        <f t="shared" si="142"/>
        <v>C04298</v>
      </c>
      <c r="Q153" s="102" t="s">
        <v>509</v>
      </c>
      <c r="R153" s="103" t="str">
        <f t="shared" si="143"/>
        <v>Facility Operations Manager</v>
      </c>
      <c r="S153" s="102" t="str">
        <f t="shared" si="132"/>
        <v>24</v>
      </c>
      <c r="T153" s="104" cm="1">
        <f t="array" aca="1" ref="T153" ca="1">IF($Q153="Y",VLOOKUP($P153,INDIRECT($Q$2),T$5,0)*INDIRECT($P$1),VLOOKUP($P153,INDIRECT($Q$2),T$5,0))</f>
        <v>119915.24922721091</v>
      </c>
      <c r="U153" s="104" cm="1">
        <f t="array" aca="1" ref="U153" ca="1">IF($Q153="Y",VLOOKUP($P153,INDIRECT($Q$2),U$5,0)*INDIRECT($P$1),VLOOKUP($P153,INDIRECT($Q$2),U$5,0))</f>
        <v>126226.8692226953</v>
      </c>
      <c r="V153" s="104" cm="1">
        <f t="array" aca="1" ref="V153" ca="1">IF($Q153="Y",VLOOKUP($P153,INDIRECT($Q$2),V$5,0)*INDIRECT($P$1),VLOOKUP($P153,INDIRECT($Q$2),V$5,0))</f>
        <v>128748.86249113279</v>
      </c>
      <c r="W153" s="104" cm="1">
        <f t="array" aca="1" ref="W153" ca="1">IF($Q153="Y",VLOOKUP($P153,INDIRECT($Q$2),W$5,0)*INDIRECT($P$1),VLOOKUP($P153,INDIRECT($Q$2),W$5,0))</f>
        <v>131326.16262949217</v>
      </c>
      <c r="X153" s="104" cm="1">
        <f t="array" aca="1" ref="X153" ca="1">IF($Q153="Y",VLOOKUP($P153,INDIRECT($Q$2),X$5,0)*INDIRECT($P$1),VLOOKUP($P153,INDIRECT($Q$2),X$5,0))</f>
        <v>133953.23895078123</v>
      </c>
      <c r="Y153" s="104" cm="1">
        <f t="array" aca="1" ref="Y153" ca="1">IF($Q153="Y",VLOOKUP($P153,INDIRECT($Q$2),Y$5,0)*INDIRECT($P$1),VLOOKUP($P153,INDIRECT($Q$2),Y$5,0))</f>
        <v>136630.09145499996</v>
      </c>
      <c r="Z153" s="104" cm="1">
        <f t="array" aca="1" ref="Z153" ca="1">IF($Q153="Y",VLOOKUP($P153,INDIRECT($Q$2),Z$5,0)*INDIRECT($P$1),VLOOKUP($P153,INDIRECT($Q$2),Z$5,0))</f>
        <v>139363.35696653902</v>
      </c>
      <c r="AA153" s="104" cm="1">
        <f t="array" aca="1" ref="AA153" ca="1">IF($Q153="Y",VLOOKUP($P153,INDIRECT($Q$2),AA$5,0)*INDIRECT($P$1),VLOOKUP($P153,INDIRECT($Q$2),AA$5,0))</f>
        <v>142151.92934799998</v>
      </c>
      <c r="AB153" s="162" t="str">
        <f t="shared" si="144"/>
        <v>C04298</v>
      </c>
      <c r="AC153" s="163" t="str">
        <f t="shared" si="145"/>
        <v>Facility Operations Manager</v>
      </c>
      <c r="AD153" s="162" t="str">
        <f t="shared" si="133"/>
        <v>24</v>
      </c>
      <c r="AE153" s="164">
        <f t="shared" ca="1" si="146"/>
        <v>57.652000000000001</v>
      </c>
      <c r="AF153" s="164">
        <f t="shared" ca="1" si="147"/>
        <v>60.686</v>
      </c>
      <c r="AG153" s="164">
        <f t="shared" ca="1" si="148"/>
        <v>61.899000000000001</v>
      </c>
      <c r="AH153" s="164">
        <f t="shared" ca="1" si="149"/>
        <v>63.137999999999998</v>
      </c>
      <c r="AI153" s="164">
        <f t="shared" ca="1" si="150"/>
        <v>64.40100000000001</v>
      </c>
      <c r="AJ153" s="164">
        <f t="shared" ca="1" si="151"/>
        <v>65.688000000000002</v>
      </c>
      <c r="AK153" s="164">
        <f t="shared" ca="1" si="152"/>
        <v>67.00200000000001</v>
      </c>
      <c r="AL153" s="164">
        <f t="shared" ca="1" si="153"/>
        <v>68.343000000000004</v>
      </c>
    </row>
    <row r="154" spans="1:40">
      <c r="A154" s="85" t="s">
        <v>305</v>
      </c>
      <c r="B154" s="86">
        <v>11</v>
      </c>
      <c r="C154" s="86" t="s">
        <v>306</v>
      </c>
      <c r="D154" s="86">
        <v>528</v>
      </c>
      <c r="E154" s="86" t="s">
        <v>448</v>
      </c>
      <c r="F154" s="117" t="s">
        <v>596</v>
      </c>
      <c r="G154" s="134">
        <f t="shared" ca="1" si="134"/>
        <v>117631</v>
      </c>
      <c r="H154" s="134">
        <f t="shared" ca="1" si="135"/>
        <v>123822</v>
      </c>
      <c r="I154" s="134">
        <f t="shared" ca="1" si="136"/>
        <v>126298</v>
      </c>
      <c r="J154" s="134">
        <f t="shared" ca="1" si="137"/>
        <v>128825</v>
      </c>
      <c r="K154" s="134">
        <f t="shared" ca="1" si="138"/>
        <v>131401</v>
      </c>
      <c r="L154" s="134">
        <f t="shared" ca="1" si="139"/>
        <v>134028</v>
      </c>
      <c r="M154" s="134">
        <f t="shared" ca="1" si="140"/>
        <v>136710</v>
      </c>
      <c r="N154" s="134">
        <f t="shared" ca="1" si="141"/>
        <v>139444</v>
      </c>
      <c r="P154" s="100" t="str">
        <f t="shared" si="142"/>
        <v>C06710</v>
      </c>
      <c r="Q154" s="102" t="s">
        <v>509</v>
      </c>
      <c r="R154" s="103" t="str">
        <f t="shared" si="143"/>
        <v>Finance Manager</v>
      </c>
      <c r="S154" s="102" t="str">
        <f t="shared" si="132"/>
        <v>111</v>
      </c>
      <c r="T154" s="104" cm="1">
        <f t="array" aca="1" ref="T154" ca="1">IF($Q154="Y",VLOOKUP($P154,INDIRECT($Q$2),T$5,0)*INDIRECT($P$1),VLOOKUP($P154,INDIRECT($Q$2),T$5,0))</f>
        <v>117631.07549943749</v>
      </c>
      <c r="U154" s="104" cm="1">
        <f t="array" aca="1" ref="U154" ca="1">IF($Q154="Y",VLOOKUP($P154,INDIRECT($Q$2),U$5,0)*INDIRECT($P$1),VLOOKUP($P154,INDIRECT($Q$2),U$5,0))</f>
        <v>123822.12651849216</v>
      </c>
      <c r="V154" s="104" cm="1">
        <f t="array" aca="1" ref="V154" ca="1">IF($Q154="Y",VLOOKUP($P154,INDIRECT($Q$2),V$5,0)*INDIRECT($P$1),VLOOKUP($P154,INDIRECT($Q$2),V$5,0))</f>
        <v>126297.66201619529</v>
      </c>
      <c r="W154" s="104" cm="1">
        <f t="array" aca="1" ref="W154" ca="1">IF($Q154="Y",VLOOKUP($P154,INDIRECT($Q$2),W$5,0)*INDIRECT($P$1),VLOOKUP($P154,INDIRECT($Q$2),W$5,0))</f>
        <v>128825.18597162497</v>
      </c>
      <c r="X154" s="104" cm="1">
        <f t="array" aca="1" ref="X154" ca="1">IF($Q154="Y",VLOOKUP($P154,INDIRECT($Q$2),X$5,0)*INDIRECT($P$1),VLOOKUP($P154,INDIRECT($Q$2),X$5,0))</f>
        <v>131401.37997258591</v>
      </c>
      <c r="Y154" s="104" cm="1">
        <f t="array" aca="1" ref="Y154" ca="1">IF($Q154="Y",VLOOKUP($P154,INDIRECT($Q$2),Y$5,0)*INDIRECT($P$1),VLOOKUP($P154,INDIRECT($Q$2),Y$5,0))</f>
        <v>134028.45629387497</v>
      </c>
      <c r="Z154" s="104" cm="1">
        <f t="array" aca="1" ref="Z154" ca="1">IF($Q154="Y",VLOOKUP($P154,INDIRECT($Q$2),Z$5,0)*INDIRECT($P$1),VLOOKUP($P154,INDIRECT($Q$2),Z$5,0))</f>
        <v>136709.73334768746</v>
      </c>
      <c r="AA154" s="104" cm="1">
        <f t="array" aca="1" ref="AA154" ca="1">IF($Q154="Y",VLOOKUP($P154,INDIRECT($Q$2),AA$5,0)*INDIRECT($P$1),VLOOKUP($P154,INDIRECT($Q$2),AA$5,0))</f>
        <v>139444.10499662498</v>
      </c>
      <c r="AB154" s="162" t="str">
        <f t="shared" si="144"/>
        <v>C06710</v>
      </c>
      <c r="AC154" s="163" t="str">
        <f t="shared" si="145"/>
        <v>Finance Manager</v>
      </c>
      <c r="AD154" s="162" t="str">
        <f t="shared" si="133"/>
        <v>111</v>
      </c>
      <c r="AE154" s="164">
        <f t="shared" ca="1" si="146"/>
        <v>56.553999999999995</v>
      </c>
      <c r="AF154" s="164">
        <f t="shared" ca="1" si="147"/>
        <v>59.53</v>
      </c>
      <c r="AG154" s="164">
        <f t="shared" ca="1" si="148"/>
        <v>60.720999999999997</v>
      </c>
      <c r="AH154" s="164">
        <f t="shared" ca="1" si="149"/>
        <v>61.936</v>
      </c>
      <c r="AI154" s="164">
        <f t="shared" ca="1" si="150"/>
        <v>63.173999999999999</v>
      </c>
      <c r="AJ154" s="164">
        <f t="shared" ca="1" si="151"/>
        <v>64.437000000000012</v>
      </c>
      <c r="AK154" s="164">
        <f t="shared" ca="1" si="152"/>
        <v>65.725999999999999</v>
      </c>
      <c r="AL154" s="164">
        <f t="shared" ca="1" si="153"/>
        <v>67.041000000000011</v>
      </c>
    </row>
    <row r="155" spans="1:40">
      <c r="A155" s="85" t="s">
        <v>66</v>
      </c>
      <c r="B155" s="86">
        <v>17</v>
      </c>
      <c r="C155" s="86" t="s">
        <v>67</v>
      </c>
      <c r="D155" s="86">
        <v>768</v>
      </c>
      <c r="E155" s="86" t="s">
        <v>448</v>
      </c>
      <c r="F155" s="113" t="s">
        <v>597</v>
      </c>
      <c r="G155" s="134">
        <f t="shared" ca="1" si="134"/>
        <v>172438</v>
      </c>
      <c r="H155" s="134">
        <f t="shared" ca="1" si="135"/>
        <v>181512</v>
      </c>
      <c r="I155" s="134">
        <f t="shared" ca="1" si="136"/>
        <v>185144</v>
      </c>
      <c r="J155" s="134">
        <f t="shared" ca="1" si="137"/>
        <v>188846</v>
      </c>
      <c r="K155" s="134">
        <f t="shared" ca="1" si="138"/>
        <v>192623</v>
      </c>
      <c r="L155" s="134">
        <f t="shared" ca="1" si="139"/>
        <v>196475</v>
      </c>
      <c r="M155" s="134">
        <f t="shared" ca="1" si="140"/>
        <v>200404</v>
      </c>
      <c r="N155" s="134">
        <f t="shared" ca="1" si="141"/>
        <v>204412</v>
      </c>
      <c r="O155" s="87"/>
      <c r="P155" s="100" t="str">
        <f t="shared" si="142"/>
        <v>C01720</v>
      </c>
      <c r="Q155" s="102" t="s">
        <v>509</v>
      </c>
      <c r="R155" s="103" t="str">
        <f t="shared" si="143"/>
        <v>Fire Chief</v>
      </c>
      <c r="S155" s="102" t="str">
        <f t="shared" ref="S155:S171" si="154">C155</f>
        <v>109</v>
      </c>
      <c r="T155" s="104" cm="1">
        <f t="array" aca="1" ref="T155" ca="1">IF($Q155="Y",VLOOKUP($P155,INDIRECT($Q$2),T$5,0)*INDIRECT($P$1),VLOOKUP($P155,INDIRECT($Q$2),T$5,0))</f>
        <v>172437.9713172187</v>
      </c>
      <c r="U155" s="104" cm="1">
        <f t="array" aca="1" ref="U155" ca="1">IF($Q155="Y",VLOOKUP($P155,INDIRECT($Q$2),U$5,0)*INDIRECT($P$1),VLOOKUP($P155,INDIRECT($Q$2),U$5,0))</f>
        <v>181511.61639660154</v>
      </c>
      <c r="V155" s="104" cm="1">
        <f t="array" aca="1" ref="V155" ca="1">IF($Q155="Y",VLOOKUP($P155,INDIRECT($Q$2),V$5,0)*INDIRECT($P$1),VLOOKUP($P155,INDIRECT($Q$2),V$5,0))</f>
        <v>185144.1716130703</v>
      </c>
      <c r="W155" s="104" cm="1">
        <f t="array" aca="1" ref="W155" ca="1">IF($Q155="Y",VLOOKUP($P155,INDIRECT($Q$2),W$5,0)*INDIRECT($P$1),VLOOKUP($P155,INDIRECT($Q$2),W$5,0))</f>
        <v>188846.4134856406</v>
      </c>
      <c r="X155" s="104" cm="1">
        <f t="array" aca="1" ref="X155" ca="1">IF($Q155="Y",VLOOKUP($P155,INDIRECT($Q$2),X$5,0)*INDIRECT($P$1),VLOOKUP($P155,INDIRECT($Q$2),X$5,0))</f>
        <v>192622.76656390619</v>
      </c>
      <c r="Y155" s="104" cm="1">
        <f t="array" aca="1" ref="Y155" ca="1">IF($Q155="Y",VLOOKUP($P155,INDIRECT($Q$2),Y$5,0)*INDIRECT($P$1),VLOOKUP($P155,INDIRECT($Q$2),Y$5,0))</f>
        <v>196475.44312266403</v>
      </c>
      <c r="Z155" s="104" cm="1">
        <f t="array" aca="1" ref="Z155" ca="1">IF($Q155="Y",VLOOKUP($P155,INDIRECT($Q$2),Z$5,0)*INDIRECT($P$1),VLOOKUP($P155,INDIRECT($Q$2),Z$5,0))</f>
        <v>200404.44316191401</v>
      </c>
      <c r="AA155" s="104" cm="1">
        <f t="array" aca="1" ref="AA155" ca="1">IF($Q155="Y",VLOOKUP($P155,INDIRECT($Q$2),AA$5,0)*INDIRECT($P$1),VLOOKUP($P155,INDIRECT($Q$2),AA$5,0))</f>
        <v>204411.97895645309</v>
      </c>
      <c r="AB155" s="162" t="str">
        <f t="shared" si="144"/>
        <v>C01720</v>
      </c>
      <c r="AC155" s="163" t="str">
        <f t="shared" si="145"/>
        <v>Fire Chief</v>
      </c>
      <c r="AD155" s="162" t="str">
        <f t="shared" ref="AD155:AD179" si="155">C155</f>
        <v>109</v>
      </c>
      <c r="AE155" s="164">
        <f t="shared" ca="1" si="146"/>
        <v>82.903000000000006</v>
      </c>
      <c r="AF155" s="164">
        <f t="shared" ca="1" si="147"/>
        <v>87.266000000000005</v>
      </c>
      <c r="AG155" s="164">
        <f t="shared" ca="1" si="148"/>
        <v>89.012</v>
      </c>
      <c r="AH155" s="164">
        <f t="shared" ca="1" si="149"/>
        <v>90.792000000000002</v>
      </c>
      <c r="AI155" s="164">
        <f t="shared" ca="1" si="150"/>
        <v>92.608000000000004</v>
      </c>
      <c r="AJ155" s="164">
        <f t="shared" ca="1" si="151"/>
        <v>94.460000000000008</v>
      </c>
      <c r="AK155" s="164">
        <f t="shared" ca="1" si="152"/>
        <v>96.349000000000004</v>
      </c>
      <c r="AL155" s="164">
        <f t="shared" ca="1" si="153"/>
        <v>98.275000000000006</v>
      </c>
    </row>
    <row r="156" spans="1:40">
      <c r="A156" s="85" t="s">
        <v>45</v>
      </c>
      <c r="B156" s="86">
        <v>16</v>
      </c>
      <c r="C156" s="86" t="s">
        <v>46</v>
      </c>
      <c r="D156" s="86">
        <v>738</v>
      </c>
      <c r="E156" s="86" t="s">
        <v>448</v>
      </c>
      <c r="F156" s="113" t="s">
        <v>598</v>
      </c>
      <c r="G156" s="134">
        <f t="shared" ca="1" si="134"/>
        <v>214188</v>
      </c>
      <c r="H156" s="134">
        <f t="shared" ca="1" si="135"/>
        <v>225460</v>
      </c>
      <c r="I156" s="134">
        <f t="shared" ca="1" si="136"/>
        <v>229967</v>
      </c>
      <c r="J156" s="134">
        <f t="shared" ca="1" si="137"/>
        <v>234567</v>
      </c>
      <c r="K156" s="134">
        <f t="shared" ca="1" si="138"/>
        <v>237522</v>
      </c>
      <c r="L156" s="134">
        <f t="shared" ca="1" si="139"/>
        <v>244044</v>
      </c>
      <c r="M156" s="134">
        <f t="shared" ca="1" si="140"/>
        <v>248925</v>
      </c>
      <c r="N156" s="134">
        <f t="shared" ca="1" si="141"/>
        <v>253906</v>
      </c>
      <c r="O156" s="87"/>
      <c r="P156" s="100" t="str">
        <f t="shared" si="142"/>
        <v>C04237</v>
      </c>
      <c r="Q156" s="102" t="s">
        <v>509</v>
      </c>
      <c r="R156" s="103" t="str">
        <f t="shared" si="143"/>
        <v>General Manager Minneapolis Convention Center</v>
      </c>
      <c r="S156" s="102" t="str">
        <f t="shared" si="154"/>
        <v>61</v>
      </c>
      <c r="T156" s="104" cm="1">
        <f t="array" aca="1" ref="T156" ca="1">IF($Q156="Y",VLOOKUP($P156,INDIRECT($Q$2),T$5,0)*INDIRECT($P$1),VLOOKUP($P156,INDIRECT($Q$2),T$5,0))</f>
        <v>214188.02128384373</v>
      </c>
      <c r="U156" s="104" cm="1">
        <f t="array" aca="1" ref="U156" ca="1">IF($Q156="Y",VLOOKUP($P156,INDIRECT($Q$2),U$5,0)*INDIRECT($P$1),VLOOKUP($P156,INDIRECT($Q$2),U$5,0))</f>
        <v>225459.56137392187</v>
      </c>
      <c r="V156" s="104" cm="1">
        <f t="array" aca="1" ref="V156" ca="1">IF($Q156="Y",VLOOKUP($P156,INDIRECT($Q$2),V$5,0)*INDIRECT($P$1),VLOOKUP($P156,INDIRECT($Q$2),V$5,0))</f>
        <v>229967.07127255466</v>
      </c>
      <c r="W156" s="104" cm="1">
        <f t="array" aca="1" ref="W156" ca="1">IF($Q156="Y",VLOOKUP($P156,INDIRECT($Q$2),W$5,0)*INDIRECT($P$1),VLOOKUP($P156,INDIRECT($Q$2),W$5,0))</f>
        <v>234567.49671265623</v>
      </c>
      <c r="X156" s="104" cm="1">
        <f t="array" aca="1" ref="X156" ca="1">IF($Q156="Y",VLOOKUP($P156,INDIRECT($Q$2),X$5,0)*INDIRECT($P$1),VLOOKUP($P156,INDIRECT($Q$2),X$5,0))</f>
        <v>237521.96874999994</v>
      </c>
      <c r="Y156" s="104" cm="1">
        <f t="array" aca="1" ref="Y156" ca="1">IF($Q156="Y",VLOOKUP($P156,INDIRECT($Q$2),Y$5,0)*INDIRECT($P$1),VLOOKUP($P156,INDIRECT($Q$2),Y$5,0))</f>
        <v>244043.77580507027</v>
      </c>
      <c r="Z156" s="104" cm="1">
        <f t="array" aca="1" ref="Z156" ca="1">IF($Q156="Y",VLOOKUP($P156,INDIRECT($Q$2),Z$5,0)*INDIRECT($P$1),VLOOKUP($P156,INDIRECT($Q$2),Z$5,0))</f>
        <v>248925.16014437497</v>
      </c>
      <c r="AA156" s="104" cm="1">
        <f t="array" aca="1" ref="AA156" ca="1">IF($Q156="Y",VLOOKUP($P156,INDIRECT($Q$2),AA$5,0)*INDIRECT($P$1),VLOOKUP($P156,INDIRECT($Q$2),AA$5,0))</f>
        <v>253906.09684953903</v>
      </c>
      <c r="AB156" s="162" t="str">
        <f t="shared" si="144"/>
        <v>C04237</v>
      </c>
      <c r="AC156" s="163" t="str">
        <f t="shared" si="145"/>
        <v>General Manager Minneapolis Convention Center</v>
      </c>
      <c r="AD156" s="162" t="str">
        <f t="shared" si="155"/>
        <v>61</v>
      </c>
      <c r="AE156" s="164">
        <f t="shared" ca="1" si="146"/>
        <v>102.976</v>
      </c>
      <c r="AF156" s="164">
        <f t="shared" ca="1" si="147"/>
        <v>108.39500000000001</v>
      </c>
      <c r="AG156" s="164">
        <f t="shared" ca="1" si="148"/>
        <v>110.56200000000001</v>
      </c>
      <c r="AH156" s="164">
        <f t="shared" ca="1" si="149"/>
        <v>112.77300000000001</v>
      </c>
      <c r="AI156" s="164">
        <f t="shared" ca="1" si="150"/>
        <v>114.194</v>
      </c>
      <c r="AJ156" s="164">
        <f t="shared" ca="1" si="151"/>
        <v>117.32900000000001</v>
      </c>
      <c r="AK156" s="164">
        <f t="shared" ca="1" si="152"/>
        <v>119.676</v>
      </c>
      <c r="AL156" s="164">
        <f t="shared" ca="1" si="153"/>
        <v>122.071</v>
      </c>
      <c r="AM156" s="44" t="s">
        <v>605</v>
      </c>
    </row>
    <row r="157" spans="1:40">
      <c r="A157" s="85" t="s">
        <v>308</v>
      </c>
      <c r="B157" s="86">
        <v>12</v>
      </c>
      <c r="C157" s="86" t="s">
        <v>309</v>
      </c>
      <c r="D157" s="86">
        <v>555</v>
      </c>
      <c r="E157" s="86" t="s">
        <v>448</v>
      </c>
      <c r="F157" s="117" t="s">
        <v>310</v>
      </c>
      <c r="G157" s="134">
        <f t="shared" ca="1" si="134"/>
        <v>123797</v>
      </c>
      <c r="H157" s="134">
        <f t="shared" ca="1" si="135"/>
        <v>130313</v>
      </c>
      <c r="I157" s="134">
        <f t="shared" ca="1" si="136"/>
        <v>132919</v>
      </c>
      <c r="J157" s="134">
        <f t="shared" ca="1" si="137"/>
        <v>135577</v>
      </c>
      <c r="K157" s="134">
        <f t="shared" ca="1" si="138"/>
        <v>138289</v>
      </c>
      <c r="L157" s="134">
        <f t="shared" ca="1" si="139"/>
        <v>141055</v>
      </c>
      <c r="M157" s="134">
        <f t="shared" ca="1" si="140"/>
        <v>143874</v>
      </c>
      <c r="N157" s="134">
        <f t="shared" ca="1" si="141"/>
        <v>146753</v>
      </c>
      <c r="P157" s="100" t="str">
        <f t="shared" si="142"/>
        <v>C05290</v>
      </c>
      <c r="Q157" s="102" t="s">
        <v>509</v>
      </c>
      <c r="R157" s="103" t="str">
        <f t="shared" si="143"/>
        <v>Government Relations Representative</v>
      </c>
      <c r="S157" s="102" t="str">
        <f t="shared" si="154"/>
        <v>35</v>
      </c>
      <c r="T157" s="104" cm="1">
        <f t="array" aca="1" ref="T157" ca="1">IF($Q157="Y",VLOOKUP($P157,INDIRECT($Q$2),T$5,0)*INDIRECT($P$1),VLOOKUP($P157,INDIRECT($Q$2),T$5,0))</f>
        <v>123796.6853583281</v>
      </c>
      <c r="U157" s="104" cm="1">
        <f t="array" aca="1" ref="U157" ca="1">IF($Q157="Y",VLOOKUP($P157,INDIRECT($Q$2),U$5,0)*INDIRECT($P$1),VLOOKUP($P157,INDIRECT($Q$2),U$5,0))</f>
        <v>130312.94077252343</v>
      </c>
      <c r="V157" s="104" cm="1">
        <f t="array" aca="1" ref="V157" ca="1">IF($Q157="Y",VLOOKUP($P157,INDIRECT($Q$2),V$5,0)*INDIRECT($P$1),VLOOKUP($P157,INDIRECT($Q$2),V$5,0))</f>
        <v>132919.00048324215</v>
      </c>
      <c r="W157" s="104" cm="1">
        <f t="array" aca="1" ref="W157" ca="1">IF($Q157="Y",VLOOKUP($P157,INDIRECT($Q$2),W$5,0)*INDIRECT($P$1),VLOOKUP($P157,INDIRECT($Q$2),W$5,0))</f>
        <v>135577.04865168748</v>
      </c>
      <c r="X157" s="104" cm="1">
        <f t="array" aca="1" ref="X157" ca="1">IF($Q157="Y",VLOOKUP($P157,INDIRECT($Q$2),X$5,0)*INDIRECT($P$1),VLOOKUP($P157,INDIRECT($Q$2),X$5,0))</f>
        <v>138289.29755265624</v>
      </c>
      <c r="Y157" s="104" cm="1">
        <f t="array" aca="1" ref="Y157" ca="1">IF($Q157="Y",VLOOKUP($P157,INDIRECT($Q$2),Y$5,0)*INDIRECT($P$1),VLOOKUP($P157,INDIRECT($Q$2),Y$5,0))</f>
        <v>141054.64104874997</v>
      </c>
      <c r="Z157" s="104" cm="1">
        <f t="array" aca="1" ref="Z157" ca="1">IF($Q157="Y",VLOOKUP($P157,INDIRECT($Q$2),Z$5,0)*INDIRECT($P$1),VLOOKUP($P157,INDIRECT($Q$2),Z$5,0))</f>
        <v>143874.18527736716</v>
      </c>
      <c r="AA157" s="104" cm="1">
        <f t="array" aca="1" ref="AA157" ca="1">IF($Q157="Y",VLOOKUP($P157,INDIRECT($Q$2),AA$5,0)*INDIRECT($P$1),VLOOKUP($P157,INDIRECT($Q$2),AA$5,0))</f>
        <v>146753.46092549994</v>
      </c>
      <c r="AB157" s="162" t="str">
        <f t="shared" si="144"/>
        <v>C05290</v>
      </c>
      <c r="AC157" s="163" t="str">
        <f t="shared" si="145"/>
        <v>Government Relations Representative</v>
      </c>
      <c r="AD157" s="162" t="str">
        <f t="shared" si="155"/>
        <v>35</v>
      </c>
      <c r="AE157" s="164">
        <f t="shared" ca="1" si="146"/>
        <v>59.518000000000001</v>
      </c>
      <c r="AF157" s="164">
        <f t="shared" ca="1" si="147"/>
        <v>62.650999999999996</v>
      </c>
      <c r="AG157" s="164">
        <f t="shared" ca="1" si="148"/>
        <v>63.903999999999996</v>
      </c>
      <c r="AH157" s="164">
        <f t="shared" ca="1" si="149"/>
        <v>65.182000000000002</v>
      </c>
      <c r="AI157" s="164">
        <f t="shared" ca="1" si="150"/>
        <v>66.486000000000004</v>
      </c>
      <c r="AJ157" s="164">
        <f t="shared" ca="1" si="151"/>
        <v>67.814999999999998</v>
      </c>
      <c r="AK157" s="164">
        <f t="shared" ca="1" si="152"/>
        <v>69.171000000000006</v>
      </c>
      <c r="AL157" s="164">
        <f t="shared" ca="1" si="153"/>
        <v>70.555000000000007</v>
      </c>
      <c r="AM157" s="51"/>
      <c r="AN157" s="51"/>
    </row>
    <row r="158" spans="1:40" s="51" customFormat="1">
      <c r="A158" s="85" t="s">
        <v>311</v>
      </c>
      <c r="B158" s="86">
        <v>11</v>
      </c>
      <c r="C158" s="86" t="s">
        <v>161</v>
      </c>
      <c r="D158" s="86">
        <v>538</v>
      </c>
      <c r="E158" s="86" t="s">
        <v>448</v>
      </c>
      <c r="F158" s="117" t="s">
        <v>312</v>
      </c>
      <c r="G158" s="134">
        <f t="shared" ca="1" si="134"/>
        <v>119915</v>
      </c>
      <c r="H158" s="134">
        <f t="shared" ca="1" si="135"/>
        <v>126227</v>
      </c>
      <c r="I158" s="134">
        <f t="shared" ca="1" si="136"/>
        <v>128749</v>
      </c>
      <c r="J158" s="134">
        <f t="shared" ca="1" si="137"/>
        <v>131326</v>
      </c>
      <c r="K158" s="134">
        <f t="shared" ca="1" si="138"/>
        <v>133953</v>
      </c>
      <c r="L158" s="134">
        <f t="shared" ca="1" si="139"/>
        <v>136630</v>
      </c>
      <c r="M158" s="134">
        <f t="shared" ca="1" si="140"/>
        <v>139363</v>
      </c>
      <c r="N158" s="134">
        <f t="shared" ca="1" si="141"/>
        <v>142152</v>
      </c>
      <c r="O158" s="83"/>
      <c r="P158" s="100" t="str">
        <f t="shared" si="142"/>
        <v>C05350</v>
      </c>
      <c r="Q158" s="102" t="s">
        <v>509</v>
      </c>
      <c r="R158" s="103" t="str">
        <f t="shared" si="143"/>
        <v>Guest Services Manager</v>
      </c>
      <c r="S158" s="102" t="str">
        <f t="shared" si="154"/>
        <v>24</v>
      </c>
      <c r="T158" s="104" cm="1">
        <f t="array" aca="1" ref="T158" ca="1">IF($Q158="Y",VLOOKUP($P158,INDIRECT($Q$2),T$5,0)*INDIRECT($P$1),VLOOKUP($P158,INDIRECT($Q$2),T$5,0))</f>
        <v>119915.24922721091</v>
      </c>
      <c r="U158" s="104" cm="1">
        <f t="array" aca="1" ref="U158" ca="1">IF($Q158="Y",VLOOKUP($P158,INDIRECT($Q$2),U$5,0)*INDIRECT($P$1),VLOOKUP($P158,INDIRECT($Q$2),U$5,0))</f>
        <v>126226.8692226953</v>
      </c>
      <c r="V158" s="104" cm="1">
        <f t="array" aca="1" ref="V158" ca="1">IF($Q158="Y",VLOOKUP($P158,INDIRECT($Q$2),V$5,0)*INDIRECT($P$1),VLOOKUP($P158,INDIRECT($Q$2),V$5,0))</f>
        <v>128748.86249113279</v>
      </c>
      <c r="W158" s="104" cm="1">
        <f t="array" aca="1" ref="W158" ca="1">IF($Q158="Y",VLOOKUP($P158,INDIRECT($Q$2),W$5,0)*INDIRECT($P$1),VLOOKUP($P158,INDIRECT($Q$2),W$5,0))</f>
        <v>131326.16262949217</v>
      </c>
      <c r="X158" s="104" cm="1">
        <f t="array" aca="1" ref="X158" ca="1">IF($Q158="Y",VLOOKUP($P158,INDIRECT($Q$2),X$5,0)*INDIRECT($P$1),VLOOKUP($P158,INDIRECT($Q$2),X$5,0))</f>
        <v>133953.23895078123</v>
      </c>
      <c r="Y158" s="104" cm="1">
        <f t="array" aca="1" ref="Y158" ca="1">IF($Q158="Y",VLOOKUP($P158,INDIRECT($Q$2),Y$5,0)*INDIRECT($P$1),VLOOKUP($P158,INDIRECT($Q$2),Y$5,0))</f>
        <v>136630.09145499996</v>
      </c>
      <c r="Z158" s="104" cm="1">
        <f t="array" aca="1" ref="Z158" ca="1">IF($Q158="Y",VLOOKUP($P158,INDIRECT($Q$2),Z$5,0)*INDIRECT($P$1),VLOOKUP($P158,INDIRECT($Q$2),Z$5,0))</f>
        <v>139363.35696653902</v>
      </c>
      <c r="AA158" s="104" cm="1">
        <f t="array" aca="1" ref="AA158" ca="1">IF($Q158="Y",VLOOKUP($P158,INDIRECT($Q$2),AA$5,0)*INDIRECT($P$1),VLOOKUP($P158,INDIRECT($Q$2),AA$5,0))</f>
        <v>142151.92934799998</v>
      </c>
      <c r="AB158" s="162" t="str">
        <f t="shared" si="144"/>
        <v>C05350</v>
      </c>
      <c r="AC158" s="163" t="str">
        <f t="shared" si="145"/>
        <v>Guest Services Manager</v>
      </c>
      <c r="AD158" s="162" t="str">
        <f t="shared" si="155"/>
        <v>24</v>
      </c>
      <c r="AE158" s="164">
        <f t="shared" ca="1" si="146"/>
        <v>57.652000000000001</v>
      </c>
      <c r="AF158" s="164">
        <f t="shared" ca="1" si="147"/>
        <v>60.686</v>
      </c>
      <c r="AG158" s="164">
        <f t="shared" ca="1" si="148"/>
        <v>61.899000000000001</v>
      </c>
      <c r="AH158" s="164">
        <f t="shared" ca="1" si="149"/>
        <v>63.137999999999998</v>
      </c>
      <c r="AI158" s="164">
        <f t="shared" ca="1" si="150"/>
        <v>64.40100000000001</v>
      </c>
      <c r="AJ158" s="164">
        <f t="shared" ca="1" si="151"/>
        <v>65.688000000000002</v>
      </c>
      <c r="AK158" s="164">
        <f t="shared" ca="1" si="152"/>
        <v>67.00200000000001</v>
      </c>
      <c r="AL158" s="164">
        <f t="shared" ca="1" si="153"/>
        <v>68.343000000000004</v>
      </c>
    </row>
    <row r="159" spans="1:40" s="51" customFormat="1">
      <c r="A159" s="85" t="s">
        <v>406</v>
      </c>
      <c r="B159" s="86">
        <v>11</v>
      </c>
      <c r="C159" s="94" t="s">
        <v>472</v>
      </c>
      <c r="D159" s="86">
        <v>505</v>
      </c>
      <c r="E159" s="86" t="s">
        <v>448</v>
      </c>
      <c r="F159" s="116" t="s">
        <v>407</v>
      </c>
      <c r="G159" s="134">
        <f t="shared" ca="1" si="134"/>
        <v>121369</v>
      </c>
      <c r="H159" s="134">
        <f t="shared" ca="1" si="135"/>
        <v>127756</v>
      </c>
      <c r="I159" s="134">
        <f t="shared" ca="1" si="136"/>
        <v>130312</v>
      </c>
      <c r="J159" s="134">
        <f t="shared" ca="1" si="137"/>
        <v>132918</v>
      </c>
      <c r="K159" s="134">
        <f t="shared" ca="1" si="138"/>
        <v>135576</v>
      </c>
      <c r="L159" s="134">
        <f t="shared" ca="1" si="139"/>
        <v>138288</v>
      </c>
      <c r="M159" s="134">
        <f t="shared" ca="1" si="140"/>
        <v>141055</v>
      </c>
      <c r="N159" s="134">
        <f t="shared" ca="1" si="141"/>
        <v>143874</v>
      </c>
      <c r="O159" s="54"/>
      <c r="P159" s="100" t="str">
        <f t="shared" si="142"/>
        <v>C05450</v>
      </c>
      <c r="Q159" s="102" t="s">
        <v>509</v>
      </c>
      <c r="R159" s="103" t="str">
        <f t="shared" si="143"/>
        <v>HR Manager I</v>
      </c>
      <c r="S159" s="102" t="str">
        <f t="shared" si="154"/>
        <v>149</v>
      </c>
      <c r="T159" s="104" cm="1">
        <f t="array" aca="1" ref="T159" ca="1">IF($Q159="Y",VLOOKUP($P159,INDIRECT($Q$2),T$5,0)*INDIRECT($P$1),VLOOKUP($P159,INDIRECT($Q$2),T$5,0))</f>
        <v>121369.46594218873</v>
      </c>
      <c r="U159" s="104" cm="1">
        <f t="array" aca="1" ref="U159" ca="1">IF($Q159="Y",VLOOKUP($P159,INDIRECT($Q$2),U$5,0)*INDIRECT($P$1),VLOOKUP($P159,INDIRECT($Q$2),U$5,0))</f>
        <v>127755.94931679935</v>
      </c>
      <c r="V159" s="104" cm="1">
        <f t="array" aca="1" ref="V159" ca="1">IF($Q159="Y",VLOOKUP($P159,INDIRECT($Q$2),V$5,0)*INDIRECT($P$1),VLOOKUP($P159,INDIRECT($Q$2),V$5,0))</f>
        <v>130312.45407206811</v>
      </c>
      <c r="W159" s="104" cm="1">
        <f t="array" aca="1" ref="W159" ca="1">IF($Q159="Y",VLOOKUP($P159,INDIRECT($Q$2),W$5,0)*INDIRECT($P$1),VLOOKUP($P159,INDIRECT($Q$2),W$5,0))</f>
        <v>132917.93859133968</v>
      </c>
      <c r="X159" s="104" cm="1">
        <f t="array" aca="1" ref="X159" ca="1">IF($Q159="Y",VLOOKUP($P159,INDIRECT($Q$2),X$5,0)*INDIRECT($P$1),VLOOKUP($P159,INDIRECT($Q$2),X$5,0))</f>
        <v>135575.98675978501</v>
      </c>
      <c r="Y159" s="104" cm="1">
        <f t="array" aca="1" ref="Y159" ca="1">IF($Q159="Y",VLOOKUP($P159,INDIRECT($Q$2),Y$5,0)*INDIRECT($P$1),VLOOKUP($P159,INDIRECT($Q$2),Y$5,0))</f>
        <v>138287.79320579435</v>
      </c>
      <c r="Z159" s="104" cm="1">
        <f t="array" aca="1" ref="Z159" ca="1">IF($Q159="Y",VLOOKUP($P159,INDIRECT($Q$2),Z$5,0)*INDIRECT($P$1),VLOOKUP($P159,INDIRECT($Q$2),Z$5,0))</f>
        <v>141054.55255775811</v>
      </c>
      <c r="AA159" s="104" cm="1">
        <f t="array" aca="1" ref="AA159" ca="1">IF($Q159="Y",VLOOKUP($P159,INDIRECT($Q$2),AA$5,0)*INDIRECT($P$1),VLOOKUP($P159,INDIRECT($Q$2),AA$5,0))</f>
        <v>143873.87555889561</v>
      </c>
      <c r="AB159" s="162" t="str">
        <f t="shared" si="144"/>
        <v>C05450</v>
      </c>
      <c r="AC159" s="163" t="str">
        <f t="shared" si="145"/>
        <v>HR Manager I</v>
      </c>
      <c r="AD159" s="162" t="str">
        <f t="shared" si="155"/>
        <v>149</v>
      </c>
      <c r="AE159" s="164">
        <f t="shared" ca="1" si="146"/>
        <v>58.350999999999999</v>
      </c>
      <c r="AF159" s="164">
        <f t="shared" ca="1" si="147"/>
        <v>61.421999999999997</v>
      </c>
      <c r="AG159" s="164">
        <f t="shared" ca="1" si="148"/>
        <v>62.650999999999996</v>
      </c>
      <c r="AH159" s="164">
        <f t="shared" ca="1" si="149"/>
        <v>63.902999999999999</v>
      </c>
      <c r="AI159" s="164">
        <f t="shared" ca="1" si="150"/>
        <v>65.181000000000012</v>
      </c>
      <c r="AJ159" s="164">
        <f t="shared" ca="1" si="151"/>
        <v>66.484999999999999</v>
      </c>
      <c r="AK159" s="164">
        <f t="shared" ca="1" si="152"/>
        <v>67.814999999999998</v>
      </c>
      <c r="AL159" s="164">
        <f t="shared" ca="1" si="153"/>
        <v>69.171000000000006</v>
      </c>
    </row>
    <row r="160" spans="1:40" s="51" customFormat="1">
      <c r="A160" s="85" t="s">
        <v>408</v>
      </c>
      <c r="B160" s="86">
        <v>11</v>
      </c>
      <c r="C160" s="94" t="s">
        <v>726</v>
      </c>
      <c r="D160" s="86">
        <v>510</v>
      </c>
      <c r="E160" s="86" t="s">
        <v>448</v>
      </c>
      <c r="F160" s="116" t="s">
        <v>409</v>
      </c>
      <c r="G160" s="134">
        <f t="shared" ca="1" si="134"/>
        <v>122602</v>
      </c>
      <c r="H160" s="134">
        <f t="shared" ca="1" si="135"/>
        <v>129055</v>
      </c>
      <c r="I160" s="134">
        <f t="shared" ca="1" si="136"/>
        <v>131635</v>
      </c>
      <c r="J160" s="134">
        <f t="shared" ca="1" si="137"/>
        <v>134268</v>
      </c>
      <c r="K160" s="134">
        <f t="shared" ca="1" si="138"/>
        <v>136956</v>
      </c>
      <c r="L160" s="134">
        <f t="shared" ca="1" si="139"/>
        <v>139693</v>
      </c>
      <c r="M160" s="134">
        <f t="shared" ca="1" si="140"/>
        <v>142486</v>
      </c>
      <c r="N160" s="134">
        <f t="shared" ca="1" si="141"/>
        <v>145336</v>
      </c>
      <c r="O160" s="54"/>
      <c r="P160" s="100" t="str">
        <f t="shared" si="142"/>
        <v>C05451</v>
      </c>
      <c r="Q160" s="102" t="s">
        <v>509</v>
      </c>
      <c r="R160" s="103" t="str">
        <f t="shared" si="143"/>
        <v>HR Manager II</v>
      </c>
      <c r="S160" s="102" t="str">
        <f t="shared" si="154"/>
        <v>177</v>
      </c>
      <c r="T160" s="104" cm="1">
        <f t="array" aca="1" ref="T160" ca="1">IF($Q160="Y",VLOOKUP($P160,INDIRECT($Q$2),T$5,0)*INDIRECT($P$1),VLOOKUP($P160,INDIRECT($Q$2),T$5,0))</f>
        <v>122602.32244099124</v>
      </c>
      <c r="U160" s="104" cm="1">
        <f t="array" aca="1" ref="U160" ca="1">IF($Q160="Y",VLOOKUP($P160,INDIRECT($Q$2),U$5,0)*INDIRECT($P$1),VLOOKUP($P160,INDIRECT($Q$2),U$5,0))</f>
        <v>129054.51037706903</v>
      </c>
      <c r="V160" s="104" cm="1">
        <f t="array" aca="1" ref="V160" ca="1">IF($Q160="Y",VLOOKUP($P160,INDIRECT($Q$2),V$5,0)*INDIRECT($P$1),VLOOKUP($P160,INDIRECT($Q$2),V$5,0))</f>
        <v>131634.90770014405</v>
      </c>
      <c r="W160" s="104" cm="1">
        <f t="array" aca="1" ref="W160" ca="1">IF($Q160="Y",VLOOKUP($P160,INDIRECT($Q$2),W$5,0)*INDIRECT($P$1),VLOOKUP($P160,INDIRECT($Q$2),W$5,0))</f>
        <v>134267.8686723928</v>
      </c>
      <c r="X160" s="104" cm="1">
        <f t="array" aca="1" ref="X160" ca="1">IF($Q160="Y",VLOOKUP($P160,INDIRECT($Q$2),X$5,0)*INDIRECT($P$1),VLOOKUP($P160,INDIRECT($Q$2),X$5,0))</f>
        <v>136955.78255059593</v>
      </c>
      <c r="Y160" s="104" cm="1">
        <f t="array" aca="1" ref="Y160" ca="1">IF($Q160="Y",VLOOKUP($P160,INDIRECT($Q$2),Y$5,0)*INDIRECT($P$1),VLOOKUP($P160,INDIRECT($Q$2),Y$5,0))</f>
        <v>139692.67619280188</v>
      </c>
      <c r="Z160" s="104" cm="1">
        <f t="array" aca="1" ref="Z160" ca="1">IF($Q160="Y",VLOOKUP($P160,INDIRECT($Q$2),Z$5,0)*INDIRECT($P$1),VLOOKUP($P160,INDIRECT($Q$2),Z$5,0))</f>
        <v>142485.71736935247</v>
      </c>
      <c r="AA160" s="104" cm="1">
        <f t="array" aca="1" ref="AA160" ca="1">IF($Q160="Y",VLOOKUP($P160,INDIRECT($Q$2),AA$5,0)*INDIRECT($P$1),VLOOKUP($P160,INDIRECT($Q$2),AA$5,0))</f>
        <v>145336.10070863811</v>
      </c>
      <c r="AB160" s="162" t="str">
        <f t="shared" si="144"/>
        <v>C05451</v>
      </c>
      <c r="AC160" s="163" t="str">
        <f t="shared" si="145"/>
        <v>HR Manager II</v>
      </c>
      <c r="AD160" s="162" t="str">
        <f t="shared" si="155"/>
        <v>177</v>
      </c>
      <c r="AE160" s="164">
        <f t="shared" ca="1" si="146"/>
        <v>58.943999999999996</v>
      </c>
      <c r="AF160" s="164">
        <f t="shared" ca="1" si="147"/>
        <v>62.045999999999999</v>
      </c>
      <c r="AG160" s="164">
        <f t="shared" ca="1" si="148"/>
        <v>63.286999999999999</v>
      </c>
      <c r="AH160" s="164">
        <f t="shared" ca="1" si="149"/>
        <v>64.552000000000007</v>
      </c>
      <c r="AI160" s="164">
        <f t="shared" ca="1" si="150"/>
        <v>65.844999999999999</v>
      </c>
      <c r="AJ160" s="164">
        <f t="shared" ca="1" si="151"/>
        <v>67.160000000000011</v>
      </c>
      <c r="AK160" s="164">
        <f t="shared" ca="1" si="152"/>
        <v>68.503</v>
      </c>
      <c r="AL160" s="164">
        <f t="shared" ca="1" si="153"/>
        <v>69.874000000000009</v>
      </c>
    </row>
    <row r="161" spans="1:40" s="51" customFormat="1">
      <c r="A161" s="85" t="s">
        <v>316</v>
      </c>
      <c r="B161" s="86">
        <v>11</v>
      </c>
      <c r="C161" s="94" t="s">
        <v>727</v>
      </c>
      <c r="D161" s="86">
        <v>513</v>
      </c>
      <c r="E161" s="86" t="s">
        <v>448</v>
      </c>
      <c r="F161" s="116" t="s">
        <v>410</v>
      </c>
      <c r="G161" s="134">
        <f t="shared" ca="1" si="134"/>
        <v>123341</v>
      </c>
      <c r="H161" s="134">
        <f t="shared" ca="1" si="135"/>
        <v>129835</v>
      </c>
      <c r="I161" s="134">
        <f t="shared" ca="1" si="136"/>
        <v>132428</v>
      </c>
      <c r="J161" s="134">
        <f t="shared" ca="1" si="137"/>
        <v>135078</v>
      </c>
      <c r="K161" s="134">
        <f t="shared" ca="1" si="138"/>
        <v>137781</v>
      </c>
      <c r="L161" s="134">
        <f t="shared" ca="1" si="139"/>
        <v>140534</v>
      </c>
      <c r="M161" s="134">
        <f t="shared" ca="1" si="140"/>
        <v>143346</v>
      </c>
      <c r="N161" s="134">
        <f t="shared" ca="1" si="141"/>
        <v>146215</v>
      </c>
      <c r="O161" s="54"/>
      <c r="P161" s="100" t="str">
        <f t="shared" si="142"/>
        <v>C05893</v>
      </c>
      <c r="Q161" s="102" t="s">
        <v>509</v>
      </c>
      <c r="R161" s="103" t="str">
        <f t="shared" si="143"/>
        <v>HR Principal Labor Relations Representative</v>
      </c>
      <c r="S161" s="102" t="str">
        <f t="shared" si="154"/>
        <v>176</v>
      </c>
      <c r="T161" s="104" cm="1">
        <f t="array" aca="1" ref="T161" ca="1">IF($Q161="Y",VLOOKUP($P161,INDIRECT($Q$2),T$5,0)*INDIRECT($P$1),VLOOKUP($P161,INDIRECT($Q$2),T$5,0))</f>
        <v>123340.60278620436</v>
      </c>
      <c r="U161" s="104" cm="1">
        <f t="array" aca="1" ref="U161" ca="1">IF($Q161="Y",VLOOKUP($P161,INDIRECT($Q$2),U$5,0)*INDIRECT($P$1),VLOOKUP($P161,INDIRECT($Q$2),U$5,0))</f>
        <v>129834.60271594311</v>
      </c>
      <c r="V161" s="104" cm="1">
        <f t="array" aca="1" ref="V161" ca="1">IF($Q161="Y",VLOOKUP($P161,INDIRECT($Q$2),V$5,0)*INDIRECT($P$1),VLOOKUP($P161,INDIRECT($Q$2),V$5,0))</f>
        <v>132428.14095131154</v>
      </c>
      <c r="W161" s="104" cm="1">
        <f t="array" aca="1" ref="W161" ca="1">IF($Q161="Y",VLOOKUP($P161,INDIRECT($Q$2),W$5,0)*INDIRECT($P$1),VLOOKUP($P161,INDIRECT($Q$2),W$5,0))</f>
        <v>135077.8267210247</v>
      </c>
      <c r="X161" s="104" cm="1">
        <f t="array" aca="1" ref="X161" ca="1">IF($Q161="Y",VLOOKUP($P161,INDIRECT($Q$2),X$5,0)*INDIRECT($P$1),VLOOKUP($P161,INDIRECT($Q$2),X$5,0))</f>
        <v>137781.27076830188</v>
      </c>
      <c r="Y161" s="104" cm="1">
        <f t="array" aca="1" ref="Y161" ca="1">IF($Q161="Y",VLOOKUP($P161,INDIRECT($Q$2),Y$5,0)*INDIRECT($P$1),VLOOKUP($P161,INDIRECT($Q$2),Y$5,0))</f>
        <v>140533.69457958188</v>
      </c>
      <c r="Z161" s="104" cm="1">
        <f t="array" aca="1" ref="Z161" ca="1">IF($Q161="Y",VLOOKUP($P161,INDIRECT($Q$2),Z$5,0)*INDIRECT($P$1),VLOOKUP($P161,INDIRECT($Q$2),Z$5,0))</f>
        <v>143345.84981037746</v>
      </c>
      <c r="AA161" s="104" cm="1">
        <f t="array" aca="1" ref="AA161" ca="1">IF($Q161="Y",VLOOKUP($P161,INDIRECT($Q$2),AA$5,0)*INDIRECT($P$1),VLOOKUP($P161,INDIRECT($Q$2),AA$5,0))</f>
        <v>146215.34720390814</v>
      </c>
      <c r="AB161" s="162" t="str">
        <f t="shared" si="144"/>
        <v>C05893</v>
      </c>
      <c r="AC161" s="163" t="str">
        <f t="shared" si="145"/>
        <v>HR Principal Labor Relations Representative</v>
      </c>
      <c r="AD161" s="162" t="str">
        <f t="shared" si="155"/>
        <v>176</v>
      </c>
      <c r="AE161" s="164">
        <f t="shared" ca="1" si="146"/>
        <v>59.298999999999999</v>
      </c>
      <c r="AF161" s="164">
        <f t="shared" ca="1" si="147"/>
        <v>62.420999999999999</v>
      </c>
      <c r="AG161" s="164">
        <f t="shared" ca="1" si="148"/>
        <v>63.667999999999999</v>
      </c>
      <c r="AH161" s="164">
        <f t="shared" ca="1" si="149"/>
        <v>64.942000000000007</v>
      </c>
      <c r="AI161" s="164">
        <f t="shared" ca="1" si="150"/>
        <v>66.241</v>
      </c>
      <c r="AJ161" s="164">
        <f t="shared" ca="1" si="151"/>
        <v>67.564999999999998</v>
      </c>
      <c r="AK161" s="164">
        <f t="shared" ca="1" si="152"/>
        <v>68.917000000000002</v>
      </c>
      <c r="AL161" s="164">
        <f t="shared" ca="1" si="153"/>
        <v>70.296000000000006</v>
      </c>
    </row>
    <row r="162" spans="1:40" s="51" customFormat="1">
      <c r="A162" s="85" t="s">
        <v>438</v>
      </c>
      <c r="B162" s="86">
        <v>14</v>
      </c>
      <c r="C162" s="94" t="s">
        <v>94</v>
      </c>
      <c r="D162" s="86">
        <v>645</v>
      </c>
      <c r="E162" s="86" t="s">
        <v>448</v>
      </c>
      <c r="F162" s="85" t="s">
        <v>435</v>
      </c>
      <c r="G162" s="134">
        <f t="shared" ca="1" si="134"/>
        <v>144348</v>
      </c>
      <c r="H162" s="134">
        <f t="shared" ca="1" si="135"/>
        <v>151947</v>
      </c>
      <c r="I162" s="134">
        <f t="shared" ca="1" si="136"/>
        <v>154985</v>
      </c>
      <c r="J162" s="134">
        <f t="shared" ca="1" si="137"/>
        <v>158085</v>
      </c>
      <c r="K162" s="134">
        <f t="shared" ca="1" si="138"/>
        <v>161246</v>
      </c>
      <c r="L162" s="134">
        <f t="shared" ca="1" si="139"/>
        <v>164473</v>
      </c>
      <c r="M162" s="134">
        <f t="shared" ca="1" si="140"/>
        <v>167761</v>
      </c>
      <c r="N162" s="134">
        <f t="shared" ca="1" si="141"/>
        <v>171116</v>
      </c>
      <c r="O162" s="83"/>
      <c r="P162" s="100" t="str">
        <f t="shared" si="142"/>
        <v>59410C</v>
      </c>
      <c r="Q162" s="102" t="s">
        <v>509</v>
      </c>
      <c r="R162" s="103" t="str">
        <f t="shared" si="143"/>
        <v>Inspection Services Director</v>
      </c>
      <c r="S162" s="102" t="str">
        <f t="shared" si="154"/>
        <v>122</v>
      </c>
      <c r="T162" s="104" cm="1">
        <f t="array" aca="1" ref="T162" ca="1">IF($Q162="Y",VLOOKUP($P162,INDIRECT($Q$2),T$5,0)*INDIRECT($P$1),VLOOKUP($P162,INDIRECT($Q$2),T$5,0))</f>
        <v>144347.61208389839</v>
      </c>
      <c r="U162" s="104" cm="1">
        <f t="array" aca="1" ref="U162" ca="1">IF($Q162="Y",VLOOKUP($P162,INDIRECT($Q$2),U$5,0)*INDIRECT($P$1),VLOOKUP($P162,INDIRECT($Q$2),U$5,0))</f>
        <v>151946.77601116404</v>
      </c>
      <c r="V162" s="104" cm="1">
        <f t="array" aca="1" ref="V162" ca="1">IF($Q162="Y",VLOOKUP($P162,INDIRECT($Q$2),V$5,0)*INDIRECT($P$1),VLOOKUP($P162,INDIRECT($Q$2),V$5,0))</f>
        <v>154985.33544467183</v>
      </c>
      <c r="W162" s="104" cm="1">
        <f t="array" aca="1" ref="W162" ca="1">IF($Q162="Y",VLOOKUP($P162,INDIRECT($Q$2),W$5,0)*INDIRECT($P$1),VLOOKUP($P162,INDIRECT($Q$2),W$5,0))</f>
        <v>158084.73243509373</v>
      </c>
      <c r="X162" s="104" cm="1">
        <f t="array" aca="1" ref="X162" ca="1">IF($Q162="Y",VLOOKUP($P162,INDIRECT($Q$2),X$5,0)*INDIRECT($P$1),VLOOKUP($P162,INDIRECT($Q$2),X$5,0))</f>
        <v>161246.0731198281</v>
      </c>
      <c r="Y162" s="104" cm="1">
        <f t="array" aca="1" ref="Y162" ca="1">IF($Q162="Y",VLOOKUP($P162,INDIRECT($Q$2),Y$5,0)*INDIRECT($P$1),VLOOKUP($P162,INDIRECT($Q$2),Y$5,0))</f>
        <v>164472.67591107028</v>
      </c>
      <c r="Z162" s="104" cm="1">
        <f t="array" aca="1" ref="Z162" ca="1">IF($Q162="Y",VLOOKUP($P162,INDIRECT($Q$2),Z$5,0)*INDIRECT($P$1),VLOOKUP($P162,INDIRECT($Q$2),Z$5,0))</f>
        <v>167761.22239662494</v>
      </c>
      <c r="AA162" s="104" cm="1">
        <f t="array" aca="1" ref="AA162" ca="1">IF($Q162="Y",VLOOKUP($P162,INDIRECT($Q$2),AA$5,0)*INDIRECT($P$1),VLOOKUP($P162,INDIRECT($Q$2),AA$5,0))</f>
        <v>171116.13712608593</v>
      </c>
      <c r="AB162" s="162" t="str">
        <f t="shared" si="144"/>
        <v>59410C</v>
      </c>
      <c r="AC162" s="163" t="str">
        <f t="shared" si="145"/>
        <v>Inspection Services Director</v>
      </c>
      <c r="AD162" s="162" t="str">
        <f t="shared" si="155"/>
        <v>122</v>
      </c>
      <c r="AE162" s="164">
        <f t="shared" ca="1" si="146"/>
        <v>69.39800000000001</v>
      </c>
      <c r="AF162" s="164">
        <f t="shared" ca="1" si="147"/>
        <v>73.052000000000007</v>
      </c>
      <c r="AG162" s="164">
        <f t="shared" ca="1" si="148"/>
        <v>74.513000000000005</v>
      </c>
      <c r="AH162" s="164">
        <f t="shared" ca="1" si="149"/>
        <v>76.003</v>
      </c>
      <c r="AI162" s="164">
        <f t="shared" ca="1" si="150"/>
        <v>77.52300000000001</v>
      </c>
      <c r="AJ162" s="164">
        <f t="shared" ca="1" si="151"/>
        <v>79.073999999999998</v>
      </c>
      <c r="AK162" s="164">
        <f t="shared" ca="1" si="152"/>
        <v>80.655000000000001</v>
      </c>
      <c r="AL162" s="164">
        <f t="shared" ca="1" si="153"/>
        <v>82.268000000000001</v>
      </c>
    </row>
    <row r="163" spans="1:40" s="51" customFormat="1">
      <c r="A163" s="85" t="s">
        <v>318</v>
      </c>
      <c r="B163" s="86">
        <v>11</v>
      </c>
      <c r="C163" s="86" t="s">
        <v>236</v>
      </c>
      <c r="D163" s="86">
        <v>513</v>
      </c>
      <c r="E163" s="86" t="s">
        <v>448</v>
      </c>
      <c r="F163" s="118" t="s">
        <v>319</v>
      </c>
      <c r="G163" s="134">
        <f t="shared" ca="1" si="134"/>
        <v>114204</v>
      </c>
      <c r="H163" s="134">
        <f t="shared" ca="1" si="135"/>
        <v>120217</v>
      </c>
      <c r="I163" s="134">
        <f t="shared" ca="1" si="136"/>
        <v>122619</v>
      </c>
      <c r="J163" s="134">
        <f t="shared" ca="1" si="137"/>
        <v>125072</v>
      </c>
      <c r="K163" s="134">
        <f t="shared" ca="1" si="138"/>
        <v>127575</v>
      </c>
      <c r="L163" s="134">
        <f t="shared" ca="1" si="139"/>
        <v>130124</v>
      </c>
      <c r="M163" s="134">
        <f t="shared" ca="1" si="140"/>
        <v>132728</v>
      </c>
      <c r="N163" s="134">
        <f t="shared" ca="1" si="141"/>
        <v>135385</v>
      </c>
      <c r="O163" s="83"/>
      <c r="P163" s="100" t="str">
        <f t="shared" si="142"/>
        <v>C06550</v>
      </c>
      <c r="Q163" s="102" t="s">
        <v>509</v>
      </c>
      <c r="R163" s="103" t="str">
        <f t="shared" si="143"/>
        <v>Manager Administration and Personnel Public Works</v>
      </c>
      <c r="S163" s="102" t="str">
        <f t="shared" si="154"/>
        <v>26</v>
      </c>
      <c r="T163" s="104" cm="1">
        <f t="array" aca="1" ref="T163" ca="1">IF($Q163="Y",VLOOKUP($P163,INDIRECT($Q$2),T$5,0)*INDIRECT($P$1),VLOOKUP($P163,INDIRECT($Q$2),T$5,0))</f>
        <v>114204.26183907811</v>
      </c>
      <c r="U163" s="104" cm="1">
        <f t="array" aca="1" ref="U163" ca="1">IF($Q163="Y",VLOOKUP($P163,INDIRECT($Q$2),U$5,0)*INDIRECT($P$1),VLOOKUP($P163,INDIRECT($Q$2),U$5,0))</f>
        <v>120217.22473698437</v>
      </c>
      <c r="V163" s="104" cm="1">
        <f t="array" aca="1" ref="V163" ca="1">IF($Q163="Y",VLOOKUP($P163,INDIRECT($Q$2),V$5,0)*INDIRECT($P$1),VLOOKUP($P163,INDIRECT($Q$2),V$5,0))</f>
        <v>122618.64902899216</v>
      </c>
      <c r="W163" s="104" cm="1">
        <f t="array" aca="1" ref="W163" ca="1">IF($Q163="Y",VLOOKUP($P163,INDIRECT($Q$2),W$5,0)*INDIRECT($P$1),VLOOKUP($P163,INDIRECT($Q$2),W$5,0))</f>
        <v>125072.06177872654</v>
      </c>
      <c r="X163" s="104" cm="1">
        <f t="array" aca="1" ref="X163" ca="1">IF($Q163="Y",VLOOKUP($P163,INDIRECT($Q$2),X$5,0)*INDIRECT($P$1),VLOOKUP($P163,INDIRECT($Q$2),X$5,0))</f>
        <v>127575.2507113906</v>
      </c>
      <c r="Y163" s="104" cm="1">
        <f t="array" aca="1" ref="Y163" ca="1">IF($Q163="Y",VLOOKUP($P163,INDIRECT($Q$2),Y$5,0)*INDIRECT($P$1),VLOOKUP($P163,INDIRECT($Q$2),Y$5,0))</f>
        <v>130123.7912773906</v>
      </c>
      <c r="Z163" s="104" cm="1">
        <f t="array" aca="1" ref="Z163" ca="1">IF($Q163="Y",VLOOKUP($P163,INDIRECT($Q$2),Z$5,0)*INDIRECT($P$1),VLOOKUP($P163,INDIRECT($Q$2),Z$5,0))</f>
        <v>132727.63871331248</v>
      </c>
      <c r="AA163" s="104" cm="1">
        <f t="array" aca="1" ref="AA163" ca="1">IF($Q163="Y",VLOOKUP($P163,INDIRECT($Q$2),AA$5,0)*INDIRECT($P$1),VLOOKUP($P163,INDIRECT($Q$2),AA$5,0))</f>
        <v>135384.58074435935</v>
      </c>
      <c r="AB163" s="162" t="str">
        <f t="shared" si="144"/>
        <v>C06550</v>
      </c>
      <c r="AC163" s="163" t="str">
        <f t="shared" si="145"/>
        <v>Manager Administration and Personnel Public Works</v>
      </c>
      <c r="AD163" s="162" t="str">
        <f t="shared" si="155"/>
        <v>26</v>
      </c>
      <c r="AE163" s="164">
        <f t="shared" ca="1" si="146"/>
        <v>54.905999999999999</v>
      </c>
      <c r="AF163" s="164">
        <f t="shared" ca="1" si="147"/>
        <v>57.796999999999997</v>
      </c>
      <c r="AG163" s="164">
        <f t="shared" ca="1" si="148"/>
        <v>58.951999999999998</v>
      </c>
      <c r="AH163" s="164">
        <f t="shared" ca="1" si="149"/>
        <v>60.131</v>
      </c>
      <c r="AI163" s="164">
        <f t="shared" ca="1" si="150"/>
        <v>61.335000000000001</v>
      </c>
      <c r="AJ163" s="164">
        <f t="shared" ca="1" si="151"/>
        <v>62.559999999999995</v>
      </c>
      <c r="AK163" s="164">
        <f t="shared" ca="1" si="152"/>
        <v>63.811999999999998</v>
      </c>
      <c r="AL163" s="164">
        <f t="shared" ca="1" si="153"/>
        <v>65.088999999999999</v>
      </c>
    </row>
    <row r="164" spans="1:40" s="51" customFormat="1">
      <c r="A164" s="85" t="s">
        <v>320</v>
      </c>
      <c r="B164" s="86">
        <v>12</v>
      </c>
      <c r="C164" s="86" t="s">
        <v>182</v>
      </c>
      <c r="D164" s="86">
        <v>558</v>
      </c>
      <c r="E164" s="86" t="s">
        <v>448</v>
      </c>
      <c r="F164" s="116" t="s">
        <v>321</v>
      </c>
      <c r="G164" s="134">
        <f t="shared" ca="1" si="134"/>
        <v>124482</v>
      </c>
      <c r="H164" s="134">
        <f t="shared" ca="1" si="135"/>
        <v>131033</v>
      </c>
      <c r="I164" s="134">
        <f t="shared" ca="1" si="136"/>
        <v>133653</v>
      </c>
      <c r="J164" s="134">
        <f t="shared" ca="1" si="137"/>
        <v>136328</v>
      </c>
      <c r="K164" s="134">
        <f t="shared" ca="1" si="138"/>
        <v>139053</v>
      </c>
      <c r="L164" s="134">
        <f t="shared" ca="1" si="139"/>
        <v>141833</v>
      </c>
      <c r="M164" s="134">
        <f t="shared" ca="1" si="140"/>
        <v>144672</v>
      </c>
      <c r="N164" s="134">
        <f t="shared" ca="1" si="141"/>
        <v>147564</v>
      </c>
      <c r="O164" s="83"/>
      <c r="P164" s="100" t="str">
        <f t="shared" si="142"/>
        <v>C06545</v>
      </c>
      <c r="Q164" s="102" t="s">
        <v>509</v>
      </c>
      <c r="R164" s="103" t="str">
        <f t="shared" si="143"/>
        <v xml:space="preserve">Manager Assessment Services </v>
      </c>
      <c r="S164" s="102" t="str">
        <f t="shared" si="154"/>
        <v>75</v>
      </c>
      <c r="T164" s="104" cm="1">
        <f t="array" aca="1" ref="T164" ca="1">IF($Q164="Y",VLOOKUP($P164,INDIRECT($Q$2),T$5,0)*INDIRECT($P$1),VLOOKUP($P164,INDIRECT($Q$2),T$5,0))</f>
        <v>124482.49054535937</v>
      </c>
      <c r="U164" s="104" cm="1">
        <f t="array" aca="1" ref="U164" ca="1">IF($Q164="Y",VLOOKUP($P164,INDIRECT($Q$2),U$5,0)*INDIRECT($P$1),VLOOKUP($P164,INDIRECT($Q$2),U$5,0))</f>
        <v>131033.03621890623</v>
      </c>
      <c r="V164" s="104" cm="1">
        <f t="array" aca="1" ref="V164" ca="1">IF($Q164="Y",VLOOKUP($P164,INDIRECT($Q$2),V$5,0)*INDIRECT($P$1),VLOOKUP($P164,INDIRECT($Q$2),V$5,0))</f>
        <v>133653.47571580467</v>
      </c>
      <c r="W164" s="104" cm="1">
        <f t="array" aca="1" ref="W164" ca="1">IF($Q164="Y",VLOOKUP($P164,INDIRECT($Q$2),W$5,0)*INDIRECT($P$1),VLOOKUP($P164,INDIRECT($Q$2),W$5,0))</f>
        <v>136328.11594522654</v>
      </c>
      <c r="X164" s="104" cm="1">
        <f t="array" aca="1" ref="X164" ca="1">IF($Q164="Y",VLOOKUP($P164,INDIRECT($Q$2),X$5,0)*INDIRECT($P$1),VLOOKUP($P164,INDIRECT($Q$2),X$5,0))</f>
        <v>139052.53235757811</v>
      </c>
      <c r="Y164" s="104" cm="1">
        <f t="array" aca="1" ref="Y164" ca="1">IF($Q164="Y",VLOOKUP($P164,INDIRECT($Q$2),Y$5,0)*INDIRECT($P$1),VLOOKUP($P164,INDIRECT($Q$2),Y$5,0))</f>
        <v>141833.36177724996</v>
      </c>
      <c r="Z164" s="104" cm="1">
        <f t="array" aca="1" ref="Z164" ca="1">IF($Q164="Y",VLOOKUP($P164,INDIRECT($Q$2),Z$5,0)*INDIRECT($P$1),VLOOKUP($P164,INDIRECT($Q$2),Z$5,0))</f>
        <v>144671.71034164057</v>
      </c>
      <c r="AA164" s="104" cm="1">
        <f t="array" aca="1" ref="AA164" ca="1">IF($Q164="Y",VLOOKUP($P164,INDIRECT($Q$2),AA$5,0)*INDIRECT($P$1),VLOOKUP($P164,INDIRECT($Q$2),AA$5,0))</f>
        <v>147564.25963855465</v>
      </c>
      <c r="AB164" s="162" t="str">
        <f t="shared" si="144"/>
        <v>C06545</v>
      </c>
      <c r="AC164" s="163" t="str">
        <f t="shared" si="145"/>
        <v xml:space="preserve">Manager Assessment Services </v>
      </c>
      <c r="AD164" s="162" t="str">
        <f t="shared" si="155"/>
        <v>75</v>
      </c>
      <c r="AE164" s="164">
        <f t="shared" ca="1" si="146"/>
        <v>59.847999999999999</v>
      </c>
      <c r="AF164" s="164">
        <f t="shared" ca="1" si="147"/>
        <v>62.997</v>
      </c>
      <c r="AG164" s="164">
        <f t="shared" ca="1" si="148"/>
        <v>64.257000000000005</v>
      </c>
      <c r="AH164" s="164">
        <f t="shared" ca="1" si="149"/>
        <v>65.543000000000006</v>
      </c>
      <c r="AI164" s="164">
        <f t="shared" ca="1" si="150"/>
        <v>66.853000000000009</v>
      </c>
      <c r="AJ164" s="164">
        <f t="shared" ca="1" si="151"/>
        <v>68.19</v>
      </c>
      <c r="AK164" s="164">
        <f t="shared" ca="1" si="152"/>
        <v>69.554000000000002</v>
      </c>
      <c r="AL164" s="164">
        <f t="shared" ca="1" si="153"/>
        <v>70.945000000000007</v>
      </c>
    </row>
    <row r="165" spans="1:40" s="51" customFormat="1">
      <c r="A165" s="85" t="s">
        <v>322</v>
      </c>
      <c r="B165" s="86">
        <v>13</v>
      </c>
      <c r="C165" s="86" t="s">
        <v>323</v>
      </c>
      <c r="D165" s="86">
        <v>598</v>
      </c>
      <c r="E165" s="86" t="s">
        <v>448</v>
      </c>
      <c r="F165" s="118" t="s">
        <v>324</v>
      </c>
      <c r="G165" s="134">
        <f t="shared" ca="1" si="134"/>
        <v>133617</v>
      </c>
      <c r="H165" s="134">
        <f t="shared" ca="1" si="135"/>
        <v>140649</v>
      </c>
      <c r="I165" s="134">
        <f t="shared" ca="1" si="136"/>
        <v>143460</v>
      </c>
      <c r="J165" s="134">
        <f t="shared" ca="1" si="137"/>
        <v>146331</v>
      </c>
      <c r="K165" s="134">
        <f t="shared" ca="1" si="138"/>
        <v>149257</v>
      </c>
      <c r="L165" s="134">
        <f t="shared" ca="1" si="139"/>
        <v>152243</v>
      </c>
      <c r="M165" s="134">
        <f t="shared" ca="1" si="140"/>
        <v>155287</v>
      </c>
      <c r="N165" s="134">
        <f t="shared" ca="1" si="141"/>
        <v>158394</v>
      </c>
      <c r="O165" s="83"/>
      <c r="P165" s="100" t="str">
        <f t="shared" si="142"/>
        <v>C06705</v>
      </c>
      <c r="Q165" s="102" t="s">
        <v>509</v>
      </c>
      <c r="R165" s="103" t="str">
        <f t="shared" si="143"/>
        <v>Manager Benefits Administration</v>
      </c>
      <c r="S165" s="102" t="str">
        <f t="shared" si="154"/>
        <v>139</v>
      </c>
      <c r="T165" s="104" cm="1">
        <f t="array" aca="1" ref="T165" ca="1">IF($Q165="Y",VLOOKUP($P165,INDIRECT($Q$2),T$5,0)*INDIRECT($P$1),VLOOKUP($P165,INDIRECT($Q$2),T$5,0))</f>
        <v>133616.97318165624</v>
      </c>
      <c r="U165" s="104" cm="1">
        <f t="array" aca="1" ref="U165" ca="1">IF($Q165="Y",VLOOKUP($P165,INDIRECT($Q$2),U$5,0)*INDIRECT($P$1),VLOOKUP($P165,INDIRECT($Q$2),U$5,0))</f>
        <v>140648.6886235234</v>
      </c>
      <c r="V165" s="104" cm="1">
        <f t="array" aca="1" ref="V165" ca="1">IF($Q165="Y",VLOOKUP($P165,INDIRECT($Q$2),V$5,0)*INDIRECT($P$1),VLOOKUP($P165,INDIRECT($Q$2),V$5,0))</f>
        <v>143460.48989035151</v>
      </c>
      <c r="W165" s="104" cm="1">
        <f t="array" aca="1" ref="W165" ca="1">IF($Q165="Y",VLOOKUP($P165,INDIRECT($Q$2),W$5,0)*INDIRECT($P$1),VLOOKUP($P165,INDIRECT($Q$2),W$5,0))</f>
        <v>146330.91643929685</v>
      </c>
      <c r="X165" s="104" cm="1">
        <f t="array" aca="1" ref="X165" ca="1">IF($Q165="Y",VLOOKUP($P165,INDIRECT($Q$2),X$5,0)*INDIRECT($P$1),VLOOKUP($P165,INDIRECT($Q$2),X$5,0))</f>
        <v>149256.64985816402</v>
      </c>
      <c r="Y165" s="104" cm="1">
        <f t="array" aca="1" ref="Y165" ca="1">IF($Q165="Y",VLOOKUP($P165,INDIRECT($Q$2),Y$5,0)*INDIRECT($P$1),VLOOKUP($P165,INDIRECT($Q$2),Y$5,0))</f>
        <v>152243.22083394529</v>
      </c>
      <c r="Z165" s="104" cm="1">
        <f t="array" aca="1" ref="Z165" ca="1">IF($Q165="Y",VLOOKUP($P165,INDIRECT($Q$2),Z$5,0)*INDIRECT($P$1),VLOOKUP($P165,INDIRECT($Q$2),Z$5,0))</f>
        <v>155287.31095444527</v>
      </c>
      <c r="AA165" s="104" cm="1">
        <f t="array" aca="1" ref="AA165" ca="1">IF($Q165="Y",VLOOKUP($P165,INDIRECT($Q$2),AA$5,0)*INDIRECT($P$1),VLOOKUP($P165,INDIRECT($Q$2),AA$5,0))</f>
        <v>158394.45090665622</v>
      </c>
      <c r="AB165" s="162" t="str">
        <f t="shared" si="144"/>
        <v>C06705</v>
      </c>
      <c r="AC165" s="163" t="str">
        <f t="shared" si="145"/>
        <v>Manager Benefits Administration</v>
      </c>
      <c r="AD165" s="162" t="str">
        <f t="shared" si="155"/>
        <v>139</v>
      </c>
      <c r="AE165" s="164">
        <f t="shared" ca="1" si="146"/>
        <v>64.239000000000004</v>
      </c>
      <c r="AF165" s="164">
        <f t="shared" ca="1" si="147"/>
        <v>67.62</v>
      </c>
      <c r="AG165" s="164">
        <f t="shared" ca="1" si="148"/>
        <v>68.972000000000008</v>
      </c>
      <c r="AH165" s="164">
        <f t="shared" ca="1" si="149"/>
        <v>70.352000000000004</v>
      </c>
      <c r="AI165" s="164">
        <f t="shared" ca="1" si="150"/>
        <v>71.759</v>
      </c>
      <c r="AJ165" s="164">
        <f t="shared" ca="1" si="151"/>
        <v>73.194000000000003</v>
      </c>
      <c r="AK165" s="164">
        <f t="shared" ca="1" si="152"/>
        <v>74.658000000000001</v>
      </c>
      <c r="AL165" s="164">
        <f t="shared" ca="1" si="153"/>
        <v>76.152000000000001</v>
      </c>
    </row>
    <row r="166" spans="1:40" s="51" customFormat="1">
      <c r="A166" s="85" t="s">
        <v>325</v>
      </c>
      <c r="B166" s="86">
        <v>11</v>
      </c>
      <c r="C166" s="86">
        <v>24</v>
      </c>
      <c r="D166" s="86">
        <v>538</v>
      </c>
      <c r="E166" s="86" t="s">
        <v>448</v>
      </c>
      <c r="F166" s="116" t="s">
        <v>761</v>
      </c>
      <c r="G166" s="134">
        <f t="shared" si="134"/>
        <v>119915</v>
      </c>
      <c r="H166" s="134">
        <f t="shared" si="135"/>
        <v>126227</v>
      </c>
      <c r="I166" s="134">
        <f t="shared" si="136"/>
        <v>128749</v>
      </c>
      <c r="J166" s="134">
        <f t="shared" si="137"/>
        <v>131326</v>
      </c>
      <c r="K166" s="134">
        <f t="shared" si="138"/>
        <v>133953</v>
      </c>
      <c r="L166" s="134">
        <f t="shared" si="139"/>
        <v>136630</v>
      </c>
      <c r="M166" s="134">
        <f t="shared" si="140"/>
        <v>139363</v>
      </c>
      <c r="N166" s="134">
        <f t="shared" si="141"/>
        <v>142152</v>
      </c>
      <c r="O166" s="83"/>
      <c r="P166" s="100" t="str">
        <f t="shared" si="142"/>
        <v>C03182</v>
      </c>
      <c r="Q166" s="102" t="s">
        <v>509</v>
      </c>
      <c r="R166" s="103" t="str">
        <f t="shared" si="143"/>
        <v>Manager Budget</v>
      </c>
      <c r="S166" s="102">
        <f t="shared" si="154"/>
        <v>24</v>
      </c>
      <c r="T166" s="211">
        <v>119915.24922721091</v>
      </c>
      <c r="U166" s="211">
        <v>126226.8692226953</v>
      </c>
      <c r="V166" s="211">
        <v>128748.86249113279</v>
      </c>
      <c r="W166" s="211">
        <v>131326.16262949217</v>
      </c>
      <c r="X166" s="211">
        <v>133953.23895078123</v>
      </c>
      <c r="Y166" s="211">
        <v>136630.09145499996</v>
      </c>
      <c r="Z166" s="211">
        <v>139363.35696653902</v>
      </c>
      <c r="AA166" s="211">
        <v>142151.92934799998</v>
      </c>
      <c r="AB166" s="162" t="str">
        <f t="shared" si="144"/>
        <v>C03182</v>
      </c>
      <c r="AC166" s="163" t="str">
        <f t="shared" si="145"/>
        <v>Manager Budget</v>
      </c>
      <c r="AD166" s="162">
        <f t="shared" si="155"/>
        <v>24</v>
      </c>
      <c r="AE166" s="164">
        <f t="shared" si="146"/>
        <v>57.652000000000001</v>
      </c>
      <c r="AF166" s="164">
        <f t="shared" si="147"/>
        <v>60.686</v>
      </c>
      <c r="AG166" s="164">
        <f t="shared" si="148"/>
        <v>61.899000000000001</v>
      </c>
      <c r="AH166" s="164">
        <f t="shared" si="149"/>
        <v>63.137999999999998</v>
      </c>
      <c r="AI166" s="164">
        <f t="shared" si="150"/>
        <v>64.40100000000001</v>
      </c>
      <c r="AJ166" s="164">
        <f t="shared" si="151"/>
        <v>65.688000000000002</v>
      </c>
      <c r="AK166" s="164">
        <f t="shared" si="152"/>
        <v>67.00200000000001</v>
      </c>
      <c r="AL166" s="164">
        <f t="shared" si="153"/>
        <v>68.343000000000004</v>
      </c>
    </row>
    <row r="167" spans="1:40" s="51" customFormat="1">
      <c r="A167" s="85" t="s">
        <v>327</v>
      </c>
      <c r="B167" s="86">
        <v>11</v>
      </c>
      <c r="C167" s="86" t="s">
        <v>161</v>
      </c>
      <c r="D167" s="86">
        <v>538</v>
      </c>
      <c r="E167" s="86" t="s">
        <v>448</v>
      </c>
      <c r="F167" s="117" t="s">
        <v>328</v>
      </c>
      <c r="G167" s="134">
        <f t="shared" ca="1" si="134"/>
        <v>119915</v>
      </c>
      <c r="H167" s="134">
        <f t="shared" ca="1" si="135"/>
        <v>126227</v>
      </c>
      <c r="I167" s="134">
        <f t="shared" ca="1" si="136"/>
        <v>128749</v>
      </c>
      <c r="J167" s="134">
        <f t="shared" ca="1" si="137"/>
        <v>131326</v>
      </c>
      <c r="K167" s="134">
        <f t="shared" ca="1" si="138"/>
        <v>133953</v>
      </c>
      <c r="L167" s="134">
        <f t="shared" ca="1" si="139"/>
        <v>136630</v>
      </c>
      <c r="M167" s="134">
        <f t="shared" ca="1" si="140"/>
        <v>139363</v>
      </c>
      <c r="N167" s="134">
        <f t="shared" ca="1" si="141"/>
        <v>142152</v>
      </c>
      <c r="O167" s="83"/>
      <c r="P167" s="100" t="str">
        <f t="shared" si="142"/>
        <v>C06709</v>
      </c>
      <c r="Q167" s="102" t="s">
        <v>509</v>
      </c>
      <c r="R167" s="103" t="str">
        <f t="shared" si="143"/>
        <v>Manager Convention Center</v>
      </c>
      <c r="S167" s="102" t="str">
        <f t="shared" si="154"/>
        <v>24</v>
      </c>
      <c r="T167" s="104" cm="1">
        <f t="array" aca="1" ref="T167" ca="1">IF($Q167="Y",VLOOKUP($P167,INDIRECT($Q$2),T$5,0)*INDIRECT($P$1),VLOOKUP($P167,INDIRECT($Q$2),T$5,0))</f>
        <v>119915.24922721091</v>
      </c>
      <c r="U167" s="104" cm="1">
        <f t="array" aca="1" ref="U167" ca="1">IF($Q167="Y",VLOOKUP($P167,INDIRECT($Q$2),U$5,0)*INDIRECT($P$1),VLOOKUP($P167,INDIRECT($Q$2),U$5,0))</f>
        <v>126226.8692226953</v>
      </c>
      <c r="V167" s="104" cm="1">
        <f t="array" aca="1" ref="V167" ca="1">IF($Q167="Y",VLOOKUP($P167,INDIRECT($Q$2),V$5,0)*INDIRECT($P$1),VLOOKUP($P167,INDIRECT($Q$2),V$5,0))</f>
        <v>128748.86249113279</v>
      </c>
      <c r="W167" s="104" cm="1">
        <f t="array" aca="1" ref="W167" ca="1">IF($Q167="Y",VLOOKUP($P167,INDIRECT($Q$2),W$5,0)*INDIRECT($P$1),VLOOKUP($P167,INDIRECT($Q$2),W$5,0))</f>
        <v>131326.16262949217</v>
      </c>
      <c r="X167" s="104" cm="1">
        <f t="array" aca="1" ref="X167" ca="1">IF($Q167="Y",VLOOKUP($P167,INDIRECT($Q$2),X$5,0)*INDIRECT($P$1),VLOOKUP($P167,INDIRECT($Q$2),X$5,0))</f>
        <v>133953.23895078123</v>
      </c>
      <c r="Y167" s="104" cm="1">
        <f t="array" aca="1" ref="Y167" ca="1">IF($Q167="Y",VLOOKUP($P167,INDIRECT($Q$2),Y$5,0)*INDIRECT($P$1),VLOOKUP($P167,INDIRECT($Q$2),Y$5,0))</f>
        <v>136630.09145499996</v>
      </c>
      <c r="Z167" s="104" cm="1">
        <f t="array" aca="1" ref="Z167" ca="1">IF($Q167="Y",VLOOKUP($P167,INDIRECT($Q$2),Z$5,0)*INDIRECT($P$1),VLOOKUP($P167,INDIRECT($Q$2),Z$5,0))</f>
        <v>139363.35696653902</v>
      </c>
      <c r="AA167" s="104" cm="1">
        <f t="array" aca="1" ref="AA167" ca="1">IF($Q167="Y",VLOOKUP($P167,INDIRECT($Q$2),AA$5,0)*INDIRECT($P$1),VLOOKUP($P167,INDIRECT($Q$2),AA$5,0))</f>
        <v>142151.92934799998</v>
      </c>
      <c r="AB167" s="162" t="str">
        <f t="shared" si="144"/>
        <v>C06709</v>
      </c>
      <c r="AC167" s="163" t="str">
        <f t="shared" si="145"/>
        <v>Manager Convention Center</v>
      </c>
      <c r="AD167" s="162" t="str">
        <f t="shared" si="155"/>
        <v>24</v>
      </c>
      <c r="AE167" s="164">
        <f t="shared" ca="1" si="146"/>
        <v>57.652000000000001</v>
      </c>
      <c r="AF167" s="164">
        <f t="shared" ca="1" si="147"/>
        <v>60.686</v>
      </c>
      <c r="AG167" s="164">
        <f t="shared" ca="1" si="148"/>
        <v>61.899000000000001</v>
      </c>
      <c r="AH167" s="164">
        <f t="shared" ca="1" si="149"/>
        <v>63.137999999999998</v>
      </c>
      <c r="AI167" s="164">
        <f t="shared" ca="1" si="150"/>
        <v>64.40100000000001</v>
      </c>
      <c r="AJ167" s="164">
        <f t="shared" ca="1" si="151"/>
        <v>65.688000000000002</v>
      </c>
      <c r="AK167" s="164">
        <f t="shared" ca="1" si="152"/>
        <v>67.00200000000001</v>
      </c>
      <c r="AL167" s="164">
        <f t="shared" ca="1" si="153"/>
        <v>68.343000000000004</v>
      </c>
    </row>
    <row r="168" spans="1:40" s="51" customFormat="1">
      <c r="A168" s="85" t="s">
        <v>329</v>
      </c>
      <c r="B168" s="86">
        <v>11</v>
      </c>
      <c r="C168" s="86" t="s">
        <v>236</v>
      </c>
      <c r="D168" s="86">
        <v>513</v>
      </c>
      <c r="E168" s="86" t="s">
        <v>448</v>
      </c>
      <c r="F168" s="117" t="s">
        <v>330</v>
      </c>
      <c r="G168" s="134">
        <f t="shared" ca="1" si="134"/>
        <v>114204</v>
      </c>
      <c r="H168" s="134">
        <f t="shared" ca="1" si="135"/>
        <v>120217</v>
      </c>
      <c r="I168" s="134">
        <f t="shared" ca="1" si="136"/>
        <v>122619</v>
      </c>
      <c r="J168" s="134">
        <f t="shared" ca="1" si="137"/>
        <v>125072</v>
      </c>
      <c r="K168" s="134">
        <f t="shared" ca="1" si="138"/>
        <v>127575</v>
      </c>
      <c r="L168" s="134">
        <f t="shared" ca="1" si="139"/>
        <v>130124</v>
      </c>
      <c r="M168" s="134">
        <f t="shared" ca="1" si="140"/>
        <v>132728</v>
      </c>
      <c r="N168" s="134">
        <f t="shared" ca="1" si="141"/>
        <v>135385</v>
      </c>
      <c r="O168" s="83"/>
      <c r="P168" s="100" t="str">
        <f t="shared" si="142"/>
        <v>C06685</v>
      </c>
      <c r="Q168" s="102" t="s">
        <v>509</v>
      </c>
      <c r="R168" s="103" t="str">
        <f t="shared" si="143"/>
        <v>Manager Field Support</v>
      </c>
      <c r="S168" s="102" t="str">
        <f t="shared" si="154"/>
        <v>26</v>
      </c>
      <c r="T168" s="104" cm="1">
        <f t="array" aca="1" ref="T168" ca="1">IF($Q168="Y",VLOOKUP($P168,INDIRECT($Q$2),T$5,0)*INDIRECT($P$1),VLOOKUP($P168,INDIRECT($Q$2),T$5,0))</f>
        <v>114204.26183907811</v>
      </c>
      <c r="U168" s="104" cm="1">
        <f t="array" aca="1" ref="U168" ca="1">IF($Q168="Y",VLOOKUP($P168,INDIRECT($Q$2),U$5,0)*INDIRECT($P$1),VLOOKUP($P168,INDIRECT($Q$2),U$5,0))</f>
        <v>120217.22473698437</v>
      </c>
      <c r="V168" s="104" cm="1">
        <f t="array" aca="1" ref="V168" ca="1">IF($Q168="Y",VLOOKUP($P168,INDIRECT($Q$2),V$5,0)*INDIRECT($P$1),VLOOKUP($P168,INDIRECT($Q$2),V$5,0))</f>
        <v>122618.64902899216</v>
      </c>
      <c r="W168" s="104" cm="1">
        <f t="array" aca="1" ref="W168" ca="1">IF($Q168="Y",VLOOKUP($P168,INDIRECT($Q$2),W$5,0)*INDIRECT($P$1),VLOOKUP($P168,INDIRECT($Q$2),W$5,0))</f>
        <v>125072.06177872654</v>
      </c>
      <c r="X168" s="104" cm="1">
        <f t="array" aca="1" ref="X168" ca="1">IF($Q168="Y",VLOOKUP($P168,INDIRECT($Q$2),X$5,0)*INDIRECT($P$1),VLOOKUP($P168,INDIRECT($Q$2),X$5,0))</f>
        <v>127575.2507113906</v>
      </c>
      <c r="Y168" s="104" cm="1">
        <f t="array" aca="1" ref="Y168" ca="1">IF($Q168="Y",VLOOKUP($P168,INDIRECT($Q$2),Y$5,0)*INDIRECT($P$1),VLOOKUP($P168,INDIRECT($Q$2),Y$5,0))</f>
        <v>130123.7912773906</v>
      </c>
      <c r="Z168" s="104" cm="1">
        <f t="array" aca="1" ref="Z168" ca="1">IF($Q168="Y",VLOOKUP($P168,INDIRECT($Q$2),Z$5,0)*INDIRECT($P$1),VLOOKUP($P168,INDIRECT($Q$2),Z$5,0))</f>
        <v>132727.63871331248</v>
      </c>
      <c r="AA168" s="104" cm="1">
        <f t="array" aca="1" ref="AA168" ca="1">IF($Q168="Y",VLOOKUP($P168,INDIRECT($Q$2),AA$5,0)*INDIRECT($P$1),VLOOKUP($P168,INDIRECT($Q$2),AA$5,0))</f>
        <v>135384.58074435935</v>
      </c>
      <c r="AB168" s="162" t="str">
        <f t="shared" si="144"/>
        <v>C06685</v>
      </c>
      <c r="AC168" s="163" t="str">
        <f t="shared" si="145"/>
        <v>Manager Field Support</v>
      </c>
      <c r="AD168" s="162" t="str">
        <f t="shared" si="155"/>
        <v>26</v>
      </c>
      <c r="AE168" s="164">
        <f t="shared" ca="1" si="146"/>
        <v>54.905999999999999</v>
      </c>
      <c r="AF168" s="164">
        <f t="shared" ca="1" si="147"/>
        <v>57.796999999999997</v>
      </c>
      <c r="AG168" s="164">
        <f t="shared" ca="1" si="148"/>
        <v>58.951999999999998</v>
      </c>
      <c r="AH168" s="164">
        <f t="shared" ca="1" si="149"/>
        <v>60.131</v>
      </c>
      <c r="AI168" s="164">
        <f t="shared" ca="1" si="150"/>
        <v>61.335000000000001</v>
      </c>
      <c r="AJ168" s="164">
        <f t="shared" ca="1" si="151"/>
        <v>62.559999999999995</v>
      </c>
      <c r="AK168" s="164">
        <f t="shared" ca="1" si="152"/>
        <v>63.811999999999998</v>
      </c>
      <c r="AL168" s="164">
        <f t="shared" ca="1" si="153"/>
        <v>65.088999999999999</v>
      </c>
    </row>
    <row r="169" spans="1:40" s="51" customFormat="1">
      <c r="A169" s="85" t="s">
        <v>331</v>
      </c>
      <c r="B169" s="86">
        <v>12</v>
      </c>
      <c r="C169" s="86" t="s">
        <v>332</v>
      </c>
      <c r="D169" s="86">
        <v>585</v>
      </c>
      <c r="E169" s="86" t="s">
        <v>448</v>
      </c>
      <c r="F169" s="116" t="s">
        <v>333</v>
      </c>
      <c r="G169" s="134">
        <f t="shared" ca="1" si="134"/>
        <v>130647</v>
      </c>
      <c r="H169" s="134">
        <f t="shared" ca="1" si="135"/>
        <v>137524</v>
      </c>
      <c r="I169" s="134">
        <f t="shared" ca="1" si="136"/>
        <v>140274</v>
      </c>
      <c r="J169" s="134">
        <f t="shared" ca="1" si="137"/>
        <v>143081</v>
      </c>
      <c r="K169" s="134">
        <f t="shared" ca="1" si="138"/>
        <v>145942</v>
      </c>
      <c r="L169" s="134">
        <f t="shared" ca="1" si="139"/>
        <v>148860</v>
      </c>
      <c r="M169" s="134">
        <f t="shared" ca="1" si="140"/>
        <v>151836</v>
      </c>
      <c r="N169" s="134">
        <f t="shared" ca="1" si="141"/>
        <v>154874</v>
      </c>
      <c r="O169" s="83"/>
      <c r="P169" s="100" t="str">
        <f t="shared" si="142"/>
        <v>C06740</v>
      </c>
      <c r="Q169" s="102" t="s">
        <v>509</v>
      </c>
      <c r="R169" s="103" t="str">
        <f t="shared" si="143"/>
        <v>Manager Homelessness Initiatives</v>
      </c>
      <c r="S169" s="102" t="str">
        <f t="shared" si="154"/>
        <v>160</v>
      </c>
      <c r="T169" s="104" cm="1">
        <f t="array" aca="1" ref="T169" ca="1">IF($Q169="Y",VLOOKUP($P169,INDIRECT($Q$2),T$5,0)*INDIRECT($P$1),VLOOKUP($P169,INDIRECT($Q$2),T$5,0))</f>
        <v>130646.99426685154</v>
      </c>
      <c r="U169" s="104" cm="1">
        <f t="array" aca="1" ref="U169" ca="1">IF($Q169="Y",VLOOKUP($P169,INDIRECT($Q$2),U$5,0)*INDIRECT($P$1),VLOOKUP($P169,INDIRECT($Q$2),U$5,0))</f>
        <v>137523.85047293748</v>
      </c>
      <c r="V169" s="104" cm="1">
        <f t="array" aca="1" ref="V169" ca="1">IF($Q169="Y",VLOOKUP($P169,INDIRECT($Q$2),V$5,0)*INDIRECT($P$1),VLOOKUP($P169,INDIRECT($Q$2),V$5,0))</f>
        <v>140273.70804545312</v>
      </c>
      <c r="W169" s="104" cm="1">
        <f t="array" aca="1" ref="W169" ca="1">IF($Q169="Y",VLOOKUP($P169,INDIRECT($Q$2),W$5,0)*INDIRECT($P$1),VLOOKUP($P169,INDIRECT($Q$2),W$5,0))</f>
        <v>143081.08476268747</v>
      </c>
      <c r="X169" s="104" cm="1">
        <f t="array" aca="1" ref="X169" ca="1">IF($Q169="Y",VLOOKUP($P169,INDIRECT($Q$2),X$5,0)*INDIRECT($P$1),VLOOKUP($P169,INDIRECT($Q$2),X$5,0))</f>
        <v>145941.55607504686</v>
      </c>
      <c r="Y169" s="104" cm="1">
        <f t="array" aca="1" ref="Y169" ca="1">IF($Q169="Y",VLOOKUP($P169,INDIRECT($Q$2),Y$5,0)*INDIRECT($P$1),VLOOKUP($P169,INDIRECT($Q$2),Y$5,0))</f>
        <v>148859.54653212498</v>
      </c>
      <c r="Z169" s="104" cm="1">
        <f t="array" aca="1" ref="Z169" ca="1">IF($Q169="Y",VLOOKUP($P169,INDIRECT($Q$2),Z$5,0)*INDIRECT($P$1),VLOOKUP($P169,INDIRECT($Q$2),Z$5,0))</f>
        <v>151836.16227132027</v>
      </c>
      <c r="AA169" s="104" cm="1">
        <f t="array" aca="1" ref="AA169" ca="1">IF($Q169="Y",VLOOKUP($P169,INDIRECT($Q$2),AA$5,0)*INDIRECT($P$1),VLOOKUP($P169,INDIRECT($Q$2),AA$5,0))</f>
        <v>154873.61556742969</v>
      </c>
      <c r="AB169" s="162" t="str">
        <f t="shared" si="144"/>
        <v>C06740</v>
      </c>
      <c r="AC169" s="163" t="str">
        <f t="shared" si="145"/>
        <v>Manager Homelessness Initiatives</v>
      </c>
      <c r="AD169" s="162" t="str">
        <f t="shared" si="155"/>
        <v>160</v>
      </c>
      <c r="AE169" s="164">
        <f t="shared" ca="1" si="146"/>
        <v>62.811999999999998</v>
      </c>
      <c r="AF169" s="164">
        <f t="shared" ca="1" si="147"/>
        <v>66.118000000000009</v>
      </c>
      <c r="AG169" s="164">
        <f t="shared" ca="1" si="148"/>
        <v>67.44</v>
      </c>
      <c r="AH169" s="164">
        <f t="shared" ca="1" si="149"/>
        <v>68.789000000000001</v>
      </c>
      <c r="AI169" s="164">
        <f t="shared" ca="1" si="150"/>
        <v>70.165000000000006</v>
      </c>
      <c r="AJ169" s="164">
        <f t="shared" ca="1" si="151"/>
        <v>71.567999999999998</v>
      </c>
      <c r="AK169" s="164">
        <f t="shared" ca="1" si="152"/>
        <v>72.999000000000009</v>
      </c>
      <c r="AL169" s="164">
        <f t="shared" ca="1" si="153"/>
        <v>74.459000000000003</v>
      </c>
    </row>
    <row r="170" spans="1:40" s="51" customFormat="1">
      <c r="A170" s="85" t="s">
        <v>334</v>
      </c>
      <c r="B170" s="86">
        <v>11</v>
      </c>
      <c r="C170" s="86" t="s">
        <v>335</v>
      </c>
      <c r="D170" s="86">
        <v>525</v>
      </c>
      <c r="E170" s="86" t="s">
        <v>448</v>
      </c>
      <c r="F170" s="116" t="s">
        <v>336</v>
      </c>
      <c r="G170" s="134">
        <f t="shared" ca="1" si="134"/>
        <v>116947</v>
      </c>
      <c r="H170" s="134">
        <f t="shared" ca="1" si="135"/>
        <v>123102</v>
      </c>
      <c r="I170" s="134">
        <f t="shared" ca="1" si="136"/>
        <v>125563</v>
      </c>
      <c r="J170" s="134">
        <f t="shared" ca="1" si="137"/>
        <v>128072</v>
      </c>
      <c r="K170" s="134">
        <f t="shared" ca="1" si="138"/>
        <v>130637</v>
      </c>
      <c r="L170" s="134">
        <f t="shared" ca="1" si="139"/>
        <v>133250</v>
      </c>
      <c r="M170" s="134">
        <f t="shared" ca="1" si="140"/>
        <v>135914</v>
      </c>
      <c r="N170" s="134">
        <f t="shared" ca="1" si="141"/>
        <v>138632</v>
      </c>
      <c r="O170" s="83"/>
      <c r="P170" s="100" t="str">
        <f t="shared" si="142"/>
        <v>C06725</v>
      </c>
      <c r="Q170" s="102" t="s">
        <v>509</v>
      </c>
      <c r="R170" s="103" t="str">
        <f t="shared" si="143"/>
        <v>Manager Public Works Finance</v>
      </c>
      <c r="S170" s="102" t="str">
        <f t="shared" si="154"/>
        <v>138</v>
      </c>
      <c r="T170" s="104" cm="1">
        <f t="array" aca="1" ref="T170" ca="1">IF($Q170="Y",VLOOKUP($P170,INDIRECT($Q$2),T$5,0)*INDIRECT($P$1),VLOOKUP($P170,INDIRECT($Q$2),T$5,0))</f>
        <v>116947.48258720309</v>
      </c>
      <c r="U170" s="104" cm="1">
        <f t="array" aca="1" ref="U170" ca="1">IF($Q170="Y",VLOOKUP($P170,INDIRECT($Q$2),U$5,0)*INDIRECT($P$1),VLOOKUP($P170,INDIRECT($Q$2),U$5,0))</f>
        <v>123102.03107210934</v>
      </c>
      <c r="V170" s="104" cm="1">
        <f t="array" aca="1" ref="V170" ca="1">IF($Q170="Y",VLOOKUP($P170,INDIRECT($Q$2),V$5,0)*INDIRECT($P$1),VLOOKUP($P170,INDIRECT($Q$2),V$5,0))</f>
        <v>125563.18678363279</v>
      </c>
      <c r="W170" s="104" cm="1">
        <f t="array" aca="1" ref="W170" ca="1">IF($Q170="Y",VLOOKUP($P170,INDIRECT($Q$2),W$5,0)*INDIRECT($P$1),VLOOKUP($P170,INDIRECT($Q$2),W$5,0))</f>
        <v>128071.90640328906</v>
      </c>
      <c r="X170" s="104" cm="1">
        <f t="array" aca="1" ref="X170" ca="1">IF($Q170="Y",VLOOKUP($P170,INDIRECT($Q$2),X$5,0)*INDIRECT($P$1),VLOOKUP($P170,INDIRECT($Q$2),X$5,0))</f>
        <v>130637.0390302656</v>
      </c>
      <c r="Y170" s="104" cm="1">
        <f t="array" aca="1" ref="Y170" ca="1">IF($Q170="Y",VLOOKUP($P170,INDIRECT($Q$2),Y$5,0)*INDIRECT($P$1),VLOOKUP($P170,INDIRECT($Q$2),Y$5,0))</f>
        <v>133249.73556537498</v>
      </c>
      <c r="Z170" s="104" cm="1">
        <f t="array" aca="1" ref="Z170" ca="1">IF($Q170="Y",VLOOKUP($P170,INDIRECT($Q$2),Z$5,0)*INDIRECT($P$1),VLOOKUP($P170,INDIRECT($Q$2),Z$5,0))</f>
        <v>135914.4205582109</v>
      </c>
      <c r="AA170" s="104" cm="1">
        <f t="array" aca="1" ref="AA170" ca="1">IF($Q170="Y",VLOOKUP($P170,INDIRECT($Q$2),AA$5,0)*INDIRECT($P$1),VLOOKUP($P170,INDIRECT($Q$2),AA$5,0))</f>
        <v>138632.20014617185</v>
      </c>
      <c r="AB170" s="162" t="str">
        <f t="shared" si="144"/>
        <v>C06725</v>
      </c>
      <c r="AC170" s="163" t="str">
        <f t="shared" si="145"/>
        <v>Manager Public Works Finance</v>
      </c>
      <c r="AD170" s="162" t="str">
        <f t="shared" si="155"/>
        <v>138</v>
      </c>
      <c r="AE170" s="164">
        <f t="shared" ca="1" si="146"/>
        <v>56.224999999999994</v>
      </c>
      <c r="AF170" s="164">
        <f t="shared" ca="1" si="147"/>
        <v>59.183999999999997</v>
      </c>
      <c r="AG170" s="164">
        <f t="shared" ca="1" si="148"/>
        <v>60.366999999999997</v>
      </c>
      <c r="AH170" s="164">
        <f t="shared" ca="1" si="149"/>
        <v>61.573999999999998</v>
      </c>
      <c r="AI170" s="164">
        <f t="shared" ca="1" si="150"/>
        <v>62.806999999999995</v>
      </c>
      <c r="AJ170" s="164">
        <f t="shared" ca="1" si="151"/>
        <v>64.063000000000002</v>
      </c>
      <c r="AK170" s="164">
        <f t="shared" ca="1" si="152"/>
        <v>65.344000000000008</v>
      </c>
      <c r="AL170" s="164">
        <f t="shared" ca="1" si="153"/>
        <v>66.65100000000001</v>
      </c>
    </row>
    <row r="171" spans="1:40" s="51" customFormat="1">
      <c r="A171" s="85" t="s">
        <v>645</v>
      </c>
      <c r="B171" s="86">
        <v>15</v>
      </c>
      <c r="C171" s="94" t="s">
        <v>728</v>
      </c>
      <c r="D171" s="86">
        <v>685</v>
      </c>
      <c r="E171" s="86" t="s">
        <v>448</v>
      </c>
      <c r="F171" s="118" t="s">
        <v>644</v>
      </c>
      <c r="G171" s="134">
        <f t="shared" ref="G171:G183" ca="1" si="156">ROUND(T171,0)</f>
        <v>164281</v>
      </c>
      <c r="H171" s="134">
        <f t="shared" ref="H171:H183" ca="1" si="157">ROUND(U171,0)</f>
        <v>172931</v>
      </c>
      <c r="I171" s="134">
        <f t="shared" ref="I171:I183" ca="1" si="158">ROUND(V171,0)</f>
        <v>176389</v>
      </c>
      <c r="J171" s="134">
        <f t="shared" ref="J171:J183" ca="1" si="159">ROUND(W171,0)</f>
        <v>179918</v>
      </c>
      <c r="K171" s="134">
        <f t="shared" ref="K171:K183" ca="1" si="160">ROUND(X171,0)</f>
        <v>183516</v>
      </c>
      <c r="L171" s="134">
        <f t="shared" ref="L171:L183" ca="1" si="161">ROUND(Y171,0)</f>
        <v>187186</v>
      </c>
      <c r="M171" s="134">
        <f t="shared" ref="M171:M183" ca="1" si="162">ROUND(Z171,0)</f>
        <v>190928</v>
      </c>
      <c r="N171" s="134">
        <f t="shared" ref="N171:N183" ca="1" si="163">ROUND(AA171,0)</f>
        <v>194750</v>
      </c>
      <c r="O171" s="83"/>
      <c r="P171" s="100" t="str">
        <f t="shared" ref="P171:P183" si="164">A171</f>
        <v>53073C</v>
      </c>
      <c r="Q171" s="102" t="s">
        <v>509</v>
      </c>
      <c r="R171" s="103" t="str">
        <f t="shared" ref="R171:R183" si="165">F171</f>
        <v xml:space="preserve">Managing Attorney </v>
      </c>
      <c r="S171" s="102" t="str">
        <f t="shared" si="154"/>
        <v>196</v>
      </c>
      <c r="T171" s="104" cm="1">
        <f t="array" aca="1" ref="T171" ca="1">IF($Q171="Y",VLOOKUP($P171,INDIRECT($Q$2),T$5,0)*INDIRECT($P$1),VLOOKUP($P171,INDIRECT($Q$2),T$5,0))</f>
        <v>164280.84999999998</v>
      </c>
      <c r="U171" s="104" cm="1">
        <f t="array" aca="1" ref="U171" ca="1">IF($Q171="Y",VLOOKUP($P171,INDIRECT($Q$2),U$5,0)*INDIRECT($P$1),VLOOKUP($P171,INDIRECT($Q$2),U$5,0))</f>
        <v>172930.82499999998</v>
      </c>
      <c r="V171" s="104" cm="1">
        <f t="array" aca="1" ref="V171" ca="1">IF($Q171="Y",VLOOKUP($P171,INDIRECT($Q$2),V$5,0)*INDIRECT($P$1),VLOOKUP($P171,INDIRECT($Q$2),V$5,0))</f>
        <v>176389.17499999999</v>
      </c>
      <c r="W171" s="104" cm="1">
        <f t="array" aca="1" ref="W171" ca="1">IF($Q171="Y",VLOOKUP($P171,INDIRECT($Q$2),W$5,0)*INDIRECT($P$1),VLOOKUP($P171,INDIRECT($Q$2),W$5,0))</f>
        <v>179918.24999999997</v>
      </c>
      <c r="X171" s="104" cm="1">
        <f t="array" aca="1" ref="X171" ca="1">IF($Q171="Y",VLOOKUP($P171,INDIRECT($Q$2),X$5,0)*INDIRECT($P$1),VLOOKUP($P171,INDIRECT($Q$2),X$5,0))</f>
        <v>183515.99999999997</v>
      </c>
      <c r="Y171" s="104" cm="1">
        <f t="array" aca="1" ref="Y171" ca="1">IF($Q171="Y",VLOOKUP($P171,INDIRECT($Q$2),Y$5,0)*INDIRECT($P$1),VLOOKUP($P171,INDIRECT($Q$2),Y$5,0))</f>
        <v>187185.49999999997</v>
      </c>
      <c r="Z171" s="104" cm="1">
        <f t="array" aca="1" ref="Z171" ca="1">IF($Q171="Y",VLOOKUP($P171,INDIRECT($Q$2),Z$5,0)*INDIRECT($P$1),VLOOKUP($P171,INDIRECT($Q$2),Z$5,0))</f>
        <v>190927.77499999999</v>
      </c>
      <c r="AA171" s="104" cm="1">
        <f t="array" aca="1" ref="AA171" ca="1">IF($Q171="Y",VLOOKUP($P171,INDIRECT($Q$2),AA$5,0)*INDIRECT($P$1),VLOOKUP($P171,INDIRECT($Q$2),AA$5,0))</f>
        <v>194749.99999999997</v>
      </c>
      <c r="AB171" s="162" t="str">
        <f t="shared" ref="AB171:AB183" si="166">A171</f>
        <v>53073C</v>
      </c>
      <c r="AC171" s="163" t="str">
        <f t="shared" ref="AC171:AC183" si="167">F171</f>
        <v xml:space="preserve">Managing Attorney </v>
      </c>
      <c r="AD171" s="162" t="str">
        <f t="shared" si="155"/>
        <v>196</v>
      </c>
      <c r="AE171" s="164">
        <f t="shared" ref="AE171:AE183" ca="1" si="168">ROUNDUP(T171/2080,3)</f>
        <v>78.981999999999999</v>
      </c>
      <c r="AF171" s="164">
        <f t="shared" ref="AF171:AF183" ca="1" si="169">ROUNDUP(U171/2080,3)</f>
        <v>83.14</v>
      </c>
      <c r="AG171" s="164">
        <f t="shared" ref="AG171:AG183" ca="1" si="170">ROUNDUP(V171/2080,3)</f>
        <v>84.803000000000011</v>
      </c>
      <c r="AH171" s="164">
        <f t="shared" ref="AH171:AH183" ca="1" si="171">ROUNDUP(W171/2080,3)</f>
        <v>86.5</v>
      </c>
      <c r="AI171" s="164">
        <f t="shared" ref="AI171:AI183" ca="1" si="172">ROUNDUP(X171/2080,3)</f>
        <v>88.228999999999999</v>
      </c>
      <c r="AJ171" s="164">
        <f t="shared" ref="AJ171:AJ183" ca="1" si="173">ROUNDUP(Y171/2080,3)</f>
        <v>89.994</v>
      </c>
      <c r="AK171" s="164">
        <f t="shared" ref="AK171:AK183" ca="1" si="174">ROUNDUP(Z171/2080,3)</f>
        <v>91.793000000000006</v>
      </c>
      <c r="AL171" s="164">
        <f t="shared" ref="AL171:AL183" ca="1" si="175">ROUNDUP(AA171/2080,3)</f>
        <v>93.63000000000001</v>
      </c>
    </row>
    <row r="172" spans="1:40" s="51" customFormat="1">
      <c r="A172" s="85" t="s">
        <v>525</v>
      </c>
      <c r="B172" s="86">
        <v>15</v>
      </c>
      <c r="C172" s="94" t="s">
        <v>728</v>
      </c>
      <c r="D172" s="86">
        <v>680</v>
      </c>
      <c r="E172" s="86" t="s">
        <v>448</v>
      </c>
      <c r="F172" s="118" t="s">
        <v>526</v>
      </c>
      <c r="G172" s="134">
        <f t="shared" ca="1" si="156"/>
        <v>164281</v>
      </c>
      <c r="H172" s="134">
        <f t="shared" ca="1" si="157"/>
        <v>172931</v>
      </c>
      <c r="I172" s="134">
        <f t="shared" ca="1" si="158"/>
        <v>176389</v>
      </c>
      <c r="J172" s="134">
        <f t="shared" ca="1" si="159"/>
        <v>179918</v>
      </c>
      <c r="K172" s="134">
        <f t="shared" ca="1" si="160"/>
        <v>183516</v>
      </c>
      <c r="L172" s="134">
        <f t="shared" ca="1" si="161"/>
        <v>187186</v>
      </c>
      <c r="M172" s="134">
        <f t="shared" ca="1" si="162"/>
        <v>190928</v>
      </c>
      <c r="N172" s="134">
        <f t="shared" ca="1" si="163"/>
        <v>194750</v>
      </c>
      <c r="O172" s="83"/>
      <c r="P172" s="100" t="str">
        <f t="shared" si="164"/>
        <v>53037C</v>
      </c>
      <c r="Q172" s="102" t="s">
        <v>509</v>
      </c>
      <c r="R172" s="103" t="str">
        <f t="shared" si="165"/>
        <v>Managing Attorney - Implementation</v>
      </c>
      <c r="S172" s="102">
        <v>166</v>
      </c>
      <c r="T172" s="104" cm="1">
        <f t="array" aca="1" ref="T172" ca="1">IF($Q172="Y",VLOOKUP($P172,INDIRECT($Q$2),T$5,0)*INDIRECT($P$1),VLOOKUP($P172,INDIRECT($Q$2),T$5,0))</f>
        <v>164280.84999999998</v>
      </c>
      <c r="U172" s="104" cm="1">
        <f t="array" aca="1" ref="U172" ca="1">IF($Q172="Y",VLOOKUP($P172,INDIRECT($Q$2),U$5,0)*INDIRECT($P$1),VLOOKUP($P172,INDIRECT($Q$2),U$5,0))</f>
        <v>172930.82499999998</v>
      </c>
      <c r="V172" s="104" cm="1">
        <f t="array" aca="1" ref="V172" ca="1">IF($Q172="Y",VLOOKUP($P172,INDIRECT($Q$2),V$5,0)*INDIRECT($P$1),VLOOKUP($P172,INDIRECT($Q$2),V$5,0))</f>
        <v>176389.17499999999</v>
      </c>
      <c r="W172" s="104" cm="1">
        <f t="array" aca="1" ref="W172" ca="1">IF($Q172="Y",VLOOKUP($P172,INDIRECT($Q$2),W$5,0)*INDIRECT($P$1),VLOOKUP($P172,INDIRECT($Q$2),W$5,0))</f>
        <v>179918.24999999997</v>
      </c>
      <c r="X172" s="104" cm="1">
        <f t="array" aca="1" ref="X172" ca="1">IF($Q172="Y",VLOOKUP($P172,INDIRECT($Q$2),X$5,0)*INDIRECT($P$1),VLOOKUP($P172,INDIRECT($Q$2),X$5,0))</f>
        <v>183515.99999999997</v>
      </c>
      <c r="Y172" s="104" cm="1">
        <f t="array" aca="1" ref="Y172" ca="1">IF($Q172="Y",VLOOKUP($P172,INDIRECT($Q$2),Y$5,0)*INDIRECT($P$1),VLOOKUP($P172,INDIRECT($Q$2),Y$5,0))</f>
        <v>187185.49999999997</v>
      </c>
      <c r="Z172" s="104" cm="1">
        <f t="array" aca="1" ref="Z172" ca="1">IF($Q172="Y",VLOOKUP($P172,INDIRECT($Q$2),Z$5,0)*INDIRECT($P$1),VLOOKUP($P172,INDIRECT($Q$2),Z$5,0))</f>
        <v>190927.77499999999</v>
      </c>
      <c r="AA172" s="104" cm="1">
        <f t="array" aca="1" ref="AA172" ca="1">IF($Q172="Y",VLOOKUP($P172,INDIRECT($Q$2),AA$5,0)*INDIRECT($P$1),VLOOKUP($P172,INDIRECT($Q$2),AA$5,0))</f>
        <v>194749.99999999997</v>
      </c>
      <c r="AB172" s="162" t="str">
        <f t="shared" si="166"/>
        <v>53037C</v>
      </c>
      <c r="AC172" s="163" t="str">
        <f t="shared" si="167"/>
        <v>Managing Attorney - Implementation</v>
      </c>
      <c r="AD172" s="162" t="str">
        <f t="shared" si="155"/>
        <v>196</v>
      </c>
      <c r="AE172" s="164">
        <f t="shared" ca="1" si="168"/>
        <v>78.981999999999999</v>
      </c>
      <c r="AF172" s="164">
        <f t="shared" ca="1" si="169"/>
        <v>83.14</v>
      </c>
      <c r="AG172" s="164">
        <f t="shared" ca="1" si="170"/>
        <v>84.803000000000011</v>
      </c>
      <c r="AH172" s="164">
        <f t="shared" ca="1" si="171"/>
        <v>86.5</v>
      </c>
      <c r="AI172" s="164">
        <f t="shared" ca="1" si="172"/>
        <v>88.228999999999999</v>
      </c>
      <c r="AJ172" s="164">
        <f t="shared" ca="1" si="173"/>
        <v>89.994</v>
      </c>
      <c r="AK172" s="164">
        <f t="shared" ca="1" si="174"/>
        <v>91.793000000000006</v>
      </c>
      <c r="AL172" s="164">
        <f t="shared" ca="1" si="175"/>
        <v>93.63000000000001</v>
      </c>
    </row>
    <row r="173" spans="1:40" s="51" customFormat="1">
      <c r="A173" s="85" t="s">
        <v>678</v>
      </c>
      <c r="B173" s="86">
        <v>15</v>
      </c>
      <c r="C173" s="94" t="s">
        <v>729</v>
      </c>
      <c r="D173" s="86">
        <v>690</v>
      </c>
      <c r="E173" s="86" t="s">
        <v>448</v>
      </c>
      <c r="F173" s="118" t="s">
        <v>677</v>
      </c>
      <c r="G173" s="134">
        <f t="shared" ca="1" si="156"/>
        <v>172495</v>
      </c>
      <c r="H173" s="134">
        <f t="shared" ca="1" si="157"/>
        <v>181578</v>
      </c>
      <c r="I173" s="134">
        <f t="shared" ca="1" si="158"/>
        <v>185208</v>
      </c>
      <c r="J173" s="134">
        <f t="shared" ca="1" si="159"/>
        <v>188915</v>
      </c>
      <c r="K173" s="134">
        <f t="shared" ca="1" si="160"/>
        <v>192692</v>
      </c>
      <c r="L173" s="134">
        <f t="shared" ca="1" si="161"/>
        <v>196545</v>
      </c>
      <c r="M173" s="134">
        <f t="shared" ca="1" si="162"/>
        <v>200475</v>
      </c>
      <c r="N173" s="134">
        <f t="shared" ca="1" si="163"/>
        <v>204488</v>
      </c>
      <c r="O173" s="83"/>
      <c r="P173" s="100" t="str">
        <f t="shared" si="164"/>
        <v>59494C</v>
      </c>
      <c r="Q173" s="102" t="s">
        <v>509</v>
      </c>
      <c r="R173" s="103" t="str">
        <f t="shared" si="165"/>
        <v>Managing Attorney - Labor and Employment</v>
      </c>
      <c r="S173" s="102">
        <v>167</v>
      </c>
      <c r="T173" s="104" cm="1">
        <f t="array" aca="1" ref="T173" ca="1">IF($Q173="Y",VLOOKUP($P173,INDIRECT($Q$2),T$5,0)*INDIRECT($P$1),VLOOKUP($P173,INDIRECT($Q$2),T$5,0))</f>
        <v>172495.19999999998</v>
      </c>
      <c r="U173" s="104" cm="1">
        <f t="array" aca="1" ref="U173" ca="1">IF($Q173="Y",VLOOKUP($P173,INDIRECT($Q$2),U$5,0)*INDIRECT($P$1),VLOOKUP($P173,INDIRECT($Q$2),U$5,0))</f>
        <v>181577.72499999998</v>
      </c>
      <c r="V173" s="104" cm="1">
        <f t="array" aca="1" ref="V173" ca="1">IF($Q173="Y",VLOOKUP($P173,INDIRECT($Q$2),V$5,0)*INDIRECT($P$1),VLOOKUP($P173,INDIRECT($Q$2),V$5,0))</f>
        <v>185208.27499999999</v>
      </c>
      <c r="W173" s="104" cm="1">
        <f t="array" aca="1" ref="W173" ca="1">IF($Q173="Y",VLOOKUP($P173,INDIRECT($Q$2),W$5,0)*INDIRECT($P$1),VLOOKUP($P173,INDIRECT($Q$2),W$5,0))</f>
        <v>188914.67499999999</v>
      </c>
      <c r="X173" s="104" cm="1">
        <f t="array" aca="1" ref="X173" ca="1">IF($Q173="Y",VLOOKUP($P173,INDIRECT($Q$2),X$5,0)*INDIRECT($P$1),VLOOKUP($P173,INDIRECT($Q$2),X$5,0))</f>
        <v>192691.8</v>
      </c>
      <c r="Y173" s="104" cm="1">
        <f t="array" aca="1" ref="Y173" ca="1">IF($Q173="Y",VLOOKUP($P173,INDIRECT($Q$2),Y$5,0)*INDIRECT($P$1),VLOOKUP($P173,INDIRECT($Q$2),Y$5,0))</f>
        <v>196544.77499999999</v>
      </c>
      <c r="Z173" s="104" cm="1">
        <f t="array" aca="1" ref="Z173" ca="1">IF($Q173="Y",VLOOKUP($P173,INDIRECT($Q$2),Z$5,0)*INDIRECT($P$1),VLOOKUP($P173,INDIRECT($Q$2),Z$5,0))</f>
        <v>200474.62499999997</v>
      </c>
      <c r="AA173" s="104" cm="1">
        <f t="array" aca="1" ref="AA173" ca="1">IF($Q173="Y",VLOOKUP($P173,INDIRECT($Q$2),AA$5,0)*INDIRECT($P$1),VLOOKUP($P173,INDIRECT($Q$2),AA$5,0))</f>
        <v>204487.49999999997</v>
      </c>
      <c r="AB173" s="162" t="str">
        <f t="shared" si="166"/>
        <v>59494C</v>
      </c>
      <c r="AC173" s="163" t="str">
        <f t="shared" si="167"/>
        <v>Managing Attorney - Labor and Employment</v>
      </c>
      <c r="AD173" s="162" t="str">
        <f t="shared" si="155"/>
        <v>204</v>
      </c>
      <c r="AE173" s="164">
        <f t="shared" ca="1" si="168"/>
        <v>82.931000000000012</v>
      </c>
      <c r="AF173" s="164">
        <f t="shared" ca="1" si="169"/>
        <v>87.297000000000011</v>
      </c>
      <c r="AG173" s="164">
        <f t="shared" ca="1" si="170"/>
        <v>89.043000000000006</v>
      </c>
      <c r="AH173" s="164">
        <f t="shared" ca="1" si="171"/>
        <v>90.825000000000003</v>
      </c>
      <c r="AI173" s="164">
        <f t="shared" ca="1" si="172"/>
        <v>92.641000000000005</v>
      </c>
      <c r="AJ173" s="164">
        <f t="shared" ca="1" si="173"/>
        <v>94.493000000000009</v>
      </c>
      <c r="AK173" s="164">
        <f t="shared" ca="1" si="174"/>
        <v>96.38300000000001</v>
      </c>
      <c r="AL173" s="164">
        <f t="shared" ca="1" si="175"/>
        <v>98.312000000000012</v>
      </c>
    </row>
    <row r="174" spans="1:40" s="51" customFormat="1">
      <c r="A174" s="85" t="s">
        <v>555</v>
      </c>
      <c r="B174" s="86">
        <v>12</v>
      </c>
      <c r="C174" s="94" t="s">
        <v>52</v>
      </c>
      <c r="D174" s="86">
        <v>578</v>
      </c>
      <c r="E174" s="86" t="s">
        <v>448</v>
      </c>
      <c r="F174" s="118" t="s">
        <v>600</v>
      </c>
      <c r="G174" s="134">
        <f t="shared" ca="1" si="156"/>
        <v>129049</v>
      </c>
      <c r="H174" s="134">
        <f t="shared" ca="1" si="157"/>
        <v>135841</v>
      </c>
      <c r="I174" s="134">
        <f t="shared" ca="1" si="158"/>
        <v>138558</v>
      </c>
      <c r="J174" s="134">
        <f t="shared" ca="1" si="159"/>
        <v>141329</v>
      </c>
      <c r="K174" s="134">
        <f t="shared" ca="1" si="160"/>
        <v>144155</v>
      </c>
      <c r="L174" s="134">
        <f t="shared" ca="1" si="161"/>
        <v>147039</v>
      </c>
      <c r="M174" s="134">
        <f t="shared" ca="1" si="162"/>
        <v>149979</v>
      </c>
      <c r="N174" s="134">
        <f t="shared" ca="1" si="163"/>
        <v>152979</v>
      </c>
      <c r="O174" s="83"/>
      <c r="P174" s="100" t="str">
        <f t="shared" si="164"/>
        <v>59444C</v>
      </c>
      <c r="Q174" s="102" t="s">
        <v>509</v>
      </c>
      <c r="R174" s="103" t="str">
        <f t="shared" si="165"/>
        <v>Payroll Director</v>
      </c>
      <c r="S174" s="102">
        <v>32</v>
      </c>
      <c r="T174" s="104" cm="1">
        <f t="array" aca="1" ref="T174" ca="1">IF($Q174="Y",VLOOKUP($P174,INDIRECT($Q$2),T$5,0)*INDIRECT($P$1),VLOOKUP($P174,INDIRECT($Q$2),T$5,0))</f>
        <v>129049.13999999998</v>
      </c>
      <c r="U174" s="104" cm="1">
        <f t="array" aca="1" ref="U174" ca="1">IF($Q174="Y",VLOOKUP($P174,INDIRECT($Q$2),U$5,0)*INDIRECT($P$1),VLOOKUP($P174,INDIRECT($Q$2),U$5,0))</f>
        <v>135841.14362499997</v>
      </c>
      <c r="V174" s="104" cm="1">
        <f t="array" aca="1" ref="V174" ca="1">IF($Q174="Y",VLOOKUP($P174,INDIRECT($Q$2),V$5,0)*INDIRECT($P$1),VLOOKUP($P174,INDIRECT($Q$2),V$5,0))</f>
        <v>138557.51662499999</v>
      </c>
      <c r="W174" s="104" cm="1">
        <f t="array" aca="1" ref="W174" ca="1">IF($Q174="Y",VLOOKUP($P174,INDIRECT($Q$2),W$5,0)*INDIRECT($P$1),VLOOKUP($P174,INDIRECT($Q$2),W$5,0))</f>
        <v>141328.51699999996</v>
      </c>
      <c r="X174" s="104" cm="1">
        <f t="array" aca="1" ref="X174" ca="1">IF($Q174="Y",VLOOKUP($P174,INDIRECT($Q$2),X$5,0)*INDIRECT($P$1),VLOOKUP($P174,INDIRECT($Q$2),X$5,0))</f>
        <v>144155.21587499997</v>
      </c>
      <c r="Y174" s="104" cm="1">
        <f t="array" aca="1" ref="Y174" ca="1">IF($Q174="Y",VLOOKUP($P174,INDIRECT($Q$2),Y$5,0)*INDIRECT($P$1),VLOOKUP($P174,INDIRECT($Q$2),Y$5,0))</f>
        <v>147038.68437499998</v>
      </c>
      <c r="Z174" s="104" cm="1">
        <f t="array" aca="1" ref="Z174" ca="1">IF($Q174="Y",VLOOKUP($P174,INDIRECT($Q$2),Z$5,0)*INDIRECT($P$1),VLOOKUP($P174,INDIRECT($Q$2),Z$5,0))</f>
        <v>149978.92249999999</v>
      </c>
      <c r="AA174" s="104" cm="1">
        <f t="array" aca="1" ref="AA174" ca="1">IF($Q174="Y",VLOOKUP($P174,INDIRECT($Q$2),AA$5,0)*INDIRECT($P$1),VLOOKUP($P174,INDIRECT($Q$2),AA$5,0))</f>
        <v>152979.14362499997</v>
      </c>
      <c r="AB174" s="162" t="str">
        <f t="shared" si="166"/>
        <v>59444C</v>
      </c>
      <c r="AC174" s="163" t="str">
        <f t="shared" si="167"/>
        <v>Payroll Director</v>
      </c>
      <c r="AD174" s="162" t="str">
        <f t="shared" si="155"/>
        <v>32</v>
      </c>
      <c r="AE174" s="164">
        <f t="shared" ca="1" si="168"/>
        <v>62.042999999999999</v>
      </c>
      <c r="AF174" s="164">
        <f t="shared" ca="1" si="169"/>
        <v>65.309000000000012</v>
      </c>
      <c r="AG174" s="164">
        <f t="shared" ca="1" si="170"/>
        <v>66.615000000000009</v>
      </c>
      <c r="AH174" s="164">
        <f t="shared" ca="1" si="171"/>
        <v>67.947000000000003</v>
      </c>
      <c r="AI174" s="164">
        <f t="shared" ca="1" si="172"/>
        <v>69.306000000000012</v>
      </c>
      <c r="AJ174" s="164">
        <f t="shared" ca="1" si="173"/>
        <v>70.692000000000007</v>
      </c>
      <c r="AK174" s="164">
        <f t="shared" ca="1" si="174"/>
        <v>72.106000000000009</v>
      </c>
      <c r="AL174" s="164">
        <f t="shared" ca="1" si="175"/>
        <v>73.548000000000002</v>
      </c>
    </row>
    <row r="175" spans="1:40" s="51" customFormat="1">
      <c r="A175" s="85" t="s">
        <v>69</v>
      </c>
      <c r="B175" s="86">
        <v>18</v>
      </c>
      <c r="C175" s="86" t="s">
        <v>520</v>
      </c>
      <c r="D175" s="86">
        <v>848</v>
      </c>
      <c r="E175" s="86" t="s">
        <v>448</v>
      </c>
      <c r="F175" s="113" t="s">
        <v>601</v>
      </c>
      <c r="G175" s="134">
        <f t="shared" ca="1" si="156"/>
        <v>279932</v>
      </c>
      <c r="H175" s="134">
        <f t="shared" ca="1" si="157"/>
        <v>294666</v>
      </c>
      <c r="I175" s="134">
        <f t="shared" ca="1" si="158"/>
        <v>300559</v>
      </c>
      <c r="J175" s="134">
        <f t="shared" ca="1" si="159"/>
        <v>306570</v>
      </c>
      <c r="K175" s="134">
        <f t="shared" ca="1" si="160"/>
        <v>312701</v>
      </c>
      <c r="L175" s="134">
        <f t="shared" ca="1" si="161"/>
        <v>318955</v>
      </c>
      <c r="M175" s="134">
        <f t="shared" ca="1" si="162"/>
        <v>325335</v>
      </c>
      <c r="N175" s="134">
        <f t="shared" ca="1" si="163"/>
        <v>331841</v>
      </c>
      <c r="O175" s="87"/>
      <c r="P175" s="100" t="str">
        <f t="shared" si="164"/>
        <v>C01730</v>
      </c>
      <c r="Q175" s="102" t="s">
        <v>509</v>
      </c>
      <c r="R175" s="103" t="str">
        <f t="shared" si="165"/>
        <v>Police Chief</v>
      </c>
      <c r="S175" s="102" t="str">
        <f t="shared" ref="S175:S183" si="176">C175</f>
        <v>71A</v>
      </c>
      <c r="T175" s="104" cm="1">
        <f t="array" aca="1" ref="T175" ca="1">IF($Q175="Y",VLOOKUP($P175,INDIRECT($Q$2),T$5,0)*INDIRECT($P$1),VLOOKUP($P175,INDIRECT($Q$2),T$5,0))</f>
        <v>279932.23105483974</v>
      </c>
      <c r="U175" s="104" cm="1">
        <f t="array" aca="1" ref="U175" ca="1">IF($Q175="Y",VLOOKUP($P175,INDIRECT($Q$2),U$5,0)*INDIRECT($P$1),VLOOKUP($P175,INDIRECT($Q$2),U$5,0))</f>
        <v>294665.50637351547</v>
      </c>
      <c r="V175" s="104" cm="1">
        <f t="array" aca="1" ref="V175" ca="1">IF($Q175="Y",VLOOKUP($P175,INDIRECT($Q$2),V$5,0)*INDIRECT($P$1),VLOOKUP($P175,INDIRECT($Q$2),V$5,0))</f>
        <v>300558.81650098582</v>
      </c>
      <c r="W175" s="104" cm="1">
        <f t="array" aca="1" ref="W175" ca="1">IF($Q175="Y",VLOOKUP($P175,INDIRECT($Q$2),W$5,0)*INDIRECT($P$1),VLOOKUP($P175,INDIRECT($Q$2),W$5,0))</f>
        <v>306569.9928310056</v>
      </c>
      <c r="X175" s="104" cm="1">
        <f t="array" aca="1" ref="X175" ca="1">IF($Q175="Y",VLOOKUP($P175,INDIRECT($Q$2),X$5,0)*INDIRECT($P$1),VLOOKUP($P175,INDIRECT($Q$2),X$5,0))</f>
        <v>312701.39268762572</v>
      </c>
      <c r="Y175" s="104" cm="1">
        <f t="array" aca="1" ref="Y175" ca="1">IF($Q175="Y",VLOOKUP($P175,INDIRECT($Q$2),Y$5,0)*INDIRECT($P$1),VLOOKUP($P175,INDIRECT($Q$2),Y$5,0))</f>
        <v>318955.4205413782</v>
      </c>
      <c r="Z175" s="104" cm="1">
        <f t="array" aca="1" ref="Z175" ca="1">IF($Q175="Y",VLOOKUP($P175,INDIRECT($Q$2),Z$5,0)*INDIRECT($P$1),VLOOKUP($P175,INDIRECT($Q$2),Z$5,0))</f>
        <v>325334.52895220584</v>
      </c>
      <c r="AA175" s="104" cm="1">
        <f t="array" aca="1" ref="AA175" ca="1">IF($Q175="Y",VLOOKUP($P175,INDIRECT($Q$2),AA$5,0)*INDIRECT($P$1),VLOOKUP($P175,INDIRECT($Q$2),AA$5,0))</f>
        <v>331841.21953124995</v>
      </c>
      <c r="AB175" s="162" t="str">
        <f t="shared" si="166"/>
        <v>C01730</v>
      </c>
      <c r="AC175" s="163" t="str">
        <f t="shared" si="167"/>
        <v>Police Chief</v>
      </c>
      <c r="AD175" s="162" t="str">
        <f t="shared" si="155"/>
        <v>71A</v>
      </c>
      <c r="AE175" s="164">
        <f t="shared" ca="1" si="168"/>
        <v>134.583</v>
      </c>
      <c r="AF175" s="164">
        <f t="shared" ca="1" si="169"/>
        <v>141.667</v>
      </c>
      <c r="AG175" s="164">
        <f t="shared" ca="1" si="170"/>
        <v>144.5</v>
      </c>
      <c r="AH175" s="164">
        <f t="shared" ca="1" si="171"/>
        <v>147.39000000000001</v>
      </c>
      <c r="AI175" s="164">
        <f t="shared" ca="1" si="172"/>
        <v>150.33799999999999</v>
      </c>
      <c r="AJ175" s="164">
        <f t="shared" ca="1" si="173"/>
        <v>153.34399999999999</v>
      </c>
      <c r="AK175" s="164">
        <f t="shared" ca="1" si="174"/>
        <v>156.411</v>
      </c>
      <c r="AL175" s="164">
        <f t="shared" ca="1" si="175"/>
        <v>159.54</v>
      </c>
      <c r="AM175" s="44"/>
      <c r="AN175" s="44"/>
    </row>
    <row r="176" spans="1:40" s="51" customFormat="1">
      <c r="A176" s="85" t="s">
        <v>534</v>
      </c>
      <c r="B176" s="86">
        <v>15</v>
      </c>
      <c r="C176" s="94" t="s">
        <v>730</v>
      </c>
      <c r="D176" s="86">
        <v>678</v>
      </c>
      <c r="E176" s="86" t="s">
        <v>448</v>
      </c>
      <c r="F176" s="118" t="s">
        <v>532</v>
      </c>
      <c r="G176" s="134">
        <f t="shared" ca="1" si="156"/>
        <v>149933</v>
      </c>
      <c r="H176" s="134">
        <f t="shared" ca="1" si="157"/>
        <v>157824</v>
      </c>
      <c r="I176" s="134">
        <f t="shared" ca="1" si="158"/>
        <v>160980</v>
      </c>
      <c r="J176" s="134">
        <f t="shared" ca="1" si="159"/>
        <v>164199</v>
      </c>
      <c r="K176" s="134">
        <f t="shared" ca="1" si="160"/>
        <v>167483</v>
      </c>
      <c r="L176" s="134">
        <f t="shared" ca="1" si="161"/>
        <v>170834</v>
      </c>
      <c r="M176" s="134">
        <f t="shared" ca="1" si="162"/>
        <v>174250</v>
      </c>
      <c r="N176" s="134">
        <f t="shared" ca="1" si="163"/>
        <v>177735</v>
      </c>
      <c r="O176" s="87"/>
      <c r="P176" s="100" t="str">
        <f t="shared" si="164"/>
        <v>59440C</v>
      </c>
      <c r="Q176" s="102" t="s">
        <v>509</v>
      </c>
      <c r="R176" s="103" t="str">
        <f t="shared" si="165"/>
        <v>Police Chief of Staff (civilian)</v>
      </c>
      <c r="S176" s="102" t="str">
        <f t="shared" si="176"/>
        <v>168</v>
      </c>
      <c r="T176" s="104" cm="1">
        <f t="array" aca="1" ref="T176" ca="1">IF($Q176="Y",VLOOKUP($P176,INDIRECT($Q$2),T$5,0)*INDIRECT($P$1),VLOOKUP($P176,INDIRECT($Q$2),T$5,0))</f>
        <v>149932.86412499999</v>
      </c>
      <c r="U176" s="104" cm="1">
        <f t="array" aca="1" ref="U176" ca="1">IF($Q176="Y",VLOOKUP($P176,INDIRECT($Q$2),U$5,0)*INDIRECT($P$1),VLOOKUP($P176,INDIRECT($Q$2),U$5,0))</f>
        <v>157823.84199999998</v>
      </c>
      <c r="V176" s="104" cm="1">
        <f t="array" aca="1" ref="V176" ca="1">IF($Q176="Y",VLOOKUP($P176,INDIRECT($Q$2),V$5,0)*INDIRECT($P$1),VLOOKUP($P176,INDIRECT($Q$2),V$5,0))</f>
        <v>160980.44737499999</v>
      </c>
      <c r="W176" s="104" cm="1">
        <f t="array" aca="1" ref="W176" ca="1">IF($Q176="Y",VLOOKUP($P176,INDIRECT($Q$2),W$5,0)*INDIRECT($P$1),VLOOKUP($P176,INDIRECT($Q$2),W$5,0))</f>
        <v>164199.17799999996</v>
      </c>
      <c r="X176" s="104" cm="1">
        <f t="array" aca="1" ref="X176" ca="1">IF($Q176="Y",VLOOKUP($P176,INDIRECT($Q$2),X$5,0)*INDIRECT($P$1),VLOOKUP($P176,INDIRECT($Q$2),X$5,0))</f>
        <v>167483.24724999996</v>
      </c>
      <c r="Y176" s="104" cm="1">
        <f t="array" aca="1" ref="Y176" ca="1">IF($Q176="Y",VLOOKUP($P176,INDIRECT($Q$2),Y$5,0)*INDIRECT($P$1),VLOOKUP($P176,INDIRECT($Q$2),Y$5,0))</f>
        <v>170833.72624999998</v>
      </c>
      <c r="Z176" s="104" cm="1">
        <f t="array" aca="1" ref="Z176" ca="1">IF($Q176="Y",VLOOKUP($P176,INDIRECT($Q$2),Z$5,0)*INDIRECT($P$1),VLOOKUP($P176,INDIRECT($Q$2),Z$5,0))</f>
        <v>174249.54387499997</v>
      </c>
      <c r="AA176" s="104" cm="1">
        <f t="array" aca="1" ref="AA176" ca="1">IF($Q176="Y",VLOOKUP($P176,INDIRECT($Q$2),AA$5,0)*INDIRECT($P$1),VLOOKUP($P176,INDIRECT($Q$2),AA$5,0))</f>
        <v>177734.98462499998</v>
      </c>
      <c r="AB176" s="162" t="str">
        <f t="shared" si="166"/>
        <v>59440C</v>
      </c>
      <c r="AC176" s="163" t="str">
        <f t="shared" si="167"/>
        <v>Police Chief of Staff (civilian)</v>
      </c>
      <c r="AD176" s="162" t="str">
        <f t="shared" si="155"/>
        <v>168</v>
      </c>
      <c r="AE176" s="164">
        <f t="shared" ca="1" si="168"/>
        <v>72.084000000000003</v>
      </c>
      <c r="AF176" s="164">
        <f t="shared" ca="1" si="169"/>
        <v>75.87700000000001</v>
      </c>
      <c r="AG176" s="164">
        <f t="shared" ca="1" si="170"/>
        <v>77.39500000000001</v>
      </c>
      <c r="AH176" s="164">
        <f t="shared" ca="1" si="171"/>
        <v>78.942000000000007</v>
      </c>
      <c r="AI176" s="164">
        <f t="shared" ca="1" si="172"/>
        <v>80.521000000000001</v>
      </c>
      <c r="AJ176" s="164">
        <f t="shared" ca="1" si="173"/>
        <v>82.132000000000005</v>
      </c>
      <c r="AK176" s="164">
        <f t="shared" ca="1" si="174"/>
        <v>83.774000000000001</v>
      </c>
      <c r="AL176" s="164">
        <f t="shared" ca="1" si="175"/>
        <v>85.45</v>
      </c>
      <c r="AM176" s="44"/>
      <c r="AN176" s="44"/>
    </row>
    <row r="177" spans="1:38" s="51" customFormat="1">
      <c r="A177" t="s">
        <v>576</v>
      </c>
      <c r="B177" s="86">
        <v>16</v>
      </c>
      <c r="C177" s="94" t="s">
        <v>40</v>
      </c>
      <c r="D177" s="86">
        <v>730</v>
      </c>
      <c r="E177" s="86" t="s">
        <v>448</v>
      </c>
      <c r="F177" s="117" t="s">
        <v>577</v>
      </c>
      <c r="G177" s="134">
        <f t="shared" ca="1" si="156"/>
        <v>164444</v>
      </c>
      <c r="H177" s="134">
        <f t="shared" ca="1" si="157"/>
        <v>173100</v>
      </c>
      <c r="I177" s="134">
        <f t="shared" ca="1" si="158"/>
        <v>176564</v>
      </c>
      <c r="J177" s="134">
        <f t="shared" ca="1" si="159"/>
        <v>180093</v>
      </c>
      <c r="K177" s="134">
        <f t="shared" ca="1" si="160"/>
        <v>183696</v>
      </c>
      <c r="L177" s="134">
        <f t="shared" ca="1" si="161"/>
        <v>187368</v>
      </c>
      <c r="M177" s="134">
        <f t="shared" ca="1" si="162"/>
        <v>191117</v>
      </c>
      <c r="N177" s="134">
        <f t="shared" ca="1" si="163"/>
        <v>194940</v>
      </c>
      <c r="O177" s="83"/>
      <c r="P177" s="181" t="str">
        <f t="shared" si="164"/>
        <v>59455C</v>
      </c>
      <c r="Q177" s="180" t="s">
        <v>509</v>
      </c>
      <c r="R177" s="182" t="str">
        <f t="shared" si="165"/>
        <v>Policy Reform &amp; Implementation Senior Advisor</v>
      </c>
      <c r="S177" s="180" t="str">
        <f t="shared" si="176"/>
        <v>62</v>
      </c>
      <c r="T177" s="104" cm="1">
        <f t="array" aca="1" ref="T177" ca="1">IF($Q177="Y",VLOOKUP($P177,INDIRECT($Q$2),T$5,0)*INDIRECT($P$1),VLOOKUP($P177,INDIRECT($Q$2),T$5,0))</f>
        <v>164444.25139999995</v>
      </c>
      <c r="U177" s="104" cm="1">
        <f t="array" aca="1" ref="U177" ca="1">IF($Q177="Y",VLOOKUP($P177,INDIRECT($Q$2),U$5,0)*INDIRECT($P$1),VLOOKUP($P177,INDIRECT($Q$2),U$5,0))</f>
        <v>173099.79829999997</v>
      </c>
      <c r="V177" s="104" cm="1">
        <f t="array" aca="1" ref="V177" ca="1">IF($Q177="Y",VLOOKUP($P177,INDIRECT($Q$2),V$5,0)*INDIRECT($P$1),VLOOKUP($P177,INDIRECT($Q$2),V$5,0))</f>
        <v>176564.24499999997</v>
      </c>
      <c r="W177" s="104" cm="1">
        <f t="array" aca="1" ref="W177" ca="1">IF($Q177="Y",VLOOKUP($P177,INDIRECT($Q$2),W$5,0)*INDIRECT($P$1),VLOOKUP($P177,INDIRECT($Q$2),W$5,0))</f>
        <v>180093.30195999998</v>
      </c>
      <c r="X177" s="104" cm="1">
        <f t="array" aca="1" ref="X177" ca="1">IF($Q177="Y",VLOOKUP($P177,INDIRECT($Q$2),X$5,0)*INDIRECT($P$1),VLOOKUP($P177,INDIRECT($Q$2),X$5,0))</f>
        <v>183695.88093999997</v>
      </c>
      <c r="Y177" s="104" cm="1">
        <f t="array" aca="1" ref="Y177" ca="1">IF($Q177="Y",VLOOKUP($P177,INDIRECT($Q$2),Y$5,0)*INDIRECT($P$1),VLOOKUP($P177,INDIRECT($Q$2),Y$5,0))</f>
        <v>187367.52605999997</v>
      </c>
      <c r="Z177" s="104" cm="1">
        <f t="array" aca="1" ref="Z177" ca="1">IF($Q177="Y",VLOOKUP($P177,INDIRECT($Q$2),Z$5,0)*INDIRECT($P$1),VLOOKUP($P177,INDIRECT($Q$2),Z$5,0))</f>
        <v>191117.14907999997</v>
      </c>
      <c r="AA177" s="104" cm="1">
        <f t="array" aca="1" ref="AA177" ca="1">IF($Q177="Y",VLOOKUP($P177,INDIRECT($Q$2),AA$5,0)*INDIRECT($P$1),VLOOKUP($P177,INDIRECT($Q$2),AA$5,0))</f>
        <v>194940.29411999998</v>
      </c>
      <c r="AB177" s="162" t="str">
        <f t="shared" si="166"/>
        <v>59455C</v>
      </c>
      <c r="AC177" s="163" t="str">
        <f t="shared" si="167"/>
        <v>Policy Reform &amp; Implementation Senior Advisor</v>
      </c>
      <c r="AD177" s="162" t="str">
        <f t="shared" si="155"/>
        <v>62</v>
      </c>
      <c r="AE177" s="164">
        <f t="shared" ca="1" si="168"/>
        <v>79.06</v>
      </c>
      <c r="AF177" s="164">
        <f t="shared" ca="1" si="169"/>
        <v>83.222000000000008</v>
      </c>
      <c r="AG177" s="164">
        <f t="shared" ca="1" si="170"/>
        <v>84.887</v>
      </c>
      <c r="AH177" s="164">
        <f t="shared" ca="1" si="171"/>
        <v>86.584000000000003</v>
      </c>
      <c r="AI177" s="164">
        <f t="shared" ca="1" si="172"/>
        <v>88.316000000000003</v>
      </c>
      <c r="AJ177" s="164">
        <f t="shared" ca="1" si="173"/>
        <v>90.081000000000003</v>
      </c>
      <c r="AK177" s="164">
        <f t="shared" ca="1" si="174"/>
        <v>91.884</v>
      </c>
      <c r="AL177" s="164">
        <f t="shared" ca="1" si="175"/>
        <v>93.722000000000008</v>
      </c>
    </row>
    <row r="178" spans="1:38" s="51" customFormat="1">
      <c r="A178" s="85" t="s">
        <v>533</v>
      </c>
      <c r="B178" s="86">
        <v>12</v>
      </c>
      <c r="C178" s="94" t="s">
        <v>731</v>
      </c>
      <c r="D178" s="86">
        <v>576</v>
      </c>
      <c r="E178" s="86" t="s">
        <v>448</v>
      </c>
      <c r="F178" s="117" t="s">
        <v>529</v>
      </c>
      <c r="G178" s="134">
        <f t="shared" ca="1" si="156"/>
        <v>126714</v>
      </c>
      <c r="H178" s="134">
        <f t="shared" ca="1" si="157"/>
        <v>133383</v>
      </c>
      <c r="I178" s="134">
        <f t="shared" ca="1" si="158"/>
        <v>136050</v>
      </c>
      <c r="J178" s="134">
        <f t="shared" ca="1" si="159"/>
        <v>138772</v>
      </c>
      <c r="K178" s="134">
        <f t="shared" ca="1" si="160"/>
        <v>141547</v>
      </c>
      <c r="L178" s="134">
        <f t="shared" ca="1" si="161"/>
        <v>144378</v>
      </c>
      <c r="M178" s="134">
        <f t="shared" ca="1" si="162"/>
        <v>147266</v>
      </c>
      <c r="N178" s="134">
        <f t="shared" ca="1" si="163"/>
        <v>150210</v>
      </c>
      <c r="O178" s="83"/>
      <c r="P178" s="100" t="str">
        <f t="shared" si="164"/>
        <v>59439C</v>
      </c>
      <c r="Q178" s="102" t="s">
        <v>509</v>
      </c>
      <c r="R178" s="103" t="str">
        <f t="shared" si="165"/>
        <v>REIB Deputy Director</v>
      </c>
      <c r="S178" s="102" t="str">
        <f t="shared" si="176"/>
        <v>167</v>
      </c>
      <c r="T178" s="104" cm="1">
        <f t="array" aca="1" ref="T178" ca="1">IF($Q178="Y",VLOOKUP($P178,INDIRECT($Q$2),T$5,0)*INDIRECT($P$1),VLOOKUP($P178,INDIRECT($Q$2),T$5,0))</f>
        <v>126714.08749999998</v>
      </c>
      <c r="U178" s="104" cm="1">
        <f t="array" aca="1" ref="U178" ca="1">IF($Q178="Y",VLOOKUP($P178,INDIRECT($Q$2),U$5,0)*INDIRECT($P$1),VLOOKUP($P178,INDIRECT($Q$2),U$5,0))</f>
        <v>133382.91175</v>
      </c>
      <c r="V178" s="104" cm="1">
        <f t="array" aca="1" ref="V178" ca="1">IF($Q178="Y",VLOOKUP($P178,INDIRECT($Q$2),V$5,0)*INDIRECT($P$1),VLOOKUP($P178,INDIRECT($Q$2),V$5,0))</f>
        <v>136050.01299999998</v>
      </c>
      <c r="W178" s="104" cm="1">
        <f t="array" aca="1" ref="W178" ca="1">IF($Q178="Y",VLOOKUP($P178,INDIRECT($Q$2),W$5,0)*INDIRECT($P$1),VLOOKUP($P178,INDIRECT($Q$2),W$5,0))</f>
        <v>138771.741625</v>
      </c>
      <c r="X178" s="104" cm="1">
        <f t="array" aca="1" ref="X178" ca="1">IF($Q178="Y",VLOOKUP($P178,INDIRECT($Q$2),X$5,0)*INDIRECT($P$1),VLOOKUP($P178,INDIRECT($Q$2),X$5,0))</f>
        <v>141547.02649999998</v>
      </c>
      <c r="Y178" s="104" cm="1">
        <f t="array" aca="1" ref="Y178" ca="1">IF($Q178="Y",VLOOKUP($P178,INDIRECT($Q$2),Y$5,0)*INDIRECT($P$1),VLOOKUP($P178,INDIRECT($Q$2),Y$5,0))</f>
        <v>144378.00987499999</v>
      </c>
      <c r="Z178" s="104" cm="1">
        <f t="array" aca="1" ref="Z178" ca="1">IF($Q178="Y",VLOOKUP($P178,INDIRECT($Q$2),Z$5,0)*INDIRECT($P$1),VLOOKUP($P178,INDIRECT($Q$2),Z$5,0))</f>
        <v>147265.76287499996</v>
      </c>
      <c r="AA178" s="104" cm="1">
        <f t="array" aca="1" ref="AA178" ca="1">IF($Q178="Y",VLOOKUP($P178,INDIRECT($Q$2),AA$5,0)*INDIRECT($P$1),VLOOKUP($P178,INDIRECT($Q$2),AA$5,0))</f>
        <v>150210.28549999997</v>
      </c>
      <c r="AB178" s="162" t="str">
        <f t="shared" si="166"/>
        <v>59439C</v>
      </c>
      <c r="AC178" s="163" t="str">
        <f t="shared" si="167"/>
        <v>REIB Deputy Director</v>
      </c>
      <c r="AD178" s="162" t="str">
        <f t="shared" si="155"/>
        <v>167</v>
      </c>
      <c r="AE178" s="164">
        <f t="shared" ca="1" si="168"/>
        <v>60.920999999999999</v>
      </c>
      <c r="AF178" s="164">
        <f t="shared" ca="1" si="169"/>
        <v>64.12700000000001</v>
      </c>
      <c r="AG178" s="164">
        <f t="shared" ca="1" si="170"/>
        <v>65.409000000000006</v>
      </c>
      <c r="AH178" s="164">
        <f t="shared" ca="1" si="171"/>
        <v>66.718000000000004</v>
      </c>
      <c r="AI178" s="164">
        <f t="shared" ca="1" si="172"/>
        <v>68.052000000000007</v>
      </c>
      <c r="AJ178" s="164">
        <f t="shared" ca="1" si="173"/>
        <v>69.413000000000011</v>
      </c>
      <c r="AK178" s="164">
        <f t="shared" ca="1" si="174"/>
        <v>70.801000000000002</v>
      </c>
      <c r="AL178" s="164">
        <f t="shared" ca="1" si="175"/>
        <v>72.216999999999999</v>
      </c>
    </row>
    <row r="179" spans="1:38" s="51" customFormat="1">
      <c r="A179" s="85" t="s">
        <v>350</v>
      </c>
      <c r="B179" s="86">
        <v>13</v>
      </c>
      <c r="C179" s="86" t="s">
        <v>351</v>
      </c>
      <c r="D179" s="86">
        <v>590</v>
      </c>
      <c r="E179" s="86" t="s">
        <v>448</v>
      </c>
      <c r="F179" s="116" t="s">
        <v>352</v>
      </c>
      <c r="G179" s="134">
        <f t="shared" ca="1" si="156"/>
        <v>131789</v>
      </c>
      <c r="H179" s="134">
        <f t="shared" ca="1" si="157"/>
        <v>138725</v>
      </c>
      <c r="I179" s="134">
        <f t="shared" ca="1" si="158"/>
        <v>141499</v>
      </c>
      <c r="J179" s="134">
        <f t="shared" ca="1" si="159"/>
        <v>144330</v>
      </c>
      <c r="K179" s="134">
        <f t="shared" ca="1" si="160"/>
        <v>147216</v>
      </c>
      <c r="L179" s="134">
        <f t="shared" ca="1" si="161"/>
        <v>150161</v>
      </c>
      <c r="M179" s="134">
        <f t="shared" ca="1" si="162"/>
        <v>153164</v>
      </c>
      <c r="N179" s="134">
        <f t="shared" ca="1" si="163"/>
        <v>156229</v>
      </c>
      <c r="O179" s="83"/>
      <c r="P179" s="100" t="str">
        <f t="shared" si="164"/>
        <v>C09171</v>
      </c>
      <c r="Q179" s="102" t="s">
        <v>509</v>
      </c>
      <c r="R179" s="103" t="str">
        <f t="shared" si="165"/>
        <v>Senior Government Relations Representative</v>
      </c>
      <c r="S179" s="102" t="str">
        <f t="shared" si="176"/>
        <v>48</v>
      </c>
      <c r="T179" s="104" cm="1">
        <f t="array" aca="1" ref="T179" ca="1">IF($Q179="Y",VLOOKUP($P179,INDIRECT($Q$2),T$5,0)*INDIRECT($P$1),VLOOKUP($P179,INDIRECT($Q$2),T$5,0))</f>
        <v>131788.52806203903</v>
      </c>
      <c r="U179" s="104" cm="1">
        <f t="array" aca="1" ref="U179" ca="1">IF($Q179="Y",VLOOKUP($P179,INDIRECT($Q$2),U$5,0)*INDIRECT($P$1),VLOOKUP($P179,INDIRECT($Q$2),U$5,0))</f>
        <v>138725.11568764059</v>
      </c>
      <c r="V179" s="104" cm="1">
        <f t="array" aca="1" ref="V179" ca="1">IF($Q179="Y",VLOOKUP($P179,INDIRECT($Q$2),V$5,0)*INDIRECT($P$1),VLOOKUP($P179,INDIRECT($Q$2),V$5,0))</f>
        <v>141499.30828292185</v>
      </c>
      <c r="W179" s="104" cm="1">
        <f t="array" aca="1" ref="W179" ca="1">IF($Q179="Y",VLOOKUP($P179,INDIRECT($Q$2),W$5,0)*INDIRECT($P$1),VLOOKUP($P179,INDIRECT($Q$2),W$5,0))</f>
        <v>144329.91388552342</v>
      </c>
      <c r="X179" s="104" cm="1">
        <f t="array" aca="1" ref="X179" ca="1">IF($Q179="Y",VLOOKUP($P179,INDIRECT($Q$2),X$5,0)*INDIRECT($P$1),VLOOKUP($P179,INDIRECT($Q$2),X$5,0))</f>
        <v>147215.82635804682</v>
      </c>
      <c r="Y179" s="104" cm="1">
        <f t="array" aca="1" ref="Y179" ca="1">IF($Q179="Y",VLOOKUP($P179,INDIRECT($Q$2),Y$5,0)*INDIRECT($P$1),VLOOKUP($P179,INDIRECT($Q$2),Y$5,0))</f>
        <v>150161.47025008593</v>
      </c>
      <c r="Z179" s="104" cm="1">
        <f t="array" aca="1" ref="Z179" ca="1">IF($Q179="Y",VLOOKUP($P179,INDIRECT($Q$2),Z$5,0)*INDIRECT($P$1),VLOOKUP($P179,INDIRECT($Q$2),Z$5,0))</f>
        <v>153163.52714944529</v>
      </c>
      <c r="AA179" s="104" cm="1">
        <f t="array" aca="1" ref="AA179" ca="1">IF($Q179="Y",VLOOKUP($P179,INDIRECT($Q$2),AA$5,0)*INDIRECT($P$1),VLOOKUP($P179,INDIRECT($Q$2),AA$5,0))</f>
        <v>156228.63388051561</v>
      </c>
      <c r="AB179" s="162" t="str">
        <f t="shared" si="166"/>
        <v>C09171</v>
      </c>
      <c r="AC179" s="163" t="str">
        <f t="shared" si="167"/>
        <v>Senior Government Relations Representative</v>
      </c>
      <c r="AD179" s="162" t="str">
        <f t="shared" si="155"/>
        <v>48</v>
      </c>
      <c r="AE179" s="164">
        <f t="shared" ca="1" si="168"/>
        <v>63.36</v>
      </c>
      <c r="AF179" s="164">
        <f t="shared" ca="1" si="169"/>
        <v>66.695000000000007</v>
      </c>
      <c r="AG179" s="164">
        <f t="shared" ca="1" si="170"/>
        <v>68.029000000000011</v>
      </c>
      <c r="AH179" s="164">
        <f t="shared" ca="1" si="171"/>
        <v>69.39</v>
      </c>
      <c r="AI179" s="164">
        <f t="shared" ca="1" si="172"/>
        <v>70.777000000000001</v>
      </c>
      <c r="AJ179" s="164">
        <f t="shared" ca="1" si="173"/>
        <v>72.194000000000003</v>
      </c>
      <c r="AK179" s="164">
        <f t="shared" ca="1" si="174"/>
        <v>73.637</v>
      </c>
      <c r="AL179" s="164">
        <f t="shared" ca="1" si="175"/>
        <v>75.11</v>
      </c>
    </row>
    <row r="180" spans="1:38" s="51" customFormat="1">
      <c r="A180" s="85" t="s">
        <v>476</v>
      </c>
      <c r="B180" s="86">
        <v>11</v>
      </c>
      <c r="C180" s="94" t="s">
        <v>732</v>
      </c>
      <c r="D180" s="86">
        <v>533</v>
      </c>
      <c r="E180" s="86" t="s">
        <v>448</v>
      </c>
      <c r="F180" s="116" t="s">
        <v>649</v>
      </c>
      <c r="G180" s="134">
        <f t="shared" ca="1" si="156"/>
        <v>118773</v>
      </c>
      <c r="H180" s="134">
        <f t="shared" ca="1" si="157"/>
        <v>125024</v>
      </c>
      <c r="I180" s="134">
        <f t="shared" ca="1" si="158"/>
        <v>127524</v>
      </c>
      <c r="J180" s="134">
        <f t="shared" ca="1" si="159"/>
        <v>130075</v>
      </c>
      <c r="K180" s="134">
        <f t="shared" ca="1" si="160"/>
        <v>132676</v>
      </c>
      <c r="L180" s="134">
        <f t="shared" ca="1" si="161"/>
        <v>135330</v>
      </c>
      <c r="M180" s="134">
        <f t="shared" ca="1" si="162"/>
        <v>138037</v>
      </c>
      <c r="N180" s="134">
        <f t="shared" ca="1" si="163"/>
        <v>140797</v>
      </c>
      <c r="O180" s="83"/>
      <c r="P180" s="100" t="str">
        <f t="shared" si="164"/>
        <v>52953C</v>
      </c>
      <c r="Q180" s="102" t="s">
        <v>509</v>
      </c>
      <c r="R180" s="103" t="str">
        <f t="shared" si="165"/>
        <v>Senior Manager Banking, Inestments, and Debt</v>
      </c>
      <c r="S180" s="102" t="str">
        <f t="shared" si="176"/>
        <v>199</v>
      </c>
      <c r="T180" s="104" cm="1">
        <f t="array" aca="1" ref="T180" ca="1">IF($Q180="Y",VLOOKUP($P180,INDIRECT($Q$2),T$5,0)*INDIRECT($P$1),VLOOKUP($P180,INDIRECT($Q$2),T$5,0))</f>
        <v>118772.9</v>
      </c>
      <c r="U180" s="104" cm="1">
        <f t="array" aca="1" ref="U180" ca="1">IF($Q180="Y",VLOOKUP($P180,INDIRECT($Q$2),U$5,0)*INDIRECT($P$1),VLOOKUP($P180,INDIRECT($Q$2),U$5,0))</f>
        <v>125024.37499999999</v>
      </c>
      <c r="V180" s="104" cm="1">
        <f t="array" aca="1" ref="V180" ca="1">IF($Q180="Y",VLOOKUP($P180,INDIRECT($Q$2),V$5,0)*INDIRECT($P$1),VLOOKUP($P180,INDIRECT($Q$2),V$5,0))</f>
        <v>127524.34999999999</v>
      </c>
      <c r="W180" s="104" cm="1">
        <f t="array" aca="1" ref="W180" ca="1">IF($Q180="Y",VLOOKUP($P180,INDIRECT($Q$2),W$5,0)*INDIRECT($P$1),VLOOKUP($P180,INDIRECT($Q$2),W$5,0))</f>
        <v>130074.54999999999</v>
      </c>
      <c r="X180" s="104" cm="1">
        <f t="array" aca="1" ref="X180" ca="1">IF($Q180="Y",VLOOKUP($P180,INDIRECT($Q$2),X$5,0)*INDIRECT($P$1),VLOOKUP($P180,INDIRECT($Q$2),X$5,0))</f>
        <v>132676</v>
      </c>
      <c r="Y180" s="104" cm="1">
        <f t="array" aca="1" ref="Y180" ca="1">IF($Q180="Y",VLOOKUP($P180,INDIRECT($Q$2),Y$5,0)*INDIRECT($P$1),VLOOKUP($P180,INDIRECT($Q$2),Y$5,0))</f>
        <v>135329.72499999998</v>
      </c>
      <c r="Z180" s="104" cm="1">
        <f t="array" aca="1" ref="Z180" ca="1">IF($Q180="Y",VLOOKUP($P180,INDIRECT($Q$2),Z$5,0)*INDIRECT($P$1),VLOOKUP($P180,INDIRECT($Q$2),Z$5,0))</f>
        <v>138036.75</v>
      </c>
      <c r="AA180" s="104" cm="1">
        <f t="array" aca="1" ref="AA180" ca="1">IF($Q180="Y",VLOOKUP($P180,INDIRECT($Q$2),AA$5,0)*INDIRECT($P$1),VLOOKUP($P180,INDIRECT($Q$2),AA$5,0))</f>
        <v>140797.07499999998</v>
      </c>
      <c r="AB180" s="162" t="str">
        <f t="shared" si="166"/>
        <v>52953C</v>
      </c>
      <c r="AC180" s="163" t="str">
        <f t="shared" si="167"/>
        <v>Senior Manager Banking, Inestments, and Debt</v>
      </c>
      <c r="AD180" s="162" t="str">
        <f>S180</f>
        <v>199</v>
      </c>
      <c r="AE180" s="164">
        <f t="shared" ca="1" si="168"/>
        <v>57.102999999999994</v>
      </c>
      <c r="AF180" s="164">
        <f t="shared" ca="1" si="169"/>
        <v>60.107999999999997</v>
      </c>
      <c r="AG180" s="164">
        <f t="shared" ca="1" si="170"/>
        <v>61.309999999999995</v>
      </c>
      <c r="AH180" s="164">
        <f t="shared" ca="1" si="171"/>
        <v>62.535999999999994</v>
      </c>
      <c r="AI180" s="164">
        <f t="shared" ca="1" si="172"/>
        <v>63.786999999999999</v>
      </c>
      <c r="AJ180" s="164">
        <f t="shared" ca="1" si="173"/>
        <v>65.063000000000002</v>
      </c>
      <c r="AK180" s="164">
        <f t="shared" ca="1" si="174"/>
        <v>66.364000000000004</v>
      </c>
      <c r="AL180" s="164">
        <f t="shared" ca="1" si="175"/>
        <v>67.691000000000003</v>
      </c>
    </row>
    <row r="181" spans="1:38" s="51" customFormat="1">
      <c r="A181" s="85" t="s">
        <v>353</v>
      </c>
      <c r="B181" s="86">
        <v>13</v>
      </c>
      <c r="C181" s="86" t="s">
        <v>354</v>
      </c>
      <c r="D181" s="86">
        <v>628</v>
      </c>
      <c r="E181" s="86" t="s">
        <v>448</v>
      </c>
      <c r="F181" s="116" t="s">
        <v>355</v>
      </c>
      <c r="G181" s="134">
        <f t="shared" ca="1" si="156"/>
        <v>140467</v>
      </c>
      <c r="H181" s="134">
        <f t="shared" ca="1" si="157"/>
        <v>147860</v>
      </c>
      <c r="I181" s="134">
        <f t="shared" ca="1" si="158"/>
        <v>150817</v>
      </c>
      <c r="J181" s="134">
        <f t="shared" ca="1" si="159"/>
        <v>153834</v>
      </c>
      <c r="K181" s="134">
        <f t="shared" ca="1" si="160"/>
        <v>156910</v>
      </c>
      <c r="L181" s="134">
        <f t="shared" ca="1" si="161"/>
        <v>160047</v>
      </c>
      <c r="M181" s="134">
        <f t="shared" ca="1" si="162"/>
        <v>163249</v>
      </c>
      <c r="N181" s="134">
        <f t="shared" ca="1" si="163"/>
        <v>166513</v>
      </c>
      <c r="O181" s="54"/>
      <c r="P181" s="100" t="str">
        <f t="shared" si="164"/>
        <v>C09177</v>
      </c>
      <c r="Q181" s="102" t="s">
        <v>509</v>
      </c>
      <c r="R181" s="103" t="str">
        <f t="shared" si="165"/>
        <v>Senior Manager Transit Oriented Development CPED</v>
      </c>
      <c r="S181" s="102" t="str">
        <f t="shared" si="176"/>
        <v>100</v>
      </c>
      <c r="T181" s="104" cm="1">
        <f t="array" aca="1" ref="T181" ca="1">IF($Q181="Y",VLOOKUP($P181,INDIRECT($Q$2),T$5,0)*INDIRECT($P$1),VLOOKUP($P181,INDIRECT($Q$2),T$5,0))</f>
        <v>140467.28209017968</v>
      </c>
      <c r="U181" s="104" cm="1">
        <f t="array" aca="1" ref="U181" ca="1">IF($Q181="Y",VLOOKUP($P181,INDIRECT($Q$2),U$5,0)*INDIRECT($P$1),VLOOKUP($P181,INDIRECT($Q$2),U$5,0))</f>
        <v>147859.59832393745</v>
      </c>
      <c r="V181" s="104" cm="1">
        <f t="array" aca="1" ref="V181" ca="1">IF($Q181="Y",VLOOKUP($P181,INDIRECT($Q$2),V$5,0)*INDIRECT($P$1),VLOOKUP($P181,INDIRECT($Q$2),V$5,0))</f>
        <v>150817.40972735937</v>
      </c>
      <c r="W181" s="104" cm="1">
        <f t="array" aca="1" ref="W181" ca="1">IF($Q181="Y",VLOOKUP($P181,INDIRECT($Q$2),W$5,0)*INDIRECT($P$1),VLOOKUP($P181,INDIRECT($Q$2),W$5,0))</f>
        <v>153833.84641289842</v>
      </c>
      <c r="X181" s="104" cm="1">
        <f t="array" aca="1" ref="X181" ca="1">IF($Q181="Y",VLOOKUP($P181,INDIRECT($Q$2),X$5,0)*INDIRECT($P$1),VLOOKUP($P181,INDIRECT($Q$2),X$5,0))</f>
        <v>156910.0145179531</v>
      </c>
      <c r="Y181" s="104" cm="1">
        <f t="array" aca="1" ref="Y181" ca="1">IF($Q181="Y",VLOOKUP($P181,INDIRECT($Q$2),Y$5,0)*INDIRECT($P$1),VLOOKUP($P181,INDIRECT($Q$2),Y$5,0))</f>
        <v>160047.02017992185</v>
      </c>
      <c r="Z181" s="104" cm="1">
        <f t="array" aca="1" ref="Z181" ca="1">IF($Q181="Y",VLOOKUP($P181,INDIRECT($Q$2),Z$5,0)*INDIRECT($P$1),VLOOKUP($P181,INDIRECT($Q$2),Z$5,0))</f>
        <v>163249.28794839841</v>
      </c>
      <c r="AA181" s="104" cm="1">
        <f t="array" aca="1" ref="AA181" ca="1">IF($Q181="Y",VLOOKUP($P181,INDIRECT($Q$2),AA$5,0)*INDIRECT($P$1),VLOOKUP($P181,INDIRECT($Q$2),AA$5,0))</f>
        <v>166513.49941118745</v>
      </c>
      <c r="AB181" s="162" t="str">
        <f t="shared" si="166"/>
        <v>C09177</v>
      </c>
      <c r="AC181" s="163" t="str">
        <f t="shared" si="167"/>
        <v>Senior Manager Transit Oriented Development CPED</v>
      </c>
      <c r="AD181" s="162" t="str">
        <f>C181</f>
        <v>100</v>
      </c>
      <c r="AE181" s="164">
        <f t="shared" ca="1" si="168"/>
        <v>67.533000000000001</v>
      </c>
      <c r="AF181" s="164">
        <f t="shared" ca="1" si="169"/>
        <v>71.087000000000003</v>
      </c>
      <c r="AG181" s="164">
        <f t="shared" ca="1" si="170"/>
        <v>72.509</v>
      </c>
      <c r="AH181" s="164">
        <f t="shared" ca="1" si="171"/>
        <v>73.959000000000003</v>
      </c>
      <c r="AI181" s="164">
        <f t="shared" ca="1" si="172"/>
        <v>75.438000000000002</v>
      </c>
      <c r="AJ181" s="164">
        <f t="shared" ca="1" si="173"/>
        <v>76.945999999999998</v>
      </c>
      <c r="AK181" s="164">
        <f t="shared" ca="1" si="174"/>
        <v>78.486000000000004</v>
      </c>
      <c r="AL181" s="164">
        <f t="shared" ca="1" si="175"/>
        <v>80.055000000000007</v>
      </c>
    </row>
    <row r="182" spans="1:38" s="51" customFormat="1">
      <c r="A182" s="85" t="s">
        <v>428</v>
      </c>
      <c r="B182" s="86">
        <v>14</v>
      </c>
      <c r="C182" s="94" t="s">
        <v>94</v>
      </c>
      <c r="D182" s="86">
        <v>645</v>
      </c>
      <c r="E182" s="86" t="s">
        <v>448</v>
      </c>
      <c r="F182" s="117" t="s">
        <v>424</v>
      </c>
      <c r="G182" s="134">
        <f t="shared" ca="1" si="156"/>
        <v>144348</v>
      </c>
      <c r="H182" s="134">
        <f t="shared" ca="1" si="157"/>
        <v>151947</v>
      </c>
      <c r="I182" s="134">
        <f t="shared" ca="1" si="158"/>
        <v>154985</v>
      </c>
      <c r="J182" s="134">
        <f t="shared" ca="1" si="159"/>
        <v>158085</v>
      </c>
      <c r="K182" s="134">
        <f t="shared" ca="1" si="160"/>
        <v>161246</v>
      </c>
      <c r="L182" s="134">
        <f t="shared" ca="1" si="161"/>
        <v>164473</v>
      </c>
      <c r="M182" s="134">
        <f t="shared" ca="1" si="162"/>
        <v>167761</v>
      </c>
      <c r="N182" s="134">
        <f t="shared" ca="1" si="163"/>
        <v>171116</v>
      </c>
      <c r="O182" s="83"/>
      <c r="P182" s="100" t="str">
        <f t="shared" si="164"/>
        <v>59405C</v>
      </c>
      <c r="Q182" s="102" t="s">
        <v>509</v>
      </c>
      <c r="R182" s="103" t="str">
        <f t="shared" si="165"/>
        <v>Service Center Director</v>
      </c>
      <c r="S182" s="102" t="str">
        <f t="shared" si="176"/>
        <v>122</v>
      </c>
      <c r="T182" s="104" cm="1">
        <f t="array" aca="1" ref="T182" ca="1">IF($Q182="Y",VLOOKUP($P182,INDIRECT($Q$2),T$5,0)*INDIRECT($P$1),VLOOKUP($P182,INDIRECT($Q$2),T$5,0))</f>
        <v>144347.61208389839</v>
      </c>
      <c r="U182" s="104" cm="1">
        <f t="array" aca="1" ref="U182" ca="1">IF($Q182="Y",VLOOKUP($P182,INDIRECT($Q$2),U$5,0)*INDIRECT($P$1),VLOOKUP($P182,INDIRECT($Q$2),U$5,0))</f>
        <v>151946.77601116404</v>
      </c>
      <c r="V182" s="104" cm="1">
        <f t="array" aca="1" ref="V182" ca="1">IF($Q182="Y",VLOOKUP($P182,INDIRECT($Q$2),V$5,0)*INDIRECT($P$1),VLOOKUP($P182,INDIRECT($Q$2),V$5,0))</f>
        <v>154985.33544467183</v>
      </c>
      <c r="W182" s="104" cm="1">
        <f t="array" aca="1" ref="W182" ca="1">IF($Q182="Y",VLOOKUP($P182,INDIRECT($Q$2),W$5,0)*INDIRECT($P$1),VLOOKUP($P182,INDIRECT($Q$2),W$5,0))</f>
        <v>158084.73243509373</v>
      </c>
      <c r="X182" s="104" cm="1">
        <f t="array" aca="1" ref="X182" ca="1">IF($Q182="Y",VLOOKUP($P182,INDIRECT($Q$2),X$5,0)*INDIRECT($P$1),VLOOKUP($P182,INDIRECT($Q$2),X$5,0))</f>
        <v>161246.0731198281</v>
      </c>
      <c r="Y182" s="104" cm="1">
        <f t="array" aca="1" ref="Y182" ca="1">IF($Q182="Y",VLOOKUP($P182,INDIRECT($Q$2),Y$5,0)*INDIRECT($P$1),VLOOKUP($P182,INDIRECT($Q$2),Y$5,0))</f>
        <v>164472.67591107028</v>
      </c>
      <c r="Z182" s="104" cm="1">
        <f t="array" aca="1" ref="Z182" ca="1">IF($Q182="Y",VLOOKUP($P182,INDIRECT($Q$2),Z$5,0)*INDIRECT($P$1),VLOOKUP($P182,INDIRECT($Q$2),Z$5,0))</f>
        <v>167761.22239662494</v>
      </c>
      <c r="AA182" s="104" cm="1">
        <f t="array" aca="1" ref="AA182" ca="1">IF($Q182="Y",VLOOKUP($P182,INDIRECT($Q$2),AA$5,0)*INDIRECT($P$1),VLOOKUP($P182,INDIRECT($Q$2),AA$5,0))</f>
        <v>171116.13712608593</v>
      </c>
      <c r="AB182" s="162" t="str">
        <f t="shared" si="166"/>
        <v>59405C</v>
      </c>
      <c r="AC182" s="163" t="str">
        <f t="shared" si="167"/>
        <v>Service Center Director</v>
      </c>
      <c r="AD182" s="162" t="str">
        <f>C182</f>
        <v>122</v>
      </c>
      <c r="AE182" s="164">
        <f t="shared" ca="1" si="168"/>
        <v>69.39800000000001</v>
      </c>
      <c r="AF182" s="164">
        <f t="shared" ca="1" si="169"/>
        <v>73.052000000000007</v>
      </c>
      <c r="AG182" s="164">
        <f t="shared" ca="1" si="170"/>
        <v>74.513000000000005</v>
      </c>
      <c r="AH182" s="164">
        <f t="shared" ca="1" si="171"/>
        <v>76.003</v>
      </c>
      <c r="AI182" s="164">
        <f t="shared" ca="1" si="172"/>
        <v>77.52300000000001</v>
      </c>
      <c r="AJ182" s="164">
        <f t="shared" ca="1" si="173"/>
        <v>79.073999999999998</v>
      </c>
      <c r="AK182" s="164">
        <f t="shared" ca="1" si="174"/>
        <v>80.655000000000001</v>
      </c>
      <c r="AL182" s="164">
        <f t="shared" ca="1" si="175"/>
        <v>82.268000000000001</v>
      </c>
    </row>
    <row r="183" spans="1:38" s="51" customFormat="1">
      <c r="A183" s="44" t="s">
        <v>575</v>
      </c>
      <c r="B183" s="54">
        <v>12</v>
      </c>
      <c r="C183" s="142" t="s">
        <v>733</v>
      </c>
      <c r="D183" s="54">
        <v>555</v>
      </c>
      <c r="E183" s="54" t="s">
        <v>448</v>
      </c>
      <c r="F183" s="119" t="s">
        <v>530</v>
      </c>
      <c r="G183" s="134">
        <f t="shared" ca="1" si="156"/>
        <v>122205</v>
      </c>
      <c r="H183" s="134">
        <f t="shared" ca="1" si="157"/>
        <v>128637</v>
      </c>
      <c r="I183" s="134">
        <f t="shared" ca="1" si="158"/>
        <v>131210</v>
      </c>
      <c r="J183" s="134">
        <f t="shared" ca="1" si="159"/>
        <v>133834</v>
      </c>
      <c r="K183" s="134">
        <f t="shared" ca="1" si="160"/>
        <v>136511</v>
      </c>
      <c r="L183" s="134">
        <f t="shared" ca="1" si="161"/>
        <v>139241</v>
      </c>
      <c r="M183" s="134">
        <f t="shared" ca="1" si="162"/>
        <v>142026</v>
      </c>
      <c r="N183" s="134">
        <f t="shared" ca="1" si="163"/>
        <v>144866</v>
      </c>
      <c r="O183" s="83"/>
      <c r="P183" s="100" t="str">
        <f t="shared" si="164"/>
        <v>59442C</v>
      </c>
      <c r="Q183" s="102" t="s">
        <v>509</v>
      </c>
      <c r="R183" s="100" t="str">
        <f t="shared" si="165"/>
        <v>Workforce Director - Health</v>
      </c>
      <c r="S183" s="102" t="str">
        <f t="shared" si="176"/>
        <v>169</v>
      </c>
      <c r="T183" s="104" cm="1">
        <f t="array" aca="1" ref="T183" ca="1">IF($Q183="Y",VLOOKUP($P183,INDIRECT($Q$2),T$5,0)*INDIRECT($P$1),VLOOKUP($P183,INDIRECT($Q$2),T$5,0))</f>
        <v>122204.65124999998</v>
      </c>
      <c r="U183" s="104" cm="1">
        <f t="array" aca="1" ref="U183" ca="1">IF($Q183="Y",VLOOKUP($P183,INDIRECT($Q$2),U$5,0)*INDIRECT($P$1),VLOOKUP($P183,INDIRECT($Q$2),U$5,0))</f>
        <v>128636.75687499998</v>
      </c>
      <c r="V183" s="104" cm="1">
        <f t="array" aca="1" ref="V183" ca="1">IF($Q183="Y",VLOOKUP($P183,INDIRECT($Q$2),V$5,0)*INDIRECT($P$1),VLOOKUP($P183,INDIRECT($Q$2),V$5,0))</f>
        <v>131209.59912499998</v>
      </c>
      <c r="W183" s="104" cm="1">
        <f t="array" aca="1" ref="W183" ca="1">IF($Q183="Y",VLOOKUP($P183,INDIRECT($Q$2),W$5,0)*INDIRECT($P$1),VLOOKUP($P183,INDIRECT($Q$2),W$5,0))</f>
        <v>133833.85537499998</v>
      </c>
      <c r="X183" s="104" cm="1">
        <f t="array" aca="1" ref="X183" ca="1">IF($Q183="Y",VLOOKUP($P183,INDIRECT($Q$2),X$5,0)*INDIRECT($P$1),VLOOKUP($P183,INDIRECT($Q$2),X$5,0))</f>
        <v>136510.59674999997</v>
      </c>
      <c r="Y183" s="104" cm="1">
        <f t="array" aca="1" ref="Y183" ca="1">IF($Q183="Y",VLOOKUP($P183,INDIRECT($Q$2),Y$5,0)*INDIRECT($P$1),VLOOKUP($P183,INDIRECT($Q$2),Y$5,0))</f>
        <v>139240.89437499997</v>
      </c>
      <c r="Z183" s="104" cm="1">
        <f t="array" aca="1" ref="Z183" ca="1">IF($Q183="Y",VLOOKUP($P183,INDIRECT($Q$2),Z$5,0)*INDIRECT($P$1),VLOOKUP($P183,INDIRECT($Q$2),Z$5,0))</f>
        <v>142025.81937499999</v>
      </c>
      <c r="AA183" s="104" cm="1">
        <f t="array" aca="1" ref="AA183" ca="1">IF($Q183="Y",VLOOKUP($P183,INDIRECT($Q$2),AA$5,0)*INDIRECT($P$1),VLOOKUP($P183,INDIRECT($Q$2),AA$5,0))</f>
        <v>144866.44287499998</v>
      </c>
      <c r="AB183" s="162" t="str">
        <f t="shared" si="166"/>
        <v>59442C</v>
      </c>
      <c r="AC183" s="157" t="str">
        <f t="shared" si="167"/>
        <v>Workforce Director - Health</v>
      </c>
      <c r="AD183" s="162" t="str">
        <f>C183</f>
        <v>169</v>
      </c>
      <c r="AE183" s="164">
        <f t="shared" ca="1" si="168"/>
        <v>58.753</v>
      </c>
      <c r="AF183" s="164">
        <f t="shared" ca="1" si="169"/>
        <v>61.844999999999999</v>
      </c>
      <c r="AG183" s="164">
        <f t="shared" ca="1" si="170"/>
        <v>63.082000000000001</v>
      </c>
      <c r="AH183" s="164">
        <f t="shared" ca="1" si="171"/>
        <v>64.344000000000008</v>
      </c>
      <c r="AI183" s="164">
        <f t="shared" ca="1" si="172"/>
        <v>65.631</v>
      </c>
      <c r="AJ183" s="164">
        <f t="shared" ca="1" si="173"/>
        <v>66.942999999999998</v>
      </c>
      <c r="AK183" s="164">
        <f t="shared" ca="1" si="174"/>
        <v>68.282000000000011</v>
      </c>
      <c r="AL183" s="164">
        <f t="shared" ca="1" si="175"/>
        <v>69.64800000000001</v>
      </c>
    </row>
    <row r="187" spans="1:38">
      <c r="A187" s="209"/>
      <c r="N187" s="210"/>
    </row>
  </sheetData>
  <sheetProtection sheet="1" objects="1" scenarios="1" autoFilter="0"/>
  <autoFilter ref="A6:AO183" xr:uid="{650FE54D-CDE3-48C4-97CD-F7837F342DD7}"/>
  <sortState xmlns:xlrd2="http://schemas.microsoft.com/office/spreadsheetml/2017/richdata2" ref="A7:AN183">
    <sortCondition ref="F7:F183"/>
  </sortState>
  <pageMargins left="0.25" right="0.25" top="0.75" bottom="0.75" header="0.3" footer="0.3"/>
  <pageSetup scale="66" fitToHeight="0" orientation="landscape" r:id="rId1"/>
  <headerFoot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253C-5451-42D5-991E-6F0E23742024}">
  <sheetPr>
    <tabColor theme="8"/>
    <pageSetUpPr fitToPage="1"/>
  </sheetPr>
  <dimension ref="A1:AK189"/>
  <sheetViews>
    <sheetView showGridLines="0" tabSelected="1" zoomScale="92" zoomScaleNormal="92" workbookViewId="0"/>
  </sheetViews>
  <sheetFormatPr defaultColWidth="8.81640625" defaultRowHeight="14.5"/>
  <cols>
    <col min="1" max="1" width="11.81640625" style="44" customWidth="1"/>
    <col min="2" max="2" width="8.1796875" style="54" bestFit="1" customWidth="1"/>
    <col min="3" max="3" width="8.1796875" style="142" bestFit="1" customWidth="1"/>
    <col min="4" max="4" width="8.1796875" style="54" bestFit="1" customWidth="1"/>
    <col min="5" max="5" width="8.453125" style="54" bestFit="1" customWidth="1"/>
    <col min="6" max="6" width="71.81640625" style="44" customWidth="1"/>
    <col min="7" max="13" width="11" style="149" customWidth="1"/>
    <col min="14" max="14" width="11.453125" style="149" bestFit="1" customWidth="1"/>
    <col min="15" max="15" width="25.54296875" style="100" hidden="1" customWidth="1"/>
    <col min="16" max="16" width="9.81640625" style="100" hidden="1" customWidth="1"/>
    <col min="17" max="17" width="73" style="100" hidden="1" customWidth="1"/>
    <col min="18" max="18" width="11.1796875" style="102" hidden="1" customWidth="1"/>
    <col min="19" max="26" width="11.453125" style="100" hidden="1" customWidth="1"/>
    <col min="27" max="27" width="12" style="157" hidden="1" customWidth="1"/>
    <col min="28" max="28" width="73" style="157" hidden="1" customWidth="1"/>
    <col min="29" max="29" width="11.1796875" style="157" hidden="1" customWidth="1"/>
    <col min="30" max="37" width="11.453125" style="157" hidden="1" customWidth="1"/>
    <col min="38" max="16384" width="8.81640625" style="44"/>
  </cols>
  <sheetData>
    <row r="1" spans="1:37">
      <c r="A1" s="88" t="s">
        <v>0</v>
      </c>
      <c r="B1" s="89"/>
      <c r="C1" s="138"/>
      <c r="D1" s="89"/>
      <c r="E1" s="89"/>
      <c r="F1" s="111"/>
      <c r="G1" s="147"/>
      <c r="H1" s="147"/>
      <c r="I1" s="147"/>
      <c r="J1" s="147"/>
      <c r="K1" s="147"/>
      <c r="L1" s="147"/>
      <c r="M1" s="147"/>
      <c r="N1" s="147"/>
      <c r="O1" s="100" t="s">
        <v>736</v>
      </c>
      <c r="P1" s="101">
        <v>1.0249999999999999</v>
      </c>
      <c r="Q1" s="155"/>
    </row>
    <row r="2" spans="1:37">
      <c r="A2" s="105" t="s">
        <v>769</v>
      </c>
      <c r="B2" s="89"/>
      <c r="C2" s="138"/>
      <c r="D2" s="89"/>
      <c r="E2" s="89"/>
      <c r="F2" s="112"/>
      <c r="G2" s="147"/>
      <c r="H2" s="147"/>
      <c r="I2" s="147"/>
      <c r="J2" s="147"/>
      <c r="K2" s="147"/>
      <c r="L2" s="147"/>
      <c r="M2" s="147"/>
      <c r="N2" s="147"/>
      <c r="O2" s="100" t="s">
        <v>505</v>
      </c>
      <c r="P2" s="102" t="s">
        <v>768</v>
      </c>
    </row>
    <row r="3" spans="1:37">
      <c r="A3" s="92" t="s">
        <v>453</v>
      </c>
      <c r="B3" s="89"/>
      <c r="C3" s="138"/>
      <c r="D3" s="89"/>
      <c r="E3" s="89"/>
      <c r="F3" s="112"/>
      <c r="G3" s="147"/>
      <c r="H3" s="147"/>
      <c r="I3" s="147"/>
      <c r="J3" s="147"/>
      <c r="K3" s="147"/>
      <c r="L3" s="147"/>
      <c r="M3" s="147"/>
      <c r="N3" s="147"/>
    </row>
    <row r="4" spans="1:37">
      <c r="A4" s="105" t="s">
        <v>734</v>
      </c>
      <c r="B4" s="89"/>
      <c r="C4" s="138"/>
      <c r="D4" s="89"/>
      <c r="E4" s="89"/>
      <c r="F4" s="112"/>
      <c r="G4" s="147"/>
      <c r="H4" s="147"/>
      <c r="I4" s="147"/>
      <c r="J4" s="147"/>
      <c r="K4" s="147"/>
      <c r="L4" s="147"/>
      <c r="M4" s="147"/>
      <c r="N4" s="147"/>
    </row>
    <row r="5" spans="1:37">
      <c r="A5" s="92" t="s">
        <v>783</v>
      </c>
      <c r="B5" s="45"/>
      <c r="C5" s="139"/>
      <c r="D5" s="45"/>
      <c r="E5" s="45"/>
      <c r="F5" s="90"/>
      <c r="G5" s="147"/>
      <c r="H5" s="147"/>
      <c r="I5" s="147"/>
      <c r="J5" s="147"/>
      <c r="K5" s="147"/>
      <c r="L5" s="147"/>
      <c r="M5" s="147"/>
      <c r="N5" s="147"/>
      <c r="O5" s="100" t="s">
        <v>463</v>
      </c>
      <c r="S5" s="102">
        <v>7</v>
      </c>
      <c r="T5" s="102">
        <f>S5+1</f>
        <v>8</v>
      </c>
      <c r="U5" s="102">
        <f t="shared" ref="U5:Z5" si="0">T5+1</f>
        <v>9</v>
      </c>
      <c r="V5" s="102">
        <f t="shared" si="0"/>
        <v>10</v>
      </c>
      <c r="W5" s="102">
        <f t="shared" si="0"/>
        <v>11</v>
      </c>
      <c r="X5" s="102">
        <f t="shared" si="0"/>
        <v>12</v>
      </c>
      <c r="Y5" s="102">
        <f t="shared" si="0"/>
        <v>13</v>
      </c>
      <c r="Z5" s="102">
        <f t="shared" si="0"/>
        <v>14</v>
      </c>
      <c r="AA5" s="157" t="s">
        <v>515</v>
      </c>
    </row>
    <row r="6" spans="1:37" ht="61.5" customHeight="1">
      <c r="A6" s="120" t="s">
        <v>4</v>
      </c>
      <c r="B6" s="121" t="s">
        <v>456</v>
      </c>
      <c r="C6" s="140" t="s">
        <v>457</v>
      </c>
      <c r="D6" s="121" t="s">
        <v>458</v>
      </c>
      <c r="E6" s="121" t="s">
        <v>447</v>
      </c>
      <c r="F6" s="122" t="s">
        <v>8</v>
      </c>
      <c r="G6" s="123" t="s">
        <v>9</v>
      </c>
      <c r="H6" s="123" t="s">
        <v>10</v>
      </c>
      <c r="I6" s="123" t="s">
        <v>11</v>
      </c>
      <c r="J6" s="123" t="s">
        <v>12</v>
      </c>
      <c r="K6" s="123" t="s">
        <v>13</v>
      </c>
      <c r="L6" s="123" t="s">
        <v>14</v>
      </c>
      <c r="M6" s="123" t="s">
        <v>15</v>
      </c>
      <c r="N6" s="123" t="s">
        <v>16</v>
      </c>
      <c r="O6" s="125" t="s">
        <v>4</v>
      </c>
      <c r="P6" s="125" t="s">
        <v>508</v>
      </c>
      <c r="Q6" s="127" t="s">
        <v>8</v>
      </c>
      <c r="R6" s="206" t="s">
        <v>457</v>
      </c>
      <c r="S6" s="128" t="s">
        <v>9</v>
      </c>
      <c r="T6" s="128" t="s">
        <v>10</v>
      </c>
      <c r="U6" s="128" t="s">
        <v>11</v>
      </c>
      <c r="V6" s="128" t="s">
        <v>12</v>
      </c>
      <c r="W6" s="128" t="s">
        <v>13</v>
      </c>
      <c r="X6" s="128" t="s">
        <v>14</v>
      </c>
      <c r="Y6" s="128" t="s">
        <v>15</v>
      </c>
      <c r="Z6" s="128" t="s">
        <v>16</v>
      </c>
      <c r="AA6" s="158" t="s">
        <v>460</v>
      </c>
      <c r="AB6" s="159" t="s">
        <v>8</v>
      </c>
      <c r="AC6" s="160" t="s">
        <v>457</v>
      </c>
      <c r="AD6" s="161" t="s">
        <v>9</v>
      </c>
      <c r="AE6" s="161" t="s">
        <v>10</v>
      </c>
      <c r="AF6" s="161" t="s">
        <v>11</v>
      </c>
      <c r="AG6" s="161" t="s">
        <v>12</v>
      </c>
      <c r="AH6" s="161" t="s">
        <v>13</v>
      </c>
      <c r="AI6" s="161" t="s">
        <v>14</v>
      </c>
      <c r="AJ6" s="161" t="s">
        <v>15</v>
      </c>
      <c r="AK6" s="161" t="s">
        <v>16</v>
      </c>
    </row>
    <row r="7" spans="1:37">
      <c r="A7" s="165" t="s">
        <v>519</v>
      </c>
      <c r="B7" s="166">
        <v>14</v>
      </c>
      <c r="C7" s="205" t="s">
        <v>695</v>
      </c>
      <c r="D7" s="166">
        <v>673</v>
      </c>
      <c r="E7" s="166" t="s">
        <v>448</v>
      </c>
      <c r="F7" s="167" t="s">
        <v>518</v>
      </c>
      <c r="G7" s="134">
        <f t="shared" ref="G7:G38" ca="1" si="1">ROUND(S7,0)</f>
        <v>152525</v>
      </c>
      <c r="H7" s="134">
        <f t="shared" ref="H7:H38" ca="1" si="2">ROUND(T7,0)</f>
        <v>160553</v>
      </c>
      <c r="I7" s="134">
        <f t="shared" ref="I7:I38" ca="1" si="3">ROUND(U7,0)</f>
        <v>163763</v>
      </c>
      <c r="J7" s="134">
        <f t="shared" ref="J7:J38" ca="1" si="4">ROUND(V7,0)</f>
        <v>167039</v>
      </c>
      <c r="K7" s="134">
        <f t="shared" ref="K7:K38" ca="1" si="5">ROUND(W7,0)</f>
        <v>170381</v>
      </c>
      <c r="L7" s="134">
        <f t="shared" ref="L7:L38" ca="1" si="6">ROUND(X7,0)</f>
        <v>173788</v>
      </c>
      <c r="M7" s="134">
        <f t="shared" ref="M7:M38" ca="1" si="7">ROUND(Y7,0)</f>
        <v>177264</v>
      </c>
      <c r="N7" s="134">
        <f t="shared" ref="N7:N38" ca="1" si="8">ROUND(Z7,0)</f>
        <v>180809</v>
      </c>
      <c r="O7" s="100" t="str">
        <f t="shared" ref="O7:O38" si="9">A7</f>
        <v>53035C</v>
      </c>
      <c r="P7" s="102" t="s">
        <v>509</v>
      </c>
      <c r="Q7" s="103" t="str">
        <f t="shared" ref="Q7:Q38" si="10">F7</f>
        <v>311 Service Center Director</v>
      </c>
      <c r="R7" s="102" t="str">
        <f t="shared" ref="R7:R40" si="11">C7</f>
        <v>170</v>
      </c>
      <c r="S7" s="104" cm="1">
        <f t="array" aca="1" ref="S7" ca="1">IF($P7="Y",VLOOKUP($O7,INDIRECT($P$2),S$5,0)*INDIRECT($O$1),VLOOKUP($O7,INDIRECT($P$2),S$5,0))</f>
        <v>152525.125</v>
      </c>
      <c r="T7" s="104" cm="1">
        <f t="array" aca="1" ref="T7" ca="1">IF($P7="Y",VLOOKUP($O7,INDIRECT($P$2),T$5,0)*INDIRECT($O$1),VLOOKUP($O7,INDIRECT($P$2),T$5,0))</f>
        <v>160552.92499999999</v>
      </c>
      <c r="U7" s="104" cm="1">
        <f t="array" aca="1" ref="U7" ca="1">IF($P7="Y",VLOOKUP($O7,INDIRECT($P$2),U$5,0)*INDIRECT($O$1),VLOOKUP($O7,INDIRECT($P$2),U$5,0))</f>
        <v>163763.22499999998</v>
      </c>
      <c r="V7" s="104" cm="1">
        <f t="array" aca="1" ref="V7" ca="1">IF($P7="Y",VLOOKUP($O7,INDIRECT($P$2),V$5,0)*INDIRECT($O$1),VLOOKUP($O7,INDIRECT($P$2),V$5,0))</f>
        <v>167039.125</v>
      </c>
      <c r="W7" s="104" cm="1">
        <f t="array" aca="1" ref="W7" ca="1">IF($P7="Y",VLOOKUP($O7,INDIRECT($P$2),W$5,0)*INDIRECT($O$1),VLOOKUP($O7,INDIRECT($P$2),W$5,0))</f>
        <v>170380.62499999997</v>
      </c>
      <c r="X7" s="104" cm="1">
        <f t="array" aca="1" ref="X7" ca="1">IF($P7="Y",VLOOKUP($O7,INDIRECT($P$2),X$5,0)*INDIRECT($O$1),VLOOKUP($O7,INDIRECT($P$2),X$5,0))</f>
        <v>173787.72499999998</v>
      </c>
      <c r="Y7" s="104" cm="1">
        <f t="array" aca="1" ref="Y7" ca="1">IF($P7="Y",VLOOKUP($O7,INDIRECT($P$2),Y$5,0)*INDIRECT($O$1),VLOOKUP($O7,INDIRECT($P$2),Y$5,0))</f>
        <v>177263.49999999997</v>
      </c>
      <c r="Z7" s="104" cm="1">
        <f t="array" aca="1" ref="Z7" ca="1">IF($P7="Y",VLOOKUP($O7,INDIRECT($P$2),Z$5,0)*INDIRECT($O$1),VLOOKUP($O7,INDIRECT($P$2),Z$5,0))</f>
        <v>180808.97499999998</v>
      </c>
      <c r="AA7" s="162" t="str">
        <f t="shared" ref="AA7:AA38" si="12">A7</f>
        <v>53035C</v>
      </c>
      <c r="AB7" s="163" t="str">
        <f t="shared" ref="AB7:AB38" si="13">F7</f>
        <v>311 Service Center Director</v>
      </c>
      <c r="AC7" s="162" t="str">
        <f t="shared" ref="AC7:AC38" si="14">C7</f>
        <v>170</v>
      </c>
      <c r="AD7" s="164">
        <f t="shared" ref="AD7:AK13" ca="1" si="15">ROUNDUP(S7/2080,3)</f>
        <v>73.33</v>
      </c>
      <c r="AE7" s="164">
        <f t="shared" ca="1" si="15"/>
        <v>77.189000000000007</v>
      </c>
      <c r="AF7" s="164">
        <f t="shared" ca="1" si="15"/>
        <v>78.733000000000004</v>
      </c>
      <c r="AG7" s="164">
        <f t="shared" ca="1" si="15"/>
        <v>80.308000000000007</v>
      </c>
      <c r="AH7" s="164">
        <f t="shared" ca="1" si="15"/>
        <v>81.914000000000001</v>
      </c>
      <c r="AI7" s="164">
        <f t="shared" ca="1" si="15"/>
        <v>83.552000000000007</v>
      </c>
      <c r="AJ7" s="164">
        <f t="shared" ca="1" si="15"/>
        <v>85.222999999999999</v>
      </c>
      <c r="AK7" s="164">
        <f t="shared" ca="1" si="15"/>
        <v>86.928000000000011</v>
      </c>
    </row>
    <row r="8" spans="1:37">
      <c r="A8" s="85" t="s">
        <v>17</v>
      </c>
      <c r="B8" s="86">
        <v>10</v>
      </c>
      <c r="C8" s="86" t="s">
        <v>18</v>
      </c>
      <c r="D8" s="86">
        <v>495</v>
      </c>
      <c r="E8" s="86" t="s">
        <v>448</v>
      </c>
      <c r="F8" s="113" t="s">
        <v>19</v>
      </c>
      <c r="G8" s="134">
        <f t="shared" ca="1" si="1"/>
        <v>112846</v>
      </c>
      <c r="H8" s="134">
        <f t="shared" ca="1" si="2"/>
        <v>118786</v>
      </c>
      <c r="I8" s="134">
        <f t="shared" ca="1" si="3"/>
        <v>121162</v>
      </c>
      <c r="J8" s="134">
        <f t="shared" ca="1" si="4"/>
        <v>123585</v>
      </c>
      <c r="K8" s="134">
        <f t="shared" ca="1" si="5"/>
        <v>126060</v>
      </c>
      <c r="L8" s="134">
        <f t="shared" ca="1" si="6"/>
        <v>128579</v>
      </c>
      <c r="M8" s="134">
        <f t="shared" ca="1" si="7"/>
        <v>131149</v>
      </c>
      <c r="N8" s="134">
        <f t="shared" ca="1" si="8"/>
        <v>133775</v>
      </c>
      <c r="O8" s="100" t="str">
        <f t="shared" si="9"/>
        <v>C00100</v>
      </c>
      <c r="P8" s="102" t="s">
        <v>509</v>
      </c>
      <c r="Q8" s="103" t="str">
        <f t="shared" si="10"/>
        <v>Access and Outreach Manager</v>
      </c>
      <c r="R8" s="102" t="str">
        <f t="shared" si="11"/>
        <v>17</v>
      </c>
      <c r="S8" s="104" cm="1">
        <f t="array" aca="1" ref="S8" ca="1">IF($P8="Y",VLOOKUP($O8,INDIRECT($P$2),S$5,0)*INDIRECT($O$1),VLOOKUP($O8,INDIRECT($P$2),S$5,0))</f>
        <v>112846.34999999999</v>
      </c>
      <c r="T8" s="104" cm="1">
        <f t="array" aca="1" ref="T8" ca="1">IF($P8="Y",VLOOKUP($O8,INDIRECT($P$2),T$5,0)*INDIRECT($O$1),VLOOKUP($O8,INDIRECT($P$2),T$5,0))</f>
        <v>118786.22499999999</v>
      </c>
      <c r="U8" s="104" cm="1">
        <f t="array" aca="1" ref="U8" ca="1">IF($P8="Y",VLOOKUP($O8,INDIRECT($P$2),U$5,0)*INDIRECT($O$1),VLOOKUP($O8,INDIRECT($P$2),U$5,0))</f>
        <v>121162.17499999999</v>
      </c>
      <c r="V8" s="104" cm="1">
        <f t="array" aca="1" ref="V8" ca="1">IF($P8="Y",VLOOKUP($O8,INDIRECT($P$2),V$5,0)*INDIRECT($O$1),VLOOKUP($O8,INDIRECT($P$2),V$5,0))</f>
        <v>123585.27499999999</v>
      </c>
      <c r="W8" s="104" cm="1">
        <f t="array" aca="1" ref="W8" ca="1">IF($P8="Y",VLOOKUP($O8,INDIRECT($P$2),W$5,0)*INDIRECT($O$1),VLOOKUP($O8,INDIRECT($P$2),W$5,0))</f>
        <v>126059.62499999999</v>
      </c>
      <c r="X8" s="104" cm="1">
        <f t="array" aca="1" ref="X8" ca="1">IF($P8="Y",VLOOKUP($O8,INDIRECT($P$2),X$5,0)*INDIRECT($O$1),VLOOKUP($O8,INDIRECT($P$2),X$5,0))</f>
        <v>128579.07499999998</v>
      </c>
      <c r="Y8" s="104" cm="1">
        <f t="array" aca="1" ref="Y8" ca="1">IF($P8="Y",VLOOKUP($O8,INDIRECT($P$2),Y$5,0)*INDIRECT($O$1),VLOOKUP($O8,INDIRECT($P$2),Y$5,0))</f>
        <v>131148.75</v>
      </c>
      <c r="Z8" s="104" cm="1">
        <f t="array" aca="1" ref="Z8" ca="1">IF($P8="Y",VLOOKUP($O8,INDIRECT($P$2),Z$5,0)*INDIRECT($O$1),VLOOKUP($O8,INDIRECT($P$2),Z$5,0))</f>
        <v>133774.79999999999</v>
      </c>
      <c r="AA8" s="162" t="str">
        <f t="shared" si="12"/>
        <v>C00100</v>
      </c>
      <c r="AB8" s="163" t="str">
        <f t="shared" si="13"/>
        <v>Access and Outreach Manager</v>
      </c>
      <c r="AC8" s="162" t="str">
        <f t="shared" si="14"/>
        <v>17</v>
      </c>
      <c r="AD8" s="164">
        <f t="shared" ca="1" si="15"/>
        <v>54.253999999999998</v>
      </c>
      <c r="AE8" s="164">
        <f t="shared" ca="1" si="15"/>
        <v>57.108999999999995</v>
      </c>
      <c r="AF8" s="164">
        <f t="shared" ca="1" si="15"/>
        <v>58.251999999999995</v>
      </c>
      <c r="AG8" s="164">
        <f t="shared" ca="1" si="15"/>
        <v>59.415999999999997</v>
      </c>
      <c r="AH8" s="164">
        <f t="shared" ca="1" si="15"/>
        <v>60.605999999999995</v>
      </c>
      <c r="AI8" s="164">
        <f t="shared" ca="1" si="15"/>
        <v>61.817</v>
      </c>
      <c r="AJ8" s="164">
        <f t="shared" ca="1" si="15"/>
        <v>63.052999999999997</v>
      </c>
      <c r="AK8" s="164">
        <f t="shared" ca="1" si="15"/>
        <v>64.314999999999998</v>
      </c>
    </row>
    <row r="9" spans="1:37">
      <c r="A9" s="85" t="s">
        <v>140</v>
      </c>
      <c r="B9" s="86">
        <v>13</v>
      </c>
      <c r="C9" s="94" t="s">
        <v>437</v>
      </c>
      <c r="D9" s="86">
        <v>591</v>
      </c>
      <c r="E9" s="86" t="s">
        <v>448</v>
      </c>
      <c r="F9" s="113" t="s">
        <v>436</v>
      </c>
      <c r="G9" s="134">
        <f t="shared" ca="1" si="1"/>
        <v>135317</v>
      </c>
      <c r="H9" s="134">
        <f t="shared" ca="1" si="2"/>
        <v>142439</v>
      </c>
      <c r="I9" s="134">
        <f t="shared" ca="1" si="3"/>
        <v>145289</v>
      </c>
      <c r="J9" s="134">
        <f t="shared" ca="1" si="4"/>
        <v>148196</v>
      </c>
      <c r="K9" s="134">
        <f t="shared" ca="1" si="5"/>
        <v>151158</v>
      </c>
      <c r="L9" s="134">
        <f t="shared" ca="1" si="6"/>
        <v>154182</v>
      </c>
      <c r="M9" s="134">
        <f t="shared" ca="1" si="7"/>
        <v>157266</v>
      </c>
      <c r="N9" s="134">
        <f t="shared" ca="1" si="8"/>
        <v>160411</v>
      </c>
      <c r="O9" s="100" t="str">
        <f t="shared" si="9"/>
        <v>C03019</v>
      </c>
      <c r="P9" s="102" t="s">
        <v>509</v>
      </c>
      <c r="Q9" s="103" t="str">
        <f t="shared" si="10"/>
        <v>Animal Care &amp; Control Director</v>
      </c>
      <c r="R9" s="102" t="str">
        <f t="shared" si="11"/>
        <v>013</v>
      </c>
      <c r="S9" s="104" cm="1">
        <f t="array" aca="1" ref="S9" ca="1">IF($P9="Y",VLOOKUP($O9,INDIRECT($P$2),S$5,0)*INDIRECT($O$1),VLOOKUP($O9,INDIRECT($P$2),S$5,0))</f>
        <v>135317.42499999999</v>
      </c>
      <c r="T9" s="104" cm="1">
        <f t="array" aca="1" ref="T9" ca="1">IF($P9="Y",VLOOKUP($O9,INDIRECT($P$2),T$5,0)*INDIRECT($O$1),VLOOKUP($O9,INDIRECT($P$2),T$5,0))</f>
        <v>142439.125</v>
      </c>
      <c r="U9" s="104" cm="1">
        <f t="array" aca="1" ref="U9" ca="1">IF($P9="Y",VLOOKUP($O9,INDIRECT($P$2),U$5,0)*INDIRECT($O$1),VLOOKUP($O9,INDIRECT($P$2),U$5,0))</f>
        <v>145288.625</v>
      </c>
      <c r="V9" s="104" cm="1">
        <f t="array" aca="1" ref="V9" ca="1">IF($P9="Y",VLOOKUP($O9,INDIRECT($P$2),V$5,0)*INDIRECT($O$1),VLOOKUP($O9,INDIRECT($P$2),V$5,0))</f>
        <v>148195.52499999999</v>
      </c>
      <c r="W9" s="104" cm="1">
        <f t="array" aca="1" ref="W9" ca="1">IF($P9="Y",VLOOKUP($O9,INDIRECT($P$2),W$5,0)*INDIRECT($O$1),VLOOKUP($O9,INDIRECT($P$2),W$5,0))</f>
        <v>151157.77499999999</v>
      </c>
      <c r="X9" s="104" cm="1">
        <f t="array" aca="1" ref="X9" ca="1">IF($P9="Y",VLOOKUP($O9,INDIRECT($P$2),X$5,0)*INDIRECT($O$1),VLOOKUP($O9,INDIRECT($P$2),X$5,0))</f>
        <v>154181.52499999999</v>
      </c>
      <c r="Y9" s="104" cm="1">
        <f t="array" aca="1" ref="Y9" ca="1">IF($P9="Y",VLOOKUP($O9,INDIRECT($P$2),Y$5,0)*INDIRECT($O$1),VLOOKUP($O9,INDIRECT($P$2),Y$5,0))</f>
        <v>157265.75</v>
      </c>
      <c r="Z9" s="104" cm="1">
        <f t="array" aca="1" ref="Z9" ca="1">IF($P9="Y",VLOOKUP($O9,INDIRECT($P$2),Z$5,0)*INDIRECT($O$1),VLOOKUP($O9,INDIRECT($P$2),Z$5,0))</f>
        <v>160411.47499999998</v>
      </c>
      <c r="AA9" s="162" t="str">
        <f t="shared" si="12"/>
        <v>C03019</v>
      </c>
      <c r="AB9" s="163" t="str">
        <f t="shared" si="13"/>
        <v>Animal Care &amp; Control Director</v>
      </c>
      <c r="AC9" s="162" t="str">
        <f t="shared" si="14"/>
        <v>013</v>
      </c>
      <c r="AD9" s="164">
        <f t="shared" ca="1" si="15"/>
        <v>65.057000000000002</v>
      </c>
      <c r="AE9" s="164">
        <f t="shared" ca="1" si="15"/>
        <v>68.481000000000009</v>
      </c>
      <c r="AF9" s="164">
        <f t="shared" ca="1" si="15"/>
        <v>69.850999999999999</v>
      </c>
      <c r="AG9" s="164">
        <f t="shared" ca="1" si="15"/>
        <v>71.248000000000005</v>
      </c>
      <c r="AH9" s="164">
        <f t="shared" ca="1" si="15"/>
        <v>72.673000000000002</v>
      </c>
      <c r="AI9" s="164">
        <f t="shared" ca="1" si="15"/>
        <v>74.126000000000005</v>
      </c>
      <c r="AJ9" s="164">
        <f t="shared" ca="1" si="15"/>
        <v>75.609000000000009</v>
      </c>
      <c r="AK9" s="164">
        <f t="shared" ca="1" si="15"/>
        <v>77.121000000000009</v>
      </c>
    </row>
    <row r="10" spans="1:37">
      <c r="A10" s="85" t="s">
        <v>20</v>
      </c>
      <c r="B10" s="86">
        <v>15</v>
      </c>
      <c r="C10" s="86" t="s">
        <v>21</v>
      </c>
      <c r="D10" s="86">
        <v>695</v>
      </c>
      <c r="E10" s="86" t="s">
        <v>448</v>
      </c>
      <c r="F10" s="113" t="s">
        <v>22</v>
      </c>
      <c r="G10" s="134">
        <f t="shared" ca="1" si="1"/>
        <v>159661</v>
      </c>
      <c r="H10" s="134">
        <f t="shared" ca="1" si="2"/>
        <v>168063</v>
      </c>
      <c r="I10" s="134">
        <f t="shared" ca="1" si="3"/>
        <v>171426</v>
      </c>
      <c r="J10" s="134">
        <f t="shared" ca="1" si="4"/>
        <v>174856</v>
      </c>
      <c r="K10" s="134">
        <f t="shared" ca="1" si="5"/>
        <v>178352</v>
      </c>
      <c r="L10" s="134">
        <f t="shared" ca="1" si="6"/>
        <v>181918</v>
      </c>
      <c r="M10" s="134">
        <f t="shared" ca="1" si="7"/>
        <v>185559</v>
      </c>
      <c r="N10" s="134">
        <f t="shared" ca="1" si="8"/>
        <v>189268</v>
      </c>
      <c r="O10" s="100" t="str">
        <f t="shared" si="9"/>
        <v>C00590</v>
      </c>
      <c r="P10" s="102" t="s">
        <v>509</v>
      </c>
      <c r="Q10" s="103" t="str">
        <f t="shared" si="10"/>
        <v>Assistant Chief Fire Department</v>
      </c>
      <c r="R10" s="102" t="str">
        <f t="shared" si="11"/>
        <v>116</v>
      </c>
      <c r="S10" s="104" cm="1">
        <f t="array" aca="1" ref="S10" ca="1">IF($P10="Y",VLOOKUP($O10,INDIRECT($P$2),S$5,0)*INDIRECT($O$1),VLOOKUP($O10,INDIRECT($P$2),S$5,0))</f>
        <v>159661.17499999999</v>
      </c>
      <c r="T10" s="104" cm="1">
        <f t="array" aca="1" ref="T10" ca="1">IF($P10="Y",VLOOKUP($O10,INDIRECT($P$2),T$5,0)*INDIRECT($O$1),VLOOKUP($O10,INDIRECT($P$2),T$5,0))</f>
        <v>168063.09999999998</v>
      </c>
      <c r="U10" s="104" cm="1">
        <f t="array" aca="1" ref="U10" ca="1">IF($P10="Y",VLOOKUP($O10,INDIRECT($P$2),U$5,0)*INDIRECT($O$1),VLOOKUP($O10,INDIRECT($P$2),U$5,0))</f>
        <v>171426.12499999997</v>
      </c>
      <c r="V10" s="104" cm="1">
        <f t="array" aca="1" ref="V10" ca="1">IF($P10="Y",VLOOKUP($O10,INDIRECT($P$2),V$5,0)*INDIRECT($O$1),VLOOKUP($O10,INDIRECT($P$2),V$5,0))</f>
        <v>174855.77499999999</v>
      </c>
      <c r="W10" s="104" cm="1">
        <f t="array" aca="1" ref="W10" ca="1">IF($P10="Y",VLOOKUP($O10,INDIRECT($P$2),W$5,0)*INDIRECT($O$1),VLOOKUP($O10,INDIRECT($P$2),W$5,0))</f>
        <v>178352.05</v>
      </c>
      <c r="X10" s="104" cm="1">
        <f t="array" aca="1" ref="X10" ca="1">IF($P10="Y",VLOOKUP($O10,INDIRECT($P$2),X$5,0)*INDIRECT($O$1),VLOOKUP($O10,INDIRECT($P$2),X$5,0))</f>
        <v>181918.02499999999</v>
      </c>
      <c r="Y10" s="104" cm="1">
        <f t="array" aca="1" ref="Y10" ca="1">IF($P10="Y",VLOOKUP($O10,INDIRECT($P$2),Y$5,0)*INDIRECT($O$1),VLOOKUP($O10,INDIRECT($P$2),Y$5,0))</f>
        <v>185558.82499999998</v>
      </c>
      <c r="Z10" s="104" cm="1">
        <f t="array" aca="1" ref="Z10" ca="1">IF($P10="Y",VLOOKUP($O10,INDIRECT($P$2),Z$5,0)*INDIRECT($O$1),VLOOKUP($O10,INDIRECT($P$2),Z$5,0))</f>
        <v>189268.3</v>
      </c>
      <c r="AA10" s="162" t="str">
        <f t="shared" si="12"/>
        <v>C00590</v>
      </c>
      <c r="AB10" s="163" t="str">
        <f t="shared" si="13"/>
        <v>Assistant Chief Fire Department</v>
      </c>
      <c r="AC10" s="162" t="str">
        <f t="shared" si="14"/>
        <v>116</v>
      </c>
      <c r="AD10" s="164">
        <f t="shared" ca="1" si="15"/>
        <v>76.76100000000001</v>
      </c>
      <c r="AE10" s="164">
        <f t="shared" ca="1" si="15"/>
        <v>80.800000000000011</v>
      </c>
      <c r="AF10" s="164">
        <f t="shared" ca="1" si="15"/>
        <v>82.417000000000002</v>
      </c>
      <c r="AG10" s="164">
        <f t="shared" ca="1" si="15"/>
        <v>84.066000000000003</v>
      </c>
      <c r="AH10" s="164">
        <f t="shared" ca="1" si="15"/>
        <v>85.747</v>
      </c>
      <c r="AI10" s="164">
        <f t="shared" ca="1" si="15"/>
        <v>87.460999999999999</v>
      </c>
      <c r="AJ10" s="164">
        <f t="shared" ca="1" si="15"/>
        <v>89.210999999999999</v>
      </c>
      <c r="AK10" s="164">
        <f t="shared" ca="1" si="15"/>
        <v>90.995000000000005</v>
      </c>
    </row>
    <row r="11" spans="1:37">
      <c r="A11" s="85" t="s">
        <v>26</v>
      </c>
      <c r="B11" s="86">
        <v>12</v>
      </c>
      <c r="C11" s="86" t="s">
        <v>27</v>
      </c>
      <c r="D11" s="86">
        <v>578</v>
      </c>
      <c r="E11" s="86" t="s">
        <v>448</v>
      </c>
      <c r="F11" s="113" t="s">
        <v>28</v>
      </c>
      <c r="G11" s="134">
        <f t="shared" ca="1" si="1"/>
        <v>132276</v>
      </c>
      <c r="H11" s="134">
        <f t="shared" ca="1" si="2"/>
        <v>139237</v>
      </c>
      <c r="I11" s="134">
        <f t="shared" ca="1" si="3"/>
        <v>142022</v>
      </c>
      <c r="J11" s="134">
        <f t="shared" ca="1" si="4"/>
        <v>144862</v>
      </c>
      <c r="K11" s="134">
        <f t="shared" ca="1" si="5"/>
        <v>147760</v>
      </c>
      <c r="L11" s="134">
        <f t="shared" ca="1" si="6"/>
        <v>150715</v>
      </c>
      <c r="M11" s="134">
        <f t="shared" ca="1" si="7"/>
        <v>153730</v>
      </c>
      <c r="N11" s="134">
        <f t="shared" ca="1" si="8"/>
        <v>156803</v>
      </c>
      <c r="O11" s="100" t="str">
        <f t="shared" si="9"/>
        <v>C00680</v>
      </c>
      <c r="P11" s="102" t="s">
        <v>509</v>
      </c>
      <c r="Q11" s="103" t="str">
        <f t="shared" si="10"/>
        <v>Assistant City Clerk</v>
      </c>
      <c r="R11" s="102" t="str">
        <f t="shared" si="11"/>
        <v>162</v>
      </c>
      <c r="S11" s="104" cm="1">
        <f t="array" aca="1" ref="S11" ca="1">IF($P11="Y",VLOOKUP($O11,INDIRECT($P$2),S$5,0)*INDIRECT($O$1),VLOOKUP($O11,INDIRECT($P$2),S$5,0))</f>
        <v>132276.25</v>
      </c>
      <c r="T11" s="104" cm="1">
        <f t="array" aca="1" ref="T11" ca="1">IF($P11="Y",VLOOKUP($O11,INDIRECT($P$2),T$5,0)*INDIRECT($O$1),VLOOKUP($O11,INDIRECT($P$2),T$5,0))</f>
        <v>139237.02499999999</v>
      </c>
      <c r="U11" s="104" cm="1">
        <f t="array" aca="1" ref="U11" ca="1">IF($P11="Y",VLOOKUP($O11,INDIRECT($P$2),U$5,0)*INDIRECT($O$1),VLOOKUP($O11,INDIRECT($P$2),U$5,0))</f>
        <v>142021.94999999998</v>
      </c>
      <c r="V11" s="104" cm="1">
        <f t="array" aca="1" ref="V11" ca="1">IF($P11="Y",VLOOKUP($O11,INDIRECT($P$2),V$5,0)*INDIRECT($O$1),VLOOKUP($O11,INDIRECT($P$2),V$5,0))</f>
        <v>144862.22499999998</v>
      </c>
      <c r="W11" s="104" cm="1">
        <f t="array" aca="1" ref="W11" ca="1">IF($P11="Y",VLOOKUP($O11,INDIRECT($P$2),W$5,0)*INDIRECT($O$1),VLOOKUP($O11,INDIRECT($P$2),W$5,0))</f>
        <v>147759.9</v>
      </c>
      <c r="X11" s="104" cm="1">
        <f t="array" aca="1" ref="X11" ca="1">IF($P11="Y",VLOOKUP($O11,INDIRECT($P$2),X$5,0)*INDIRECT($O$1),VLOOKUP($O11,INDIRECT($P$2),X$5,0))</f>
        <v>150714.97499999998</v>
      </c>
      <c r="Y11" s="104" cm="1">
        <f t="array" aca="1" ref="Y11" ca="1">IF($P11="Y",VLOOKUP($O11,INDIRECT($P$2),Y$5,0)*INDIRECT($O$1),VLOOKUP($O11,INDIRECT($P$2),Y$5,0))</f>
        <v>153729.5</v>
      </c>
      <c r="Z11" s="104" cm="1">
        <f t="array" aca="1" ref="Z11" ca="1">IF($P11="Y",VLOOKUP($O11,INDIRECT($P$2),Z$5,0)*INDIRECT($O$1),VLOOKUP($O11,INDIRECT($P$2),Z$5,0))</f>
        <v>156803.47499999998</v>
      </c>
      <c r="AA11" s="162" t="str">
        <f t="shared" si="12"/>
        <v>C00680</v>
      </c>
      <c r="AB11" s="163" t="str">
        <f t="shared" si="13"/>
        <v>Assistant City Clerk</v>
      </c>
      <c r="AC11" s="162" t="str">
        <f t="shared" si="14"/>
        <v>162</v>
      </c>
      <c r="AD11" s="164">
        <f t="shared" ca="1" si="15"/>
        <v>63.594999999999999</v>
      </c>
      <c r="AE11" s="164">
        <f t="shared" ca="1" si="15"/>
        <v>66.941000000000003</v>
      </c>
      <c r="AF11" s="164">
        <f t="shared" ca="1" si="15"/>
        <v>68.28</v>
      </c>
      <c r="AG11" s="164">
        <f t="shared" ca="1" si="15"/>
        <v>69.646000000000001</v>
      </c>
      <c r="AH11" s="164">
        <f t="shared" ca="1" si="15"/>
        <v>71.039000000000001</v>
      </c>
      <c r="AI11" s="164">
        <f t="shared" ca="1" si="15"/>
        <v>72.460000000000008</v>
      </c>
      <c r="AJ11" s="164">
        <f t="shared" ca="1" si="15"/>
        <v>73.909000000000006</v>
      </c>
      <c r="AK11" s="164">
        <f t="shared" ca="1" si="15"/>
        <v>75.387</v>
      </c>
    </row>
    <row r="12" spans="1:37">
      <c r="A12" s="85" t="s">
        <v>51</v>
      </c>
      <c r="B12" s="86">
        <v>12</v>
      </c>
      <c r="C12" s="86" t="s">
        <v>52</v>
      </c>
      <c r="D12" s="86">
        <v>578</v>
      </c>
      <c r="E12" s="86" t="s">
        <v>448</v>
      </c>
      <c r="F12" s="113" t="s">
        <v>53</v>
      </c>
      <c r="G12" s="134">
        <f t="shared" ca="1" si="1"/>
        <v>132275</v>
      </c>
      <c r="H12" s="134">
        <f t="shared" ca="1" si="2"/>
        <v>139237</v>
      </c>
      <c r="I12" s="134">
        <f t="shared" ca="1" si="3"/>
        <v>142022</v>
      </c>
      <c r="J12" s="134">
        <f t="shared" ca="1" si="4"/>
        <v>144862</v>
      </c>
      <c r="K12" s="134">
        <f t="shared" ca="1" si="5"/>
        <v>147759</v>
      </c>
      <c r="L12" s="134">
        <f t="shared" ca="1" si="6"/>
        <v>150715</v>
      </c>
      <c r="M12" s="134">
        <f t="shared" ca="1" si="7"/>
        <v>153728</v>
      </c>
      <c r="N12" s="134">
        <f t="shared" ca="1" si="8"/>
        <v>156803</v>
      </c>
      <c r="O12" s="100" t="str">
        <f t="shared" si="9"/>
        <v>C00730</v>
      </c>
      <c r="P12" s="102" t="s">
        <v>509</v>
      </c>
      <c r="Q12" s="103" t="str">
        <f t="shared" si="10"/>
        <v>Assistant Director Emergency Communications &amp; Technology Bureau</v>
      </c>
      <c r="R12" s="102" t="str">
        <f t="shared" si="11"/>
        <v>32</v>
      </c>
      <c r="S12" s="104" cm="1">
        <f t="array" aca="1" ref="S12" ca="1">IF($P12="Y",VLOOKUP($O12,INDIRECT($P$2),S$5,0)*INDIRECT($O$1),VLOOKUP($O12,INDIRECT($P$2),S$5,0))</f>
        <v>132275.22499999998</v>
      </c>
      <c r="T12" s="104" cm="1">
        <f t="array" aca="1" ref="T12" ca="1">IF($P12="Y",VLOOKUP($O12,INDIRECT($P$2),T$5,0)*INDIRECT($O$1),VLOOKUP($O12,INDIRECT($P$2),T$5,0))</f>
        <v>139237.02499999999</v>
      </c>
      <c r="U12" s="104" cm="1">
        <f t="array" aca="1" ref="U12" ca="1">IF($P12="Y",VLOOKUP($O12,INDIRECT($P$2),U$5,0)*INDIRECT($O$1),VLOOKUP($O12,INDIRECT($P$2),U$5,0))</f>
        <v>142021.94999999998</v>
      </c>
      <c r="V12" s="104" cm="1">
        <f t="array" aca="1" ref="V12" ca="1">IF($P12="Y",VLOOKUP($O12,INDIRECT($P$2),V$5,0)*INDIRECT($O$1),VLOOKUP($O12,INDIRECT($P$2),V$5,0))</f>
        <v>144862.22499999998</v>
      </c>
      <c r="W12" s="104" cm="1">
        <f t="array" aca="1" ref="W12" ca="1">IF($P12="Y",VLOOKUP($O12,INDIRECT($P$2),W$5,0)*INDIRECT($O$1),VLOOKUP($O12,INDIRECT($P$2),W$5,0))</f>
        <v>147758.875</v>
      </c>
      <c r="X12" s="104" cm="1">
        <f t="array" aca="1" ref="X12" ca="1">IF($P12="Y",VLOOKUP($O12,INDIRECT($P$2),X$5,0)*INDIRECT($O$1),VLOOKUP($O12,INDIRECT($P$2),X$5,0))</f>
        <v>150714.97499999998</v>
      </c>
      <c r="Y12" s="104" cm="1">
        <f t="array" aca="1" ref="Y12" ca="1">IF($P12="Y",VLOOKUP($O12,INDIRECT($P$2),Y$5,0)*INDIRECT($O$1),VLOOKUP($O12,INDIRECT($P$2),Y$5,0))</f>
        <v>153728.47499999998</v>
      </c>
      <c r="Z12" s="104" cm="1">
        <f t="array" aca="1" ref="Z12" ca="1">IF($P12="Y",VLOOKUP($O12,INDIRECT($P$2),Z$5,0)*INDIRECT($O$1),VLOOKUP($O12,INDIRECT($P$2),Z$5,0))</f>
        <v>156803.47499999998</v>
      </c>
      <c r="AA12" s="162" t="str">
        <f t="shared" si="12"/>
        <v>C00730</v>
      </c>
      <c r="AB12" s="163" t="str">
        <f t="shared" si="13"/>
        <v>Assistant Director Emergency Communications &amp; Technology Bureau</v>
      </c>
      <c r="AC12" s="162" t="str">
        <f t="shared" si="14"/>
        <v>32</v>
      </c>
      <c r="AD12" s="164">
        <f t="shared" ca="1" si="15"/>
        <v>63.594000000000001</v>
      </c>
      <c r="AE12" s="164">
        <f t="shared" ca="1" si="15"/>
        <v>66.941000000000003</v>
      </c>
      <c r="AF12" s="164">
        <f t="shared" ca="1" si="15"/>
        <v>68.28</v>
      </c>
      <c r="AG12" s="164">
        <f t="shared" ca="1" si="15"/>
        <v>69.646000000000001</v>
      </c>
      <c r="AH12" s="164">
        <f t="shared" ca="1" si="15"/>
        <v>71.038000000000011</v>
      </c>
      <c r="AI12" s="164">
        <f t="shared" ca="1" si="15"/>
        <v>72.460000000000008</v>
      </c>
      <c r="AJ12" s="164">
        <f t="shared" ca="1" si="15"/>
        <v>73.908000000000001</v>
      </c>
      <c r="AK12" s="164">
        <f t="shared" ca="1" si="15"/>
        <v>75.387</v>
      </c>
    </row>
    <row r="13" spans="1:37">
      <c r="A13" s="85" t="s">
        <v>765</v>
      </c>
      <c r="B13" s="86">
        <v>12</v>
      </c>
      <c r="C13" s="86">
        <v>216</v>
      </c>
      <c r="D13" s="86">
        <v>573</v>
      </c>
      <c r="E13" s="86" t="s">
        <v>448</v>
      </c>
      <c r="F13" s="113" t="s">
        <v>764</v>
      </c>
      <c r="G13" s="134">
        <f t="shared" ca="1" si="1"/>
        <v>141594</v>
      </c>
      <c r="H13" s="134">
        <f t="shared" ca="1" si="2"/>
        <v>149045</v>
      </c>
      <c r="I13" s="134">
        <f t="shared" ca="1" si="3"/>
        <v>152026</v>
      </c>
      <c r="J13" s="134">
        <f t="shared" ca="1" si="4"/>
        <v>155067</v>
      </c>
      <c r="K13" s="134">
        <f t="shared" ca="1" si="5"/>
        <v>158169</v>
      </c>
      <c r="L13" s="134">
        <f t="shared" ca="1" si="6"/>
        <v>161332</v>
      </c>
      <c r="M13" s="134">
        <f t="shared" ca="1" si="7"/>
        <v>164559</v>
      </c>
      <c r="N13" s="134">
        <f t="shared" ca="1" si="8"/>
        <v>167850</v>
      </c>
      <c r="O13" s="100" t="str">
        <f t="shared" si="9"/>
        <v>53106C</v>
      </c>
      <c r="P13" s="102" t="s">
        <v>509</v>
      </c>
      <c r="Q13" s="103" t="str">
        <f t="shared" si="10"/>
        <v>Assistant Director Labor Relations</v>
      </c>
      <c r="R13" s="102">
        <f t="shared" si="11"/>
        <v>216</v>
      </c>
      <c r="S13" s="104" cm="1">
        <f t="array" aca="1" ref="S13" ca="1">IF($P13="Y",VLOOKUP($O13,INDIRECT($P$2),S$5,0)*INDIRECT($O$1),VLOOKUP($O13,INDIRECT($P$2),S$5,0))</f>
        <v>141593.5</v>
      </c>
      <c r="T13" s="104" cm="1">
        <f t="array" aca="1" ref="T13" ca="1">IF($P13="Y",VLOOKUP($O13,INDIRECT($P$2),T$5,0)*INDIRECT($O$1),VLOOKUP($O13,INDIRECT($P$2),T$5,0))</f>
        <v>149045.25</v>
      </c>
      <c r="U13" s="104" cm="1">
        <f t="array" aca="1" ref="U13" ca="1">IF($P13="Y",VLOOKUP($O13,INDIRECT($P$2),U$5,0)*INDIRECT($O$1),VLOOKUP($O13,INDIRECT($P$2),U$5,0))</f>
        <v>152025.94999999998</v>
      </c>
      <c r="V13" s="104" cm="1">
        <f t="array" aca="1" ref="V13" ca="1">IF($P13="Y",VLOOKUP($O13,INDIRECT($P$2),V$5,0)*INDIRECT($O$1),VLOOKUP($O13,INDIRECT($P$2),V$5,0))</f>
        <v>155067.125</v>
      </c>
      <c r="W13" s="104" cm="1">
        <f t="array" aca="1" ref="W13" ca="1">IF($P13="Y",VLOOKUP($O13,INDIRECT($P$2),W$5,0)*INDIRECT($O$1),VLOOKUP($O13,INDIRECT($P$2),W$5,0))</f>
        <v>158168.77499999999</v>
      </c>
      <c r="X13" s="104" cm="1">
        <f t="array" aca="1" ref="X13" ca="1">IF($P13="Y",VLOOKUP($O13,INDIRECT($P$2),X$5,0)*INDIRECT($O$1),VLOOKUP($O13,INDIRECT($P$2),X$5,0))</f>
        <v>161331.92499999999</v>
      </c>
      <c r="Y13" s="104" cm="1">
        <f t="array" aca="1" ref="Y13" ca="1">IF($P13="Y",VLOOKUP($O13,INDIRECT($P$2),Y$5,0)*INDIRECT($O$1),VLOOKUP($O13,INDIRECT($P$2),Y$5,0))</f>
        <v>164558.625</v>
      </c>
      <c r="Z13" s="104" cm="1">
        <f t="array" aca="1" ref="Z13" ca="1">IF($P13="Y",VLOOKUP($O13,INDIRECT($P$2),Z$5,0)*INDIRECT($O$1),VLOOKUP($O13,INDIRECT($P$2),Z$5,0))</f>
        <v>167849.9</v>
      </c>
      <c r="AA13" s="162" t="str">
        <f t="shared" si="12"/>
        <v>53106C</v>
      </c>
      <c r="AB13" s="163" t="str">
        <f t="shared" si="13"/>
        <v>Assistant Director Labor Relations</v>
      </c>
      <c r="AC13" s="162">
        <f t="shared" si="14"/>
        <v>216</v>
      </c>
      <c r="AD13" s="164">
        <f t="shared" ca="1" si="15"/>
        <v>68.073999999999998</v>
      </c>
      <c r="AE13" s="164">
        <f t="shared" ca="1" si="15"/>
        <v>71.657000000000011</v>
      </c>
      <c r="AF13" s="164">
        <f t="shared" ca="1" si="15"/>
        <v>73.09</v>
      </c>
      <c r="AG13" s="164">
        <f t="shared" ca="1" si="15"/>
        <v>74.552000000000007</v>
      </c>
      <c r="AH13" s="164">
        <f t="shared" ca="1" si="15"/>
        <v>76.043000000000006</v>
      </c>
      <c r="AI13" s="164">
        <f t="shared" ca="1" si="15"/>
        <v>77.564000000000007</v>
      </c>
      <c r="AJ13" s="164">
        <f t="shared" ca="1" si="15"/>
        <v>79.115000000000009</v>
      </c>
      <c r="AK13" s="164">
        <f t="shared" ca="1" si="15"/>
        <v>80.698000000000008</v>
      </c>
    </row>
    <row r="14" spans="1:37">
      <c r="A14" s="85" t="s">
        <v>54</v>
      </c>
      <c r="B14" s="86">
        <v>11</v>
      </c>
      <c r="C14" s="86" t="s">
        <v>55</v>
      </c>
      <c r="D14" s="86">
        <v>535</v>
      </c>
      <c r="E14" s="86" t="s">
        <v>448</v>
      </c>
      <c r="F14" s="113" t="s">
        <v>56</v>
      </c>
      <c r="G14" s="134">
        <f t="shared" si="1"/>
        <v>122210</v>
      </c>
      <c r="H14" s="134">
        <f t="shared" ca="1" si="2"/>
        <v>128641</v>
      </c>
      <c r="I14" s="134">
        <f t="shared" ca="1" si="3"/>
        <v>131214</v>
      </c>
      <c r="J14" s="134">
        <f t="shared" ca="1" si="4"/>
        <v>133839</v>
      </c>
      <c r="K14" s="134">
        <f t="shared" ca="1" si="5"/>
        <v>136519</v>
      </c>
      <c r="L14" s="134">
        <f t="shared" ca="1" si="6"/>
        <v>139247</v>
      </c>
      <c r="M14" s="134">
        <f t="shared" ca="1" si="7"/>
        <v>142032</v>
      </c>
      <c r="N14" s="134">
        <f t="shared" ca="1" si="8"/>
        <v>144872</v>
      </c>
      <c r="O14" s="100" t="str">
        <f t="shared" si="9"/>
        <v>C00550</v>
      </c>
      <c r="P14" s="102" t="s">
        <v>509</v>
      </c>
      <c r="Q14" s="103" t="str">
        <f t="shared" si="10"/>
        <v>Assistant Director Purchasing</v>
      </c>
      <c r="R14" s="102" t="str">
        <f t="shared" si="11"/>
        <v>141</v>
      </c>
      <c r="S14" s="214">
        <v>122210.40000000001</v>
      </c>
      <c r="T14" s="104" cm="1">
        <f t="array" aca="1" ref="T14" ca="1">IF($P14="Y",VLOOKUP($O14,INDIRECT($P$2),T$5,0)*INDIRECT($O$1),VLOOKUP($O14,INDIRECT($P$2),T$5,0))</f>
        <v>128640.57499999998</v>
      </c>
      <c r="U14" s="104" cm="1">
        <f t="array" aca="1" ref="U14" ca="1">IF($P14="Y",VLOOKUP($O14,INDIRECT($P$2),U$5,0)*INDIRECT($O$1),VLOOKUP($O14,INDIRECT($P$2),U$5,0))</f>
        <v>131214.34999999998</v>
      </c>
      <c r="V14" s="104" cm="1">
        <f t="array" aca="1" ref="V14" ca="1">IF($P14="Y",VLOOKUP($O14,INDIRECT($P$2),V$5,0)*INDIRECT($O$1),VLOOKUP($O14,INDIRECT($P$2),V$5,0))</f>
        <v>133839.375</v>
      </c>
      <c r="W14" s="104" cm="1">
        <f t="array" aca="1" ref="W14" ca="1">IF($P14="Y",VLOOKUP($O14,INDIRECT($P$2),W$5,0)*INDIRECT($O$1),VLOOKUP($O14,INDIRECT($P$2),W$5,0))</f>
        <v>136518.72499999998</v>
      </c>
      <c r="X14" s="104" cm="1">
        <f t="array" aca="1" ref="X14" ca="1">IF($P14="Y",VLOOKUP($O14,INDIRECT($P$2),X$5,0)*INDIRECT($O$1),VLOOKUP($O14,INDIRECT($P$2),X$5,0))</f>
        <v>139247.27499999999</v>
      </c>
      <c r="Y14" s="104" cm="1">
        <f t="array" aca="1" ref="Y14" ca="1">IF($P14="Y",VLOOKUP($O14,INDIRECT($P$2),Y$5,0)*INDIRECT($O$1),VLOOKUP($O14,INDIRECT($P$2),Y$5,0))</f>
        <v>142032.19999999998</v>
      </c>
      <c r="Z14" s="104" cm="1">
        <f t="array" aca="1" ref="Z14" ca="1">IF($P14="Y",VLOOKUP($O14,INDIRECT($P$2),Z$5,0)*INDIRECT($O$1),VLOOKUP($O14,INDIRECT($P$2),Z$5,0))</f>
        <v>144872.47499999998</v>
      </c>
      <c r="AA14" s="162" t="str">
        <f t="shared" si="12"/>
        <v>C00550</v>
      </c>
      <c r="AB14" s="163" t="str">
        <f t="shared" si="13"/>
        <v>Assistant Director Purchasing</v>
      </c>
      <c r="AC14" s="162" t="str">
        <f t="shared" si="14"/>
        <v>141</v>
      </c>
      <c r="AD14" s="213">
        <v>58.755000000000003</v>
      </c>
      <c r="AE14" s="164">
        <f t="shared" ref="AE14:AE45" ca="1" si="16">ROUNDUP(T14/2080,3)</f>
        <v>61.846999999999994</v>
      </c>
      <c r="AF14" s="164">
        <f t="shared" ref="AF14:AF45" ca="1" si="17">ROUNDUP(U14/2080,3)</f>
        <v>63.083999999999996</v>
      </c>
      <c r="AG14" s="164">
        <f t="shared" ref="AG14:AG45" ca="1" si="18">ROUNDUP(V14/2080,3)</f>
        <v>64.346000000000004</v>
      </c>
      <c r="AH14" s="164">
        <f t="shared" ref="AH14:AH45" ca="1" si="19">ROUNDUP(W14/2080,3)</f>
        <v>65.635000000000005</v>
      </c>
      <c r="AI14" s="164">
        <f t="shared" ref="AI14:AI45" ca="1" si="20">ROUNDUP(X14/2080,3)</f>
        <v>66.945999999999998</v>
      </c>
      <c r="AJ14" s="164">
        <f t="shared" ref="AJ14:AJ45" ca="1" si="21">ROUNDUP(Y14/2080,3)</f>
        <v>68.285000000000011</v>
      </c>
      <c r="AK14" s="164">
        <f t="shared" ref="AK14:AK45" ca="1" si="22">ROUNDUP(Z14/2080,3)</f>
        <v>69.65100000000001</v>
      </c>
    </row>
    <row r="15" spans="1:37">
      <c r="A15" s="85" t="s">
        <v>57</v>
      </c>
      <c r="B15" s="86">
        <v>12</v>
      </c>
      <c r="C15" s="86" t="s">
        <v>58</v>
      </c>
      <c r="D15" s="86">
        <v>553</v>
      </c>
      <c r="E15" s="86" t="s">
        <v>448</v>
      </c>
      <c r="F15" s="114" t="s">
        <v>59</v>
      </c>
      <c r="G15" s="134">
        <f t="shared" si="1"/>
        <v>126427</v>
      </c>
      <c r="H15" s="134">
        <f t="shared" ca="1" si="2"/>
        <v>133079</v>
      </c>
      <c r="I15" s="134">
        <f t="shared" ca="1" si="3"/>
        <v>135739</v>
      </c>
      <c r="J15" s="134">
        <f t="shared" ca="1" si="4"/>
        <v>138455</v>
      </c>
      <c r="K15" s="134">
        <f t="shared" ca="1" si="5"/>
        <v>141223</v>
      </c>
      <c r="L15" s="134">
        <f t="shared" ca="1" si="6"/>
        <v>144048</v>
      </c>
      <c r="M15" s="134">
        <f t="shared" ca="1" si="7"/>
        <v>146929</v>
      </c>
      <c r="N15" s="134">
        <f t="shared" ca="1" si="8"/>
        <v>149866</v>
      </c>
      <c r="O15" s="100" t="str">
        <f t="shared" si="9"/>
        <v>C00860</v>
      </c>
      <c r="P15" s="102" t="s">
        <v>509</v>
      </c>
      <c r="Q15" s="103" t="str">
        <f t="shared" si="10"/>
        <v xml:space="preserve">Assistant Director Treasury </v>
      </c>
      <c r="R15" s="102" t="str">
        <f t="shared" si="11"/>
        <v>82</v>
      </c>
      <c r="S15" s="214">
        <v>126426.56</v>
      </c>
      <c r="T15" s="104" cm="1">
        <f t="array" aca="1" ref="T15" ca="1">IF($P15="Y",VLOOKUP($O15,INDIRECT($P$2),T$5,0)*INDIRECT($O$1),VLOOKUP($O15,INDIRECT($P$2),T$5,0))</f>
        <v>133078.82499999998</v>
      </c>
      <c r="U15" s="104" cm="1">
        <f t="array" aca="1" ref="U15" ca="1">IF($P15="Y",VLOOKUP($O15,INDIRECT($P$2),U$5,0)*INDIRECT($O$1),VLOOKUP($O15,INDIRECT($P$2),U$5,0))</f>
        <v>135738.69999999998</v>
      </c>
      <c r="V15" s="104" cm="1">
        <f t="array" aca="1" ref="V15" ca="1">IF($P15="Y",VLOOKUP($O15,INDIRECT($P$2),V$5,0)*INDIRECT($O$1),VLOOKUP($O15,INDIRECT($P$2),V$5,0))</f>
        <v>138454.94999999998</v>
      </c>
      <c r="W15" s="104" cm="1">
        <f t="array" aca="1" ref="W15" ca="1">IF($P15="Y",VLOOKUP($O15,INDIRECT($P$2),W$5,0)*INDIRECT($O$1),VLOOKUP($O15,INDIRECT($P$2),W$5,0))</f>
        <v>141223.47499999998</v>
      </c>
      <c r="X15" s="104" cm="1">
        <f t="array" aca="1" ref="X15" ca="1">IF($P15="Y",VLOOKUP($O15,INDIRECT($P$2),X$5,0)*INDIRECT($O$1),VLOOKUP($O15,INDIRECT($P$2),X$5,0))</f>
        <v>144048.375</v>
      </c>
      <c r="Y15" s="104" cm="1">
        <f t="array" aca="1" ref="Y15" ca="1">IF($P15="Y",VLOOKUP($O15,INDIRECT($P$2),Y$5,0)*INDIRECT($O$1),VLOOKUP($O15,INDIRECT($P$2),Y$5,0))</f>
        <v>146928.625</v>
      </c>
      <c r="Z15" s="104" cm="1">
        <f t="array" aca="1" ref="Z15" ca="1">IF($P15="Y",VLOOKUP($O15,INDIRECT($P$2),Z$5,0)*INDIRECT($O$1),VLOOKUP($O15,INDIRECT($P$2),Z$5,0))</f>
        <v>149866.27499999999</v>
      </c>
      <c r="AA15" s="162" t="str">
        <f t="shared" si="12"/>
        <v>C00860</v>
      </c>
      <c r="AB15" s="163" t="str">
        <f t="shared" si="13"/>
        <v xml:space="preserve">Assistant Director Treasury </v>
      </c>
      <c r="AC15" s="162" t="str">
        <f t="shared" si="14"/>
        <v>82</v>
      </c>
      <c r="AD15" s="213">
        <v>60.781999999999996</v>
      </c>
      <c r="AE15" s="164">
        <f t="shared" ca="1" si="16"/>
        <v>63.980999999999995</v>
      </c>
      <c r="AF15" s="164">
        <f t="shared" ca="1" si="17"/>
        <v>65.259</v>
      </c>
      <c r="AG15" s="164">
        <f t="shared" ca="1" si="18"/>
        <v>66.564999999999998</v>
      </c>
      <c r="AH15" s="164">
        <f t="shared" ca="1" si="19"/>
        <v>67.896000000000001</v>
      </c>
      <c r="AI15" s="164">
        <f t="shared" ca="1" si="20"/>
        <v>69.25500000000001</v>
      </c>
      <c r="AJ15" s="164">
        <f t="shared" ca="1" si="21"/>
        <v>70.63900000000001</v>
      </c>
      <c r="AK15" s="164">
        <f t="shared" ca="1" si="22"/>
        <v>72.052000000000007</v>
      </c>
    </row>
    <row r="16" spans="1:37">
      <c r="A16" s="85" t="s">
        <v>384</v>
      </c>
      <c r="B16" s="86">
        <v>15</v>
      </c>
      <c r="C16" s="94" t="s">
        <v>219</v>
      </c>
      <c r="D16" s="86">
        <v>683</v>
      </c>
      <c r="E16" s="86" t="s">
        <v>448</v>
      </c>
      <c r="F16" s="114" t="s">
        <v>385</v>
      </c>
      <c r="G16" s="134">
        <f t="shared" si="1"/>
        <v>156855</v>
      </c>
      <c r="H16" s="134">
        <f t="shared" ca="1" si="2"/>
        <v>165109</v>
      </c>
      <c r="I16" s="134">
        <f t="shared" ca="1" si="3"/>
        <v>168411</v>
      </c>
      <c r="J16" s="134">
        <f t="shared" ca="1" si="4"/>
        <v>171779</v>
      </c>
      <c r="K16" s="134">
        <f t="shared" ca="1" si="5"/>
        <v>175214</v>
      </c>
      <c r="L16" s="134">
        <f t="shared" ca="1" si="6"/>
        <v>178719</v>
      </c>
      <c r="M16" s="134">
        <f t="shared" ca="1" si="7"/>
        <v>182294</v>
      </c>
      <c r="N16" s="134">
        <f t="shared" ca="1" si="8"/>
        <v>185938</v>
      </c>
      <c r="O16" s="100" t="str">
        <f t="shared" si="9"/>
        <v>C00765</v>
      </c>
      <c r="P16" s="102" t="s">
        <v>509</v>
      </c>
      <c r="Q16" s="103" t="str">
        <f t="shared" si="10"/>
        <v>Assistant Director Water Treatment and Distribution</v>
      </c>
      <c r="R16" s="102" t="str">
        <f t="shared" si="11"/>
        <v>151</v>
      </c>
      <c r="S16" s="214">
        <v>156854.88</v>
      </c>
      <c r="T16" s="104" cm="1">
        <f t="array" aca="1" ref="T16" ca="1">IF($P16="Y",VLOOKUP($O16,INDIRECT($P$2),T$5,0)*INDIRECT($O$1),VLOOKUP($O16,INDIRECT($P$2),T$5,0))</f>
        <v>165109.04999999999</v>
      </c>
      <c r="U16" s="104" cm="1">
        <f t="array" aca="1" ref="U16" ca="1">IF($P16="Y",VLOOKUP($O16,INDIRECT($P$2),U$5,0)*INDIRECT($O$1),VLOOKUP($O16,INDIRECT($P$2),U$5,0))</f>
        <v>168410.57499999998</v>
      </c>
      <c r="V16" s="104" cm="1">
        <f t="array" aca="1" ref="V16" ca="1">IF($P16="Y",VLOOKUP($O16,INDIRECT($P$2),V$5,0)*INDIRECT($O$1),VLOOKUP($O16,INDIRECT($P$2),V$5,0))</f>
        <v>171778.72499999998</v>
      </c>
      <c r="W16" s="104" cm="1">
        <f t="array" aca="1" ref="W16" ca="1">IF($P16="Y",VLOOKUP($O16,INDIRECT($P$2),W$5,0)*INDIRECT($O$1),VLOOKUP($O16,INDIRECT($P$2),W$5,0))</f>
        <v>175213.49999999997</v>
      </c>
      <c r="X16" s="104" cm="1">
        <f t="array" aca="1" ref="X16" ca="1">IF($P16="Y",VLOOKUP($O16,INDIRECT($P$2),X$5,0)*INDIRECT($O$1),VLOOKUP($O16,INDIRECT($P$2),X$5,0))</f>
        <v>178718.99999999997</v>
      </c>
      <c r="Y16" s="104" cm="1">
        <f t="array" aca="1" ref="Y16" ca="1">IF($P16="Y",VLOOKUP($O16,INDIRECT($P$2),Y$5,0)*INDIRECT($O$1),VLOOKUP($O16,INDIRECT($P$2),Y$5,0))</f>
        <v>182294.19999999998</v>
      </c>
      <c r="Z16" s="104" cm="1">
        <f t="array" aca="1" ref="Z16" ca="1">IF($P16="Y",VLOOKUP($O16,INDIRECT($P$2),Z$5,0)*INDIRECT($O$1),VLOOKUP($O16,INDIRECT($P$2),Z$5,0))</f>
        <v>185938.07499999998</v>
      </c>
      <c r="AA16" s="162" t="str">
        <f t="shared" si="12"/>
        <v>C00765</v>
      </c>
      <c r="AB16" s="163" t="str">
        <f t="shared" si="13"/>
        <v>Assistant Director Water Treatment and Distribution</v>
      </c>
      <c r="AC16" s="162" t="str">
        <f t="shared" si="14"/>
        <v>151</v>
      </c>
      <c r="AD16" s="213">
        <v>75.411000000000001</v>
      </c>
      <c r="AE16" s="164">
        <f t="shared" ca="1" si="16"/>
        <v>79.38000000000001</v>
      </c>
      <c r="AF16" s="164">
        <f t="shared" ca="1" si="17"/>
        <v>80.966999999999999</v>
      </c>
      <c r="AG16" s="164">
        <f t="shared" ca="1" si="18"/>
        <v>82.585999999999999</v>
      </c>
      <c r="AH16" s="164">
        <f t="shared" ca="1" si="19"/>
        <v>84.238</v>
      </c>
      <c r="AI16" s="164">
        <f t="shared" ca="1" si="20"/>
        <v>85.923000000000002</v>
      </c>
      <c r="AJ16" s="164">
        <f t="shared" ca="1" si="21"/>
        <v>87.64200000000001</v>
      </c>
      <c r="AK16" s="164">
        <f t="shared" ca="1" si="22"/>
        <v>89.394000000000005</v>
      </c>
    </row>
    <row r="17" spans="1:37">
      <c r="A17" s="85" t="s">
        <v>163</v>
      </c>
      <c r="B17" s="86">
        <v>11</v>
      </c>
      <c r="C17" s="94" t="s">
        <v>745</v>
      </c>
      <c r="D17" s="86">
        <v>530</v>
      </c>
      <c r="E17" s="86" t="s">
        <v>448</v>
      </c>
      <c r="F17" s="114" t="s">
        <v>740</v>
      </c>
      <c r="G17" s="134">
        <f t="shared" si="1"/>
        <v>121041</v>
      </c>
      <c r="H17" s="134">
        <f t="shared" ca="1" si="2"/>
        <v>127411</v>
      </c>
      <c r="I17" s="134">
        <f t="shared" ca="1" si="3"/>
        <v>129958</v>
      </c>
      <c r="J17" s="134">
        <f t="shared" ca="1" si="4"/>
        <v>132557</v>
      </c>
      <c r="K17" s="134">
        <f t="shared" ca="1" si="5"/>
        <v>135209</v>
      </c>
      <c r="L17" s="134">
        <f t="shared" ca="1" si="6"/>
        <v>137914</v>
      </c>
      <c r="M17" s="134">
        <f t="shared" ca="1" si="7"/>
        <v>140671</v>
      </c>
      <c r="N17" s="134">
        <f t="shared" ca="1" si="8"/>
        <v>143485</v>
      </c>
      <c r="O17" s="100" t="str">
        <f t="shared" si="9"/>
        <v>C03572</v>
      </c>
      <c r="P17" s="102" t="s">
        <v>509</v>
      </c>
      <c r="Q17" s="103" t="str">
        <f t="shared" si="10"/>
        <v>Associate Director Contract Compliance</v>
      </c>
      <c r="R17" s="102" t="str">
        <f t="shared" si="11"/>
        <v>211</v>
      </c>
      <c r="S17" s="214">
        <v>121041.44</v>
      </c>
      <c r="T17" s="104" cm="1">
        <f t="array" aca="1" ref="T17" ca="1">IF($P17="Y",VLOOKUP($O17,INDIRECT($P$2),T$5,0)*INDIRECT($O$1),VLOOKUP($O17,INDIRECT($P$2),T$5,0))</f>
        <v>127410.57499999998</v>
      </c>
      <c r="U17" s="104" cm="1">
        <f t="array" aca="1" ref="U17" ca="1">IF($P17="Y",VLOOKUP($O17,INDIRECT($P$2),U$5,0)*INDIRECT($O$1),VLOOKUP($O17,INDIRECT($P$2),U$5,0))</f>
        <v>129957.69999999998</v>
      </c>
      <c r="V17" s="104" cm="1">
        <f t="array" aca="1" ref="V17" ca="1">IF($P17="Y",VLOOKUP($O17,INDIRECT($P$2),V$5,0)*INDIRECT($O$1),VLOOKUP($O17,INDIRECT($P$2),V$5,0))</f>
        <v>132557.09999999998</v>
      </c>
      <c r="W17" s="104" cm="1">
        <f t="array" aca="1" ref="W17" ca="1">IF($P17="Y",VLOOKUP($O17,INDIRECT($P$2),W$5,0)*INDIRECT($O$1),VLOOKUP($O17,INDIRECT($P$2),W$5,0))</f>
        <v>135208.77499999999</v>
      </c>
      <c r="X17" s="104" cm="1">
        <f t="array" aca="1" ref="X17" ca="1">IF($P17="Y",VLOOKUP($O17,INDIRECT($P$2),X$5,0)*INDIRECT($O$1),VLOOKUP($O17,INDIRECT($P$2),X$5,0))</f>
        <v>137913.75</v>
      </c>
      <c r="Y17" s="104" cm="1">
        <f t="array" aca="1" ref="Y17" ca="1">IF($P17="Y",VLOOKUP($O17,INDIRECT($P$2),Y$5,0)*INDIRECT($O$1),VLOOKUP($O17,INDIRECT($P$2),Y$5,0))</f>
        <v>140671</v>
      </c>
      <c r="Z17" s="104" cm="1">
        <f t="array" aca="1" ref="Z17" ca="1">IF($P17="Y",VLOOKUP($O17,INDIRECT($P$2),Z$5,0)*INDIRECT($O$1),VLOOKUP($O17,INDIRECT($P$2),Z$5,0))</f>
        <v>143484.625</v>
      </c>
      <c r="AA17" s="162" t="str">
        <f t="shared" si="12"/>
        <v>C03572</v>
      </c>
      <c r="AB17" s="163" t="str">
        <f t="shared" si="13"/>
        <v>Associate Director Contract Compliance</v>
      </c>
      <c r="AC17" s="162" t="str">
        <f t="shared" si="14"/>
        <v>211</v>
      </c>
      <c r="AD17" s="213">
        <v>58.192999999999998</v>
      </c>
      <c r="AE17" s="164">
        <f t="shared" ca="1" si="16"/>
        <v>61.256</v>
      </c>
      <c r="AF17" s="164">
        <f t="shared" ca="1" si="17"/>
        <v>62.48</v>
      </c>
      <c r="AG17" s="164">
        <f t="shared" ca="1" si="18"/>
        <v>63.73</v>
      </c>
      <c r="AH17" s="164">
        <f t="shared" ca="1" si="19"/>
        <v>65.00500000000001</v>
      </c>
      <c r="AI17" s="164">
        <f t="shared" ca="1" si="20"/>
        <v>66.305000000000007</v>
      </c>
      <c r="AJ17" s="164">
        <f t="shared" ca="1" si="21"/>
        <v>67.631</v>
      </c>
      <c r="AK17" s="164">
        <f t="shared" ca="1" si="22"/>
        <v>68.983000000000004</v>
      </c>
    </row>
    <row r="18" spans="1:37">
      <c r="A18" s="85" t="s">
        <v>379</v>
      </c>
      <c r="B18" s="86">
        <v>12</v>
      </c>
      <c r="C18" s="94" t="s">
        <v>746</v>
      </c>
      <c r="D18" s="86">
        <v>575</v>
      </c>
      <c r="E18" s="86" t="s">
        <v>448</v>
      </c>
      <c r="F18" s="114" t="s">
        <v>741</v>
      </c>
      <c r="G18" s="134">
        <f t="shared" si="1"/>
        <v>131575</v>
      </c>
      <c r="H18" s="134">
        <f t="shared" ca="1" si="2"/>
        <v>138498</v>
      </c>
      <c r="I18" s="134">
        <f t="shared" ca="1" si="3"/>
        <v>141269</v>
      </c>
      <c r="J18" s="134">
        <f t="shared" ca="1" si="4"/>
        <v>144093</v>
      </c>
      <c r="K18" s="134">
        <f t="shared" ca="1" si="5"/>
        <v>146975</v>
      </c>
      <c r="L18" s="134">
        <f t="shared" ca="1" si="6"/>
        <v>149914</v>
      </c>
      <c r="M18" s="134">
        <f t="shared" ca="1" si="7"/>
        <v>152914</v>
      </c>
      <c r="N18" s="134">
        <f t="shared" ca="1" si="8"/>
        <v>155971</v>
      </c>
      <c r="O18" s="100" t="str">
        <f t="shared" si="9"/>
        <v>52941C</v>
      </c>
      <c r="P18" s="102" t="s">
        <v>509</v>
      </c>
      <c r="Q18" s="103" t="str">
        <f t="shared" si="10"/>
        <v>Associate Director Labor Standards Enforcement</v>
      </c>
      <c r="R18" s="102" t="str">
        <f t="shared" si="11"/>
        <v>212</v>
      </c>
      <c r="S18" s="214">
        <v>131574.56</v>
      </c>
      <c r="T18" s="104" cm="1">
        <f t="array" aca="1" ref="T18" ca="1">IF($P18="Y",VLOOKUP($O18,INDIRECT($P$2),T$5,0)*INDIRECT($O$1),VLOOKUP($O18,INDIRECT($P$2),T$5,0))</f>
        <v>138498</v>
      </c>
      <c r="U18" s="104" cm="1">
        <f t="array" aca="1" ref="U18" ca="1">IF($P18="Y",VLOOKUP($O18,INDIRECT($P$2),U$5,0)*INDIRECT($O$1),VLOOKUP($O18,INDIRECT($P$2),U$5,0))</f>
        <v>141268.57499999998</v>
      </c>
      <c r="V18" s="104" cm="1">
        <f t="array" aca="1" ref="V18" ca="1">IF($P18="Y",VLOOKUP($O18,INDIRECT($P$2),V$5,0)*INDIRECT($O$1),VLOOKUP($O18,INDIRECT($P$2),V$5,0))</f>
        <v>144093.47499999998</v>
      </c>
      <c r="W18" s="104" cm="1">
        <f t="array" aca="1" ref="W18" ca="1">IF($P18="Y",VLOOKUP($O18,INDIRECT($P$2),W$5,0)*INDIRECT($O$1),VLOOKUP($O18,INDIRECT($P$2),W$5,0))</f>
        <v>146974.75</v>
      </c>
      <c r="X18" s="104" cm="1">
        <f t="array" aca="1" ref="X18" ca="1">IF($P18="Y",VLOOKUP($O18,INDIRECT($P$2),X$5,0)*INDIRECT($O$1),VLOOKUP($O18,INDIRECT($P$2),X$5,0))</f>
        <v>149914.44999999998</v>
      </c>
      <c r="Y18" s="104" cm="1">
        <f t="array" aca="1" ref="Y18" ca="1">IF($P18="Y",VLOOKUP($O18,INDIRECT($P$2),Y$5,0)*INDIRECT($O$1),VLOOKUP($O18,INDIRECT($P$2),Y$5,0))</f>
        <v>152913.59999999998</v>
      </c>
      <c r="Z18" s="104" cm="1">
        <f t="array" aca="1" ref="Z18" ca="1">IF($P18="Y",VLOOKUP($O18,INDIRECT($P$2),Z$5,0)*INDIRECT($O$1),VLOOKUP($O18,INDIRECT($P$2),Z$5,0))</f>
        <v>155971.17499999999</v>
      </c>
      <c r="AA18" s="162" t="str">
        <f t="shared" si="12"/>
        <v>52941C</v>
      </c>
      <c r="AB18" s="163" t="str">
        <f t="shared" si="13"/>
        <v>Associate Director Labor Standards Enforcement</v>
      </c>
      <c r="AC18" s="162" t="str">
        <f t="shared" si="14"/>
        <v>212</v>
      </c>
      <c r="AD18" s="213">
        <v>63.256999999999998</v>
      </c>
      <c r="AE18" s="164">
        <f t="shared" ca="1" si="16"/>
        <v>66.585999999999999</v>
      </c>
      <c r="AF18" s="164">
        <f t="shared" ca="1" si="17"/>
        <v>67.918000000000006</v>
      </c>
      <c r="AG18" s="164">
        <f t="shared" ca="1" si="18"/>
        <v>69.27600000000001</v>
      </c>
      <c r="AH18" s="164">
        <f t="shared" ca="1" si="19"/>
        <v>70.661000000000001</v>
      </c>
      <c r="AI18" s="164">
        <f t="shared" ca="1" si="20"/>
        <v>72.075000000000003</v>
      </c>
      <c r="AJ18" s="164">
        <f t="shared" ca="1" si="21"/>
        <v>73.51700000000001</v>
      </c>
      <c r="AK18" s="164">
        <f t="shared" ca="1" si="22"/>
        <v>74.987000000000009</v>
      </c>
    </row>
    <row r="19" spans="1:37">
      <c r="A19" s="85" t="s">
        <v>663</v>
      </c>
      <c r="B19" s="86">
        <v>11</v>
      </c>
      <c r="C19" s="94" t="s">
        <v>236</v>
      </c>
      <c r="D19" s="86">
        <v>513</v>
      </c>
      <c r="E19" s="86" t="s">
        <v>448</v>
      </c>
      <c r="F19" s="114" t="s">
        <v>659</v>
      </c>
      <c r="G19" s="134">
        <f t="shared" si="1"/>
        <v>117060</v>
      </c>
      <c r="H19" s="134">
        <f t="shared" ca="1" si="2"/>
        <v>123222</v>
      </c>
      <c r="I19" s="134">
        <f t="shared" ca="1" si="3"/>
        <v>125684</v>
      </c>
      <c r="J19" s="134">
        <f t="shared" ca="1" si="4"/>
        <v>128199</v>
      </c>
      <c r="K19" s="134">
        <f t="shared" ca="1" si="5"/>
        <v>130764</v>
      </c>
      <c r="L19" s="134">
        <f t="shared" ca="1" si="6"/>
        <v>133377</v>
      </c>
      <c r="M19" s="134">
        <f t="shared" ca="1" si="7"/>
        <v>136046</v>
      </c>
      <c r="N19" s="134">
        <f t="shared" ca="1" si="8"/>
        <v>138770</v>
      </c>
      <c r="O19" s="100" t="str">
        <f t="shared" si="9"/>
        <v>53082C</v>
      </c>
      <c r="P19" s="102" t="s">
        <v>509</v>
      </c>
      <c r="Q19" s="103" t="str">
        <f t="shared" si="10"/>
        <v>Associate Director Neighborhood Safety</v>
      </c>
      <c r="R19" s="102" t="str">
        <f t="shared" si="11"/>
        <v>26</v>
      </c>
      <c r="S19" s="214">
        <v>117060.32</v>
      </c>
      <c r="T19" s="104" cm="1">
        <f t="array" aca="1" ref="T19" ca="1">IF($P19="Y",VLOOKUP($O19,INDIRECT($P$2),T$5,0)*INDIRECT($O$1),VLOOKUP($O19,INDIRECT($P$2),T$5,0))</f>
        <v>123222.42499999999</v>
      </c>
      <c r="U19" s="104" cm="1">
        <f t="array" aca="1" ref="U19" ca="1">IF($P19="Y",VLOOKUP($O19,INDIRECT($P$2),U$5,0)*INDIRECT($O$1),VLOOKUP($O19,INDIRECT($P$2),U$5,0))</f>
        <v>125684.47499999999</v>
      </c>
      <c r="V19" s="104" cm="1">
        <f t="array" aca="1" ref="V19" ca="1">IF($P19="Y",VLOOKUP($O19,INDIRECT($P$2),V$5,0)*INDIRECT($O$1),VLOOKUP($O19,INDIRECT($P$2),V$5,0))</f>
        <v>128198.79999999999</v>
      </c>
      <c r="W19" s="104" cm="1">
        <f t="array" aca="1" ref="W19" ca="1">IF($P19="Y",VLOOKUP($O19,INDIRECT($P$2),W$5,0)*INDIRECT($O$1),VLOOKUP($O19,INDIRECT($P$2),W$5,0))</f>
        <v>130764.37499999999</v>
      </c>
      <c r="X19" s="104" cm="1">
        <f t="array" aca="1" ref="X19" ca="1">IF($P19="Y",VLOOKUP($O19,INDIRECT($P$2),X$5,0)*INDIRECT($O$1),VLOOKUP($O19,INDIRECT($P$2),X$5,0))</f>
        <v>133377.09999999998</v>
      </c>
      <c r="Y19" s="104" cm="1">
        <f t="array" aca="1" ref="Y19" ca="1">IF($P19="Y",VLOOKUP($O19,INDIRECT($P$2),Y$5,0)*INDIRECT($O$1),VLOOKUP($O19,INDIRECT($P$2),Y$5,0))</f>
        <v>136046.19999999998</v>
      </c>
      <c r="Z19" s="104" cm="1">
        <f t="array" aca="1" ref="Z19" ca="1">IF($P19="Y",VLOOKUP($O19,INDIRECT($P$2),Z$5,0)*INDIRECT($O$1),VLOOKUP($O19,INDIRECT($P$2),Z$5,0))</f>
        <v>138769.625</v>
      </c>
      <c r="AA19" s="162" t="str">
        <f t="shared" si="12"/>
        <v>53082C</v>
      </c>
      <c r="AB19" s="163" t="str">
        <f t="shared" si="13"/>
        <v>Associate Director Neighborhood Safety</v>
      </c>
      <c r="AC19" s="162" t="str">
        <f t="shared" si="14"/>
        <v>26</v>
      </c>
      <c r="AD19" s="213">
        <v>56.279000000000003</v>
      </c>
      <c r="AE19" s="164">
        <f t="shared" ca="1" si="16"/>
        <v>59.241999999999997</v>
      </c>
      <c r="AF19" s="164">
        <f t="shared" ca="1" si="17"/>
        <v>60.425999999999995</v>
      </c>
      <c r="AG19" s="164">
        <f t="shared" ca="1" si="18"/>
        <v>61.634999999999998</v>
      </c>
      <c r="AH19" s="164">
        <f t="shared" ca="1" si="19"/>
        <v>62.867999999999995</v>
      </c>
      <c r="AI19" s="164">
        <f t="shared" ca="1" si="20"/>
        <v>64.124000000000009</v>
      </c>
      <c r="AJ19" s="164">
        <f t="shared" ca="1" si="21"/>
        <v>65.407000000000011</v>
      </c>
      <c r="AK19" s="164">
        <f t="shared" ca="1" si="22"/>
        <v>66.716999999999999</v>
      </c>
    </row>
    <row r="20" spans="1:37" s="51" customFormat="1">
      <c r="A20" s="85" t="s">
        <v>674</v>
      </c>
      <c r="B20" s="86">
        <v>14</v>
      </c>
      <c r="C20" s="94" t="s">
        <v>222</v>
      </c>
      <c r="D20" s="86">
        <v>643</v>
      </c>
      <c r="E20" s="86" t="s">
        <v>448</v>
      </c>
      <c r="F20" s="113" t="s">
        <v>771</v>
      </c>
      <c r="G20" s="134">
        <f t="shared" si="1"/>
        <v>147491</v>
      </c>
      <c r="H20" s="134">
        <f t="shared" ca="1" si="2"/>
        <v>155253</v>
      </c>
      <c r="I20" s="134">
        <f t="shared" ca="1" si="3"/>
        <v>158358</v>
      </c>
      <c r="J20" s="134">
        <f t="shared" ca="1" si="4"/>
        <v>161525</v>
      </c>
      <c r="K20" s="134">
        <f t="shared" ca="1" si="5"/>
        <v>164754</v>
      </c>
      <c r="L20" s="134">
        <f t="shared" ca="1" si="6"/>
        <v>168048</v>
      </c>
      <c r="M20" s="134">
        <f t="shared" ca="1" si="7"/>
        <v>171410</v>
      </c>
      <c r="N20" s="134">
        <f t="shared" ca="1" si="8"/>
        <v>174838</v>
      </c>
      <c r="O20" s="100" t="str">
        <f t="shared" si="9"/>
        <v>59491C</v>
      </c>
      <c r="P20" s="102" t="s">
        <v>509</v>
      </c>
      <c r="Q20" s="103" t="str">
        <f t="shared" si="10"/>
        <v>Associate Director Police Conduct Review</v>
      </c>
      <c r="R20" s="102" t="str">
        <f t="shared" si="11"/>
        <v>200</v>
      </c>
      <c r="S20" s="214">
        <v>147490.72</v>
      </c>
      <c r="T20" s="104" cm="1">
        <f t="array" aca="1" ref="T20" ca="1">IF($P20="Y",VLOOKUP($O20,INDIRECT($P$2),T$5,0)*INDIRECT($O$1),VLOOKUP($O20,INDIRECT($P$2),T$5,0))</f>
        <v>155252.65</v>
      </c>
      <c r="U20" s="104" cm="1">
        <f t="array" aca="1" ref="U20" ca="1">IF($P20="Y",VLOOKUP($O20,INDIRECT($P$2),U$5,0)*INDIRECT($O$1),VLOOKUP($O20,INDIRECT($P$2),U$5,0))</f>
        <v>158358.39999999999</v>
      </c>
      <c r="V20" s="104" cm="1">
        <f t="array" aca="1" ref="V20" ca="1">IF($P20="Y",VLOOKUP($O20,INDIRECT($P$2),V$5,0)*INDIRECT($O$1),VLOOKUP($O20,INDIRECT($P$2),V$5,0))</f>
        <v>161524.625</v>
      </c>
      <c r="W20" s="104" cm="1">
        <f t="array" aca="1" ref="W20" ca="1">IF($P20="Y",VLOOKUP($O20,INDIRECT($P$2),W$5,0)*INDIRECT($O$1),VLOOKUP($O20,INDIRECT($P$2),W$5,0))</f>
        <v>164754.4</v>
      </c>
      <c r="X20" s="104" cm="1">
        <f t="array" aca="1" ref="X20" ca="1">IF($P20="Y",VLOOKUP($O20,INDIRECT($P$2),X$5,0)*INDIRECT($O$1),VLOOKUP($O20,INDIRECT($P$2),X$5,0))</f>
        <v>168047.72499999998</v>
      </c>
      <c r="Y20" s="104" cm="1">
        <f t="array" aca="1" ref="Y20" ca="1">IF($P20="Y",VLOOKUP($O20,INDIRECT($P$2),Y$5,0)*INDIRECT($O$1),VLOOKUP($O20,INDIRECT($P$2),Y$5,0))</f>
        <v>171409.72499999998</v>
      </c>
      <c r="Z20" s="104" cm="1">
        <f t="array" aca="1" ref="Z20" ca="1">IF($P20="Y",VLOOKUP($O20,INDIRECT($P$2),Z$5,0)*INDIRECT($O$1),VLOOKUP($O20,INDIRECT($P$2),Z$5,0))</f>
        <v>174838.34999999998</v>
      </c>
      <c r="AA20" s="162" t="str">
        <f t="shared" si="12"/>
        <v>59491C</v>
      </c>
      <c r="AB20" s="163" t="str">
        <f t="shared" si="13"/>
        <v>Associate Director Police Conduct Review</v>
      </c>
      <c r="AC20" s="162" t="str">
        <f t="shared" si="14"/>
        <v>200</v>
      </c>
      <c r="AD20" s="213">
        <v>70.909000000000006</v>
      </c>
      <c r="AE20" s="164">
        <f t="shared" ca="1" si="16"/>
        <v>74.641000000000005</v>
      </c>
      <c r="AF20" s="164">
        <f t="shared" ca="1" si="17"/>
        <v>76.134</v>
      </c>
      <c r="AG20" s="164">
        <f t="shared" ca="1" si="18"/>
        <v>77.657000000000011</v>
      </c>
      <c r="AH20" s="164">
        <f t="shared" ca="1" si="19"/>
        <v>79.209000000000003</v>
      </c>
      <c r="AI20" s="164">
        <f t="shared" ca="1" si="20"/>
        <v>80.793000000000006</v>
      </c>
      <c r="AJ20" s="164">
        <f t="shared" ca="1" si="21"/>
        <v>82.409000000000006</v>
      </c>
      <c r="AK20" s="164">
        <f t="shared" ca="1" si="22"/>
        <v>84.057000000000002</v>
      </c>
    </row>
    <row r="21" spans="1:37">
      <c r="A21" s="85" t="s">
        <v>743</v>
      </c>
      <c r="B21" s="86">
        <v>16</v>
      </c>
      <c r="C21" s="94" t="s">
        <v>744</v>
      </c>
      <c r="D21" s="86">
        <v>725</v>
      </c>
      <c r="E21" s="86" t="s">
        <v>448</v>
      </c>
      <c r="F21" s="114" t="s">
        <v>742</v>
      </c>
      <c r="G21" s="134">
        <f t="shared" si="1"/>
        <v>166685</v>
      </c>
      <c r="H21" s="134">
        <f t="shared" ca="1" si="2"/>
        <v>175456</v>
      </c>
      <c r="I21" s="134">
        <f t="shared" ca="1" si="3"/>
        <v>178966</v>
      </c>
      <c r="J21" s="134">
        <f t="shared" ca="1" si="4"/>
        <v>182545</v>
      </c>
      <c r="K21" s="134">
        <f t="shared" ca="1" si="5"/>
        <v>186196</v>
      </c>
      <c r="L21" s="134">
        <f t="shared" ca="1" si="6"/>
        <v>189919</v>
      </c>
      <c r="M21" s="134">
        <f t="shared" ca="1" si="7"/>
        <v>193718</v>
      </c>
      <c r="N21" s="134">
        <f t="shared" ca="1" si="8"/>
        <v>197592</v>
      </c>
      <c r="O21" s="100" t="str">
        <f t="shared" si="9"/>
        <v>59505C</v>
      </c>
      <c r="P21" s="102" t="s">
        <v>509</v>
      </c>
      <c r="Q21" s="103" t="str">
        <f t="shared" si="10"/>
        <v>Bureau Chief (Civilian)</v>
      </c>
      <c r="R21" s="102" t="str">
        <f t="shared" si="11"/>
        <v>213</v>
      </c>
      <c r="S21" s="214">
        <v>166684.96</v>
      </c>
      <c r="T21" s="104" cm="1">
        <f t="array" aca="1" ref="T21" ca="1">IF($P21="Y",VLOOKUP($O21,INDIRECT($P$2),T$5,0)*INDIRECT($O$1),VLOOKUP($O21,INDIRECT($P$2),T$5,0))</f>
        <v>175456.42499999999</v>
      </c>
      <c r="U21" s="104" cm="1">
        <f t="array" aca="1" ref="U21" ca="1">IF($P21="Y",VLOOKUP($O21,INDIRECT($P$2),U$5,0)*INDIRECT($O$1),VLOOKUP($O21,INDIRECT($P$2),U$5,0))</f>
        <v>178966.02499999999</v>
      </c>
      <c r="V21" s="104" cm="1">
        <f t="array" aca="1" ref="V21" ca="1">IF($P21="Y",VLOOKUP($O21,INDIRECT($P$2),V$5,0)*INDIRECT($O$1),VLOOKUP($O21,INDIRECT($P$2),V$5,0))</f>
        <v>182545.32499999998</v>
      </c>
      <c r="W21" s="104" cm="1">
        <f t="array" aca="1" ref="W21" ca="1">IF($P21="Y",VLOOKUP($O21,INDIRECT($P$2),W$5,0)*INDIRECT($O$1),VLOOKUP($O21,INDIRECT($P$2),W$5,0))</f>
        <v>186196.37499999997</v>
      </c>
      <c r="X21" s="104" cm="1">
        <f t="array" aca="1" ref="X21" ca="1">IF($P21="Y",VLOOKUP($O21,INDIRECT($P$2),X$5,0)*INDIRECT($O$1),VLOOKUP($O21,INDIRECT($P$2),X$5,0))</f>
        <v>189919.17499999999</v>
      </c>
      <c r="Y21" s="104" cm="1">
        <f t="array" aca="1" ref="Y21" ca="1">IF($P21="Y",VLOOKUP($O21,INDIRECT($P$2),Y$5,0)*INDIRECT($O$1),VLOOKUP($O21,INDIRECT($P$2),Y$5,0))</f>
        <v>193717.82499999998</v>
      </c>
      <c r="Z21" s="104" cm="1">
        <f t="array" aca="1" ref="Z21" ca="1">IF($P21="Y",VLOOKUP($O21,INDIRECT($P$2),Z$5,0)*INDIRECT($O$1),VLOOKUP($O21,INDIRECT($P$2),Z$5,0))</f>
        <v>197592.32499999998</v>
      </c>
      <c r="AA21" s="162" t="str">
        <f t="shared" si="12"/>
        <v>59505C</v>
      </c>
      <c r="AB21" s="163" t="str">
        <f t="shared" si="13"/>
        <v>Bureau Chief (Civilian)</v>
      </c>
      <c r="AC21" s="162" t="str">
        <f t="shared" si="14"/>
        <v>213</v>
      </c>
      <c r="AD21" s="213">
        <f>ROUNDUP(S21/2080,3)</f>
        <v>80.137</v>
      </c>
      <c r="AE21" s="164">
        <f t="shared" ca="1" si="16"/>
        <v>84.355000000000004</v>
      </c>
      <c r="AF21" s="164">
        <f t="shared" ca="1" si="17"/>
        <v>86.042000000000002</v>
      </c>
      <c r="AG21" s="164">
        <f t="shared" ca="1" si="18"/>
        <v>87.763000000000005</v>
      </c>
      <c r="AH21" s="164">
        <f t="shared" ca="1" si="19"/>
        <v>89.518000000000001</v>
      </c>
      <c r="AI21" s="164">
        <f t="shared" ca="1" si="20"/>
        <v>91.308000000000007</v>
      </c>
      <c r="AJ21" s="164">
        <f t="shared" ca="1" si="21"/>
        <v>93.134</v>
      </c>
      <c r="AK21" s="164">
        <f t="shared" ca="1" si="22"/>
        <v>94.997</v>
      </c>
    </row>
    <row r="22" spans="1:37">
      <c r="A22" s="85" t="s">
        <v>60</v>
      </c>
      <c r="B22" s="86">
        <v>10</v>
      </c>
      <c r="C22" s="86" t="s">
        <v>61</v>
      </c>
      <c r="D22" s="86">
        <v>468</v>
      </c>
      <c r="E22" s="86" t="s">
        <v>448</v>
      </c>
      <c r="F22" s="113" t="s">
        <v>62</v>
      </c>
      <c r="G22" s="134">
        <f t="shared" ca="1" si="1"/>
        <v>106528</v>
      </c>
      <c r="H22" s="134">
        <f t="shared" ca="1" si="2"/>
        <v>112135</v>
      </c>
      <c r="I22" s="134">
        <f t="shared" ca="1" si="3"/>
        <v>114376</v>
      </c>
      <c r="J22" s="134">
        <f t="shared" ca="1" si="4"/>
        <v>116666</v>
      </c>
      <c r="K22" s="134">
        <f t="shared" ca="1" si="5"/>
        <v>118997</v>
      </c>
      <c r="L22" s="134">
        <f t="shared" ca="1" si="6"/>
        <v>121379</v>
      </c>
      <c r="M22" s="134">
        <f t="shared" ca="1" si="7"/>
        <v>123805</v>
      </c>
      <c r="N22" s="134">
        <f t="shared" ca="1" si="8"/>
        <v>126280</v>
      </c>
      <c r="O22" s="100" t="str">
        <f t="shared" si="9"/>
        <v>C01457</v>
      </c>
      <c r="P22" s="102" t="s">
        <v>509</v>
      </c>
      <c r="Q22" s="103" t="str">
        <f t="shared" si="10"/>
        <v>Business Services Manager</v>
      </c>
      <c r="R22" s="102" t="str">
        <f t="shared" si="11"/>
        <v>19A</v>
      </c>
      <c r="S22" s="104" cm="1">
        <f t="array" aca="1" ref="S22" ca="1">IF($P22="Y",VLOOKUP($O22,INDIRECT($P$2),S$5,0)*INDIRECT($O$1),VLOOKUP($O22,INDIRECT($P$2),S$5,0))</f>
        <v>106528.24999999999</v>
      </c>
      <c r="T22" s="104" cm="1">
        <f t="array" aca="1" ref="T22" ca="1">IF($P22="Y",VLOOKUP($O22,INDIRECT($P$2),T$5,0)*INDIRECT($O$1),VLOOKUP($O22,INDIRECT($P$2),T$5,0))</f>
        <v>112134.99999999999</v>
      </c>
      <c r="U22" s="104" cm="1">
        <f t="array" aca="1" ref="U22" ca="1">IF($P22="Y",VLOOKUP($O22,INDIRECT($P$2),U$5,0)*INDIRECT($O$1),VLOOKUP($O22,INDIRECT($P$2),U$5,0))</f>
        <v>114375.65</v>
      </c>
      <c r="V22" s="104" cm="1">
        <f t="array" aca="1" ref="V22" ca="1">IF($P22="Y",VLOOKUP($O22,INDIRECT($P$2),V$5,0)*INDIRECT($O$1),VLOOKUP($O22,INDIRECT($P$2),V$5,0))</f>
        <v>116665.49999999999</v>
      </c>
      <c r="W22" s="104" cm="1">
        <f t="array" aca="1" ref="W22" ca="1">IF($P22="Y",VLOOKUP($O22,INDIRECT($P$2),W$5,0)*INDIRECT($O$1),VLOOKUP($O22,INDIRECT($P$2),W$5,0))</f>
        <v>118997.37499999999</v>
      </c>
      <c r="X22" s="104" cm="1">
        <f t="array" aca="1" ref="X22" ca="1">IF($P22="Y",VLOOKUP($O22,INDIRECT($P$2),X$5,0)*INDIRECT($O$1),VLOOKUP($O22,INDIRECT($P$2),X$5,0))</f>
        <v>121379.47499999999</v>
      </c>
      <c r="Y22" s="104" cm="1">
        <f t="array" aca="1" ref="Y22" ca="1">IF($P22="Y",VLOOKUP($O22,INDIRECT($P$2),Y$5,0)*INDIRECT($O$1),VLOOKUP($O22,INDIRECT($P$2),Y$5,0))</f>
        <v>123804.62499999999</v>
      </c>
      <c r="Z22" s="104" cm="1">
        <f t="array" aca="1" ref="Z22" ca="1">IF($P22="Y",VLOOKUP($O22,INDIRECT($P$2),Z$5,0)*INDIRECT($O$1),VLOOKUP($O22,INDIRECT($P$2),Z$5,0))</f>
        <v>126279.99999999999</v>
      </c>
      <c r="AA22" s="162" t="str">
        <f t="shared" si="12"/>
        <v>C01457</v>
      </c>
      <c r="AB22" s="163" t="str">
        <f t="shared" si="13"/>
        <v>Business Services Manager</v>
      </c>
      <c r="AC22" s="162" t="str">
        <f t="shared" si="14"/>
        <v>19A</v>
      </c>
      <c r="AD22" s="164">
        <f ca="1">ROUNDUP(S22/2080,3)</f>
        <v>51.216000000000001</v>
      </c>
      <c r="AE22" s="164">
        <f t="shared" ca="1" si="16"/>
        <v>53.911999999999999</v>
      </c>
      <c r="AF22" s="164">
        <f t="shared" ca="1" si="17"/>
        <v>54.988999999999997</v>
      </c>
      <c r="AG22" s="164">
        <f t="shared" ca="1" si="18"/>
        <v>56.089999999999996</v>
      </c>
      <c r="AH22" s="164">
        <f t="shared" ca="1" si="19"/>
        <v>57.210999999999999</v>
      </c>
      <c r="AI22" s="164">
        <f t="shared" ca="1" si="20"/>
        <v>58.355999999999995</v>
      </c>
      <c r="AJ22" s="164">
        <f t="shared" ca="1" si="21"/>
        <v>59.521999999999998</v>
      </c>
      <c r="AK22" s="164">
        <f t="shared" ca="1" si="22"/>
        <v>60.711999999999996</v>
      </c>
    </row>
    <row r="23" spans="1:37">
      <c r="A23" s="85" t="s">
        <v>63</v>
      </c>
      <c r="B23" s="86">
        <v>12</v>
      </c>
      <c r="C23" s="86" t="s">
        <v>64</v>
      </c>
      <c r="D23" s="86">
        <v>546</v>
      </c>
      <c r="E23" s="86" t="s">
        <v>448</v>
      </c>
      <c r="F23" s="115" t="s">
        <v>65</v>
      </c>
      <c r="G23" s="134">
        <f t="shared" ca="1" si="1"/>
        <v>124785</v>
      </c>
      <c r="H23" s="134">
        <f t="shared" ca="1" si="2"/>
        <v>131352</v>
      </c>
      <c r="I23" s="134">
        <f t="shared" ca="1" si="3"/>
        <v>133980</v>
      </c>
      <c r="J23" s="134">
        <f t="shared" ca="1" si="4"/>
        <v>136659</v>
      </c>
      <c r="K23" s="134">
        <f t="shared" ca="1" si="5"/>
        <v>139393</v>
      </c>
      <c r="L23" s="134">
        <f t="shared" ca="1" si="6"/>
        <v>142181</v>
      </c>
      <c r="M23" s="134">
        <f t="shared" ca="1" si="7"/>
        <v>145025</v>
      </c>
      <c r="N23" s="134">
        <f t="shared" ca="1" si="8"/>
        <v>147924</v>
      </c>
      <c r="O23" s="100" t="str">
        <f t="shared" si="9"/>
        <v>C01700</v>
      </c>
      <c r="P23" s="102" t="s">
        <v>509</v>
      </c>
      <c r="Q23" s="103" t="str">
        <f t="shared" si="10"/>
        <v>Chief Appraiser</v>
      </c>
      <c r="R23" s="102" t="str">
        <f t="shared" si="11"/>
        <v>05</v>
      </c>
      <c r="S23" s="104" cm="1">
        <f t="array" aca="1" ref="S23" ca="1">IF($P23="Y",VLOOKUP($O23,INDIRECT($P$2),S$5,0)*INDIRECT($O$1),VLOOKUP($O23,INDIRECT($P$2),S$5,0))</f>
        <v>124784.52499999999</v>
      </c>
      <c r="T23" s="104" cm="1">
        <f t="array" aca="1" ref="T23" ca="1">IF($P23="Y",VLOOKUP($O23,INDIRECT($P$2),T$5,0)*INDIRECT($O$1),VLOOKUP($O23,INDIRECT($P$2),T$5,0))</f>
        <v>131351.69999999998</v>
      </c>
      <c r="U23" s="104" cm="1">
        <f t="array" aca="1" ref="U23" ca="1">IF($P23="Y",VLOOKUP($O23,INDIRECT($P$2),U$5,0)*INDIRECT($O$1),VLOOKUP($O23,INDIRECT($P$2),U$5,0))</f>
        <v>133979.79999999999</v>
      </c>
      <c r="V23" s="104" cm="1">
        <f t="array" aca="1" ref="V23" ca="1">IF($P23="Y",VLOOKUP($O23,INDIRECT($P$2),V$5,0)*INDIRECT($O$1),VLOOKUP($O23,INDIRECT($P$2),V$5,0))</f>
        <v>136659.15</v>
      </c>
      <c r="W23" s="104" cm="1">
        <f t="array" aca="1" ref="W23" ca="1">IF($P23="Y",VLOOKUP($O23,INDIRECT($P$2),W$5,0)*INDIRECT($O$1),VLOOKUP($O23,INDIRECT($P$2),W$5,0))</f>
        <v>139392.82499999998</v>
      </c>
      <c r="X23" s="104" cm="1">
        <f t="array" aca="1" ref="X23" ca="1">IF($P23="Y",VLOOKUP($O23,INDIRECT($P$2),X$5,0)*INDIRECT($O$1),VLOOKUP($O23,INDIRECT($P$2),X$5,0))</f>
        <v>142180.82499999998</v>
      </c>
      <c r="Y23" s="104" cm="1">
        <f t="array" aca="1" ref="Y23" ca="1">IF($P23="Y",VLOOKUP($O23,INDIRECT($P$2),Y$5,0)*INDIRECT($O$1),VLOOKUP($O23,INDIRECT($P$2),Y$5,0))</f>
        <v>145025.19999999998</v>
      </c>
      <c r="Z23" s="104" cm="1">
        <f t="array" aca="1" ref="Z23" ca="1">IF($P23="Y",VLOOKUP($O23,INDIRECT($P$2),Z$5,0)*INDIRECT($O$1),VLOOKUP($O23,INDIRECT($P$2),Z$5,0))</f>
        <v>147923.9</v>
      </c>
      <c r="AA23" s="162" t="str">
        <f t="shared" si="12"/>
        <v>C01700</v>
      </c>
      <c r="AB23" s="163" t="str">
        <f t="shared" si="13"/>
        <v>Chief Appraiser</v>
      </c>
      <c r="AC23" s="162" t="str">
        <f t="shared" si="14"/>
        <v>05</v>
      </c>
      <c r="AD23" s="164">
        <f ca="1">ROUNDUP(S23/2080,3)</f>
        <v>59.992999999999995</v>
      </c>
      <c r="AE23" s="164">
        <f t="shared" ca="1" si="16"/>
        <v>63.15</v>
      </c>
      <c r="AF23" s="164">
        <f t="shared" ca="1" si="17"/>
        <v>64.414000000000001</v>
      </c>
      <c r="AG23" s="164">
        <f t="shared" ca="1" si="18"/>
        <v>65.701999999999998</v>
      </c>
      <c r="AH23" s="164">
        <f t="shared" ca="1" si="19"/>
        <v>67.016000000000005</v>
      </c>
      <c r="AI23" s="164">
        <f t="shared" ca="1" si="20"/>
        <v>68.356999999999999</v>
      </c>
      <c r="AJ23" s="164">
        <f t="shared" ca="1" si="21"/>
        <v>69.724000000000004</v>
      </c>
      <c r="AK23" s="164">
        <f t="shared" ca="1" si="22"/>
        <v>71.118000000000009</v>
      </c>
    </row>
    <row r="24" spans="1:37">
      <c r="A24" s="85" t="s">
        <v>689</v>
      </c>
      <c r="B24" s="86">
        <v>16</v>
      </c>
      <c r="C24" s="94" t="s">
        <v>696</v>
      </c>
      <c r="D24" s="86">
        <v>731</v>
      </c>
      <c r="E24" s="86" t="s">
        <v>448</v>
      </c>
      <c r="F24" s="115" t="s">
        <v>688</v>
      </c>
      <c r="G24" s="134">
        <f t="shared" ca="1" si="1"/>
        <v>168088</v>
      </c>
      <c r="H24" s="134">
        <f t="shared" ca="1" si="2"/>
        <v>176934</v>
      </c>
      <c r="I24" s="134">
        <f t="shared" ca="1" si="3"/>
        <v>180473</v>
      </c>
      <c r="J24" s="134">
        <f t="shared" ca="1" si="4"/>
        <v>184083</v>
      </c>
      <c r="K24" s="134">
        <f t="shared" ca="1" si="5"/>
        <v>187765</v>
      </c>
      <c r="L24" s="134">
        <f t="shared" ca="1" si="6"/>
        <v>191519</v>
      </c>
      <c r="M24" s="134">
        <f t="shared" ca="1" si="7"/>
        <v>195350</v>
      </c>
      <c r="N24" s="134">
        <f t="shared" ca="1" si="8"/>
        <v>199257</v>
      </c>
      <c r="O24" s="100" t="str">
        <f t="shared" si="9"/>
        <v>53090C</v>
      </c>
      <c r="P24" s="102" t="s">
        <v>509</v>
      </c>
      <c r="Q24" s="103" t="str">
        <f t="shared" si="10"/>
        <v>Chief Assistant City Clerk</v>
      </c>
      <c r="R24" s="102" t="str">
        <f t="shared" si="11"/>
        <v>208</v>
      </c>
      <c r="S24" s="104" cm="1">
        <f t="array" aca="1" ref="S24" ca="1">IF($P24="Y",VLOOKUP($O24,INDIRECT($P$2),S$5,0)*INDIRECT($O$1),VLOOKUP($O24,INDIRECT($P$2),S$5,0))</f>
        <v>168087.69999999998</v>
      </c>
      <c r="T24" s="104" cm="1">
        <f t="array" aca="1" ref="T24" ca="1">IF($P24="Y",VLOOKUP($O24,INDIRECT($P$2),T$5,0)*INDIRECT($O$1),VLOOKUP($O24,INDIRECT($P$2),T$5,0))</f>
        <v>176934.47499999998</v>
      </c>
      <c r="U24" s="104" cm="1">
        <f t="array" aca="1" ref="U24" ca="1">IF($P24="Y",VLOOKUP($O24,INDIRECT($P$2),U$5,0)*INDIRECT($O$1),VLOOKUP($O24,INDIRECT($P$2),U$5,0))</f>
        <v>180472.77499999999</v>
      </c>
      <c r="V24" s="104" cm="1">
        <f t="array" aca="1" ref="V24" ca="1">IF($P24="Y",VLOOKUP($O24,INDIRECT($P$2),V$5,0)*INDIRECT($O$1),VLOOKUP($O24,INDIRECT($P$2),V$5,0))</f>
        <v>184082.82499999998</v>
      </c>
      <c r="W24" s="104" cm="1">
        <f t="array" aca="1" ref="W24" ca="1">IF($P24="Y",VLOOKUP($O24,INDIRECT($P$2),W$5,0)*INDIRECT($O$1),VLOOKUP($O24,INDIRECT($P$2),W$5,0))</f>
        <v>187764.62499999997</v>
      </c>
      <c r="X24" s="104" cm="1">
        <f t="array" aca="1" ref="X24" ca="1">IF($P24="Y",VLOOKUP($O24,INDIRECT($P$2),X$5,0)*INDIRECT($O$1),VLOOKUP($O24,INDIRECT($P$2),X$5,0))</f>
        <v>191519.19999999998</v>
      </c>
      <c r="Y24" s="104" cm="1">
        <f t="array" aca="1" ref="Y24" ca="1">IF($P24="Y",VLOOKUP($O24,INDIRECT($P$2),Y$5,0)*INDIRECT($O$1),VLOOKUP($O24,INDIRECT($P$2),Y$5,0))</f>
        <v>195349.62499999997</v>
      </c>
      <c r="Z24" s="104" cm="1">
        <f t="array" aca="1" ref="Z24" ca="1">IF($P24="Y",VLOOKUP($O24,INDIRECT($P$2),Z$5,0)*INDIRECT($O$1),VLOOKUP($O24,INDIRECT($P$2),Z$5,0))</f>
        <v>199256.92499999999</v>
      </c>
      <c r="AA24" s="162" t="str">
        <f t="shared" si="12"/>
        <v>53090C</v>
      </c>
      <c r="AB24" s="163" t="str">
        <f t="shared" si="13"/>
        <v>Chief Assistant City Clerk</v>
      </c>
      <c r="AC24" s="162" t="str">
        <f t="shared" si="14"/>
        <v>208</v>
      </c>
      <c r="AD24" s="164">
        <f ca="1">ROUNDUP(S24/2080,3)</f>
        <v>80.812000000000012</v>
      </c>
      <c r="AE24" s="164">
        <f t="shared" ca="1" si="16"/>
        <v>85.064999999999998</v>
      </c>
      <c r="AF24" s="164">
        <f t="shared" ca="1" si="17"/>
        <v>86.766000000000005</v>
      </c>
      <c r="AG24" s="164">
        <f t="shared" ca="1" si="18"/>
        <v>88.50200000000001</v>
      </c>
      <c r="AH24" s="164">
        <f t="shared" ca="1" si="19"/>
        <v>90.272000000000006</v>
      </c>
      <c r="AI24" s="164">
        <f t="shared" ca="1" si="20"/>
        <v>92.076999999999998</v>
      </c>
      <c r="AJ24" s="164">
        <f t="shared" ca="1" si="21"/>
        <v>93.919000000000011</v>
      </c>
      <c r="AK24" s="164">
        <f t="shared" ca="1" si="22"/>
        <v>95.797000000000011</v>
      </c>
    </row>
    <row r="25" spans="1:37">
      <c r="A25" s="85" t="s">
        <v>31</v>
      </c>
      <c r="B25" s="86">
        <v>18</v>
      </c>
      <c r="C25" s="94" t="s">
        <v>443</v>
      </c>
      <c r="D25" s="86">
        <v>833</v>
      </c>
      <c r="E25" s="86" t="s">
        <v>448</v>
      </c>
      <c r="F25" s="113" t="s">
        <v>579</v>
      </c>
      <c r="G25" s="134">
        <f t="shared" ca="1" si="1"/>
        <v>202165</v>
      </c>
      <c r="H25" s="134">
        <f t="shared" ca="1" si="2"/>
        <v>212804</v>
      </c>
      <c r="I25" s="134">
        <f t="shared" ca="1" si="3"/>
        <v>217060</v>
      </c>
      <c r="J25" s="134">
        <f t="shared" ca="1" si="4"/>
        <v>221402</v>
      </c>
      <c r="K25" s="134">
        <f t="shared" ca="1" si="5"/>
        <v>225830</v>
      </c>
      <c r="L25" s="134">
        <f t="shared" ca="1" si="6"/>
        <v>230346</v>
      </c>
      <c r="M25" s="134">
        <f t="shared" ca="1" si="7"/>
        <v>234954</v>
      </c>
      <c r="N25" s="134">
        <f t="shared" ca="1" si="8"/>
        <v>239749</v>
      </c>
      <c r="O25" s="100" t="str">
        <f t="shared" si="9"/>
        <v>C04330</v>
      </c>
      <c r="P25" s="102" t="s">
        <v>509</v>
      </c>
      <c r="Q25" s="103" t="str">
        <f t="shared" si="10"/>
        <v>Chief Financial Officer</v>
      </c>
      <c r="R25" s="102" t="str">
        <f t="shared" si="11"/>
        <v>183</v>
      </c>
      <c r="S25" s="104" cm="1">
        <f t="array" aca="1" ref="S25" ca="1">IF($P25="Y",VLOOKUP($O25,INDIRECT($P$2),S$5,0)*INDIRECT($O$1),VLOOKUP($O25,INDIRECT($P$2),S$5,0))</f>
        <v>202164.84999999998</v>
      </c>
      <c r="T25" s="104" cm="1">
        <f t="array" aca="1" ref="T25" ca="1">IF($P25="Y",VLOOKUP($O25,INDIRECT($P$2),T$5,0)*INDIRECT($O$1),VLOOKUP($O25,INDIRECT($P$2),T$5,0))</f>
        <v>212804.34999999998</v>
      </c>
      <c r="U25" s="104" cm="1">
        <f t="array" aca="1" ref="U25" ca="1">IF($P25="Y",VLOOKUP($O25,INDIRECT($P$2),U$5,0)*INDIRECT($O$1),VLOOKUP($O25,INDIRECT($P$2),U$5,0))</f>
        <v>217060.15</v>
      </c>
      <c r="V25" s="104" cm="1">
        <f t="array" aca="1" ref="V25" ca="1">IF($P25="Y",VLOOKUP($O25,INDIRECT($P$2),V$5,0)*INDIRECT($O$1),VLOOKUP($O25,INDIRECT($P$2),V$5,0))</f>
        <v>221402.05</v>
      </c>
      <c r="W25" s="104" cm="1">
        <f t="array" aca="1" ref="W25" ca="1">IF($P25="Y",VLOOKUP($O25,INDIRECT($P$2),W$5,0)*INDIRECT($O$1),VLOOKUP($O25,INDIRECT($P$2),W$5,0))</f>
        <v>225830.05</v>
      </c>
      <c r="X25" s="104" cm="1">
        <f t="array" aca="1" ref="X25" ca="1">IF($P25="Y",VLOOKUP($O25,INDIRECT($P$2),X$5,0)*INDIRECT($O$1),VLOOKUP($O25,INDIRECT($P$2),X$5,0))</f>
        <v>230346.19999999998</v>
      </c>
      <c r="Y25" s="104" cm="1">
        <f t="array" aca="1" ref="Y25" ca="1">IF($P25="Y",VLOOKUP($O25,INDIRECT($P$2),Y$5,0)*INDIRECT($O$1),VLOOKUP($O25,INDIRECT($P$2),Y$5,0))</f>
        <v>234953.57499999998</v>
      </c>
      <c r="Z25" s="104" cm="1">
        <f t="array" aca="1" ref="Z25" ca="1">IF($P25="Y",VLOOKUP($O25,INDIRECT($P$2),Z$5,0)*INDIRECT($O$1),VLOOKUP($O25,INDIRECT($P$2),Z$5,0))</f>
        <v>239748.52499999997</v>
      </c>
      <c r="AA25" s="162" t="str">
        <f t="shared" si="12"/>
        <v>C04330</v>
      </c>
      <c r="AB25" s="163" t="str">
        <f t="shared" si="13"/>
        <v>Chief Financial Officer</v>
      </c>
      <c r="AC25" s="162" t="str">
        <f t="shared" si="14"/>
        <v>183</v>
      </c>
      <c r="AD25" s="164">
        <f ca="1">ROUNDUP(S25/2080,3)</f>
        <v>97.195000000000007</v>
      </c>
      <c r="AE25" s="164">
        <f t="shared" ca="1" si="16"/>
        <v>102.31</v>
      </c>
      <c r="AF25" s="164">
        <f t="shared" ca="1" si="17"/>
        <v>104.35600000000001</v>
      </c>
      <c r="AG25" s="164">
        <f t="shared" ca="1" si="18"/>
        <v>106.444</v>
      </c>
      <c r="AH25" s="164">
        <f t="shared" ca="1" si="19"/>
        <v>108.57300000000001</v>
      </c>
      <c r="AI25" s="164">
        <f t="shared" ca="1" si="20"/>
        <v>110.744</v>
      </c>
      <c r="AJ25" s="164">
        <f t="shared" ca="1" si="21"/>
        <v>112.959</v>
      </c>
      <c r="AK25" s="164">
        <f t="shared" ca="1" si="22"/>
        <v>115.26400000000001</v>
      </c>
    </row>
    <row r="26" spans="1:37">
      <c r="A26" s="85" t="s">
        <v>34</v>
      </c>
      <c r="B26" s="86">
        <v>17</v>
      </c>
      <c r="C26" s="94" t="s">
        <v>748</v>
      </c>
      <c r="D26" s="86">
        <v>783</v>
      </c>
      <c r="E26" s="86" t="s">
        <v>448</v>
      </c>
      <c r="F26" s="115" t="s">
        <v>558</v>
      </c>
      <c r="G26" s="134">
        <f t="shared" ref="G26" ca="1" si="23">ROUND(S26,0)</f>
        <v>194680</v>
      </c>
      <c r="H26" s="134">
        <f t="shared" ref="H26" ca="1" si="24">ROUND(T26,0)</f>
        <v>204926</v>
      </c>
      <c r="I26" s="134">
        <f t="shared" ref="I26" ca="1" si="25">ROUND(U26,0)</f>
        <v>209025</v>
      </c>
      <c r="J26" s="134">
        <f t="shared" ref="J26" ca="1" si="26">ROUND(V26,0)</f>
        <v>213205</v>
      </c>
      <c r="K26" s="134">
        <f t="shared" ref="K26" ca="1" si="27">ROUND(W26,0)</f>
        <v>217469</v>
      </c>
      <c r="L26" s="134">
        <f t="shared" ref="L26" ca="1" si="28">ROUND(X26,0)</f>
        <v>221819</v>
      </c>
      <c r="M26" s="134">
        <f t="shared" ref="M26" ca="1" si="29">ROUND(Y26,0)</f>
        <v>226255</v>
      </c>
      <c r="N26" s="134">
        <f t="shared" ref="N26" ca="1" si="30">ROUND(Z26,0)</f>
        <v>230781</v>
      </c>
      <c r="O26" s="100" t="str">
        <f t="shared" si="9"/>
        <v>C03340</v>
      </c>
      <c r="P26" s="102" t="s">
        <v>509</v>
      </c>
      <c r="Q26" s="103" t="str">
        <f t="shared" si="10"/>
        <v>Chief Human Resources Officer</v>
      </c>
      <c r="R26" s="102" t="str">
        <f t="shared" si="11"/>
        <v>214</v>
      </c>
      <c r="S26" s="104" cm="1">
        <f t="array" aca="1" ref="S26" ca="1">IF($P26="Y",VLOOKUP($O26,INDIRECT($P$2),S$5,0)*INDIRECT($O$1),VLOOKUP($O26,INDIRECT($P$2),S$5,0))</f>
        <v>194680.3</v>
      </c>
      <c r="T26" s="104" cm="1">
        <f t="array" aca="1" ref="T26" ca="1">IF($P26="Y",VLOOKUP($O26,INDIRECT($P$2),T$5,0)*INDIRECT($O$1),VLOOKUP($O26,INDIRECT($P$2),T$5,0))</f>
        <v>204926.19999999998</v>
      </c>
      <c r="U26" s="104" cm="1">
        <f t="array" aca="1" ref="U26" ca="1">IF($P26="Y",VLOOKUP($O26,INDIRECT($P$2),U$5,0)*INDIRECT($O$1),VLOOKUP($O26,INDIRECT($P$2),U$5,0))</f>
        <v>209025.17499999999</v>
      </c>
      <c r="V26" s="104" cm="1">
        <f t="array" aca="1" ref="V26" ca="1">IF($P26="Y",VLOOKUP($O26,INDIRECT($P$2),V$5,0)*INDIRECT($O$1),VLOOKUP($O26,INDIRECT($P$2),V$5,0))</f>
        <v>213205.12499999997</v>
      </c>
      <c r="W26" s="104" cm="1">
        <f t="array" aca="1" ref="W26" ca="1">IF($P26="Y",VLOOKUP($O26,INDIRECT($P$2),W$5,0)*INDIRECT($O$1),VLOOKUP($O26,INDIRECT($P$2),W$5,0))</f>
        <v>217469.12499999997</v>
      </c>
      <c r="X26" s="104" cm="1">
        <f t="array" aca="1" ref="X26" ca="1">IF($P26="Y",VLOOKUP($O26,INDIRECT($P$2),X$5,0)*INDIRECT($O$1),VLOOKUP($O26,INDIRECT($P$2),X$5,0))</f>
        <v>221819.22499999998</v>
      </c>
      <c r="Y26" s="104" cm="1">
        <f t="array" aca="1" ref="Y26" ca="1">IF($P26="Y",VLOOKUP($O26,INDIRECT($P$2),Y$5,0)*INDIRECT($O$1),VLOOKUP($O26,INDIRECT($P$2),Y$5,0))</f>
        <v>226255.42499999999</v>
      </c>
      <c r="Z26" s="104" cm="1">
        <f t="array" aca="1" ref="Z26" ca="1">IF($P26="Y",VLOOKUP($O26,INDIRECT($P$2),Z$5,0)*INDIRECT($O$1),VLOOKUP($O26,INDIRECT($P$2),Z$5,0))</f>
        <v>230780.79999999999</v>
      </c>
      <c r="AA26" s="162" t="str">
        <f t="shared" si="12"/>
        <v>C03340</v>
      </c>
      <c r="AB26" s="163" t="str">
        <f t="shared" si="13"/>
        <v>Chief Human Resources Officer</v>
      </c>
      <c r="AC26" s="162" t="str">
        <f t="shared" si="14"/>
        <v>214</v>
      </c>
      <c r="AD26" s="213">
        <v>103.437</v>
      </c>
      <c r="AE26" s="164">
        <f t="shared" ca="1" si="16"/>
        <v>98.52300000000001</v>
      </c>
      <c r="AF26" s="164">
        <f t="shared" ca="1" si="17"/>
        <v>100.49300000000001</v>
      </c>
      <c r="AG26" s="164">
        <f t="shared" ca="1" si="18"/>
        <v>102.503</v>
      </c>
      <c r="AH26" s="164">
        <f t="shared" ca="1" si="19"/>
        <v>104.55300000000001</v>
      </c>
      <c r="AI26" s="164">
        <f t="shared" ca="1" si="20"/>
        <v>106.64400000000001</v>
      </c>
      <c r="AJ26" s="164">
        <f t="shared" ca="1" si="21"/>
        <v>108.777</v>
      </c>
      <c r="AK26" s="164">
        <f t="shared" ca="1" si="22"/>
        <v>110.953</v>
      </c>
    </row>
    <row r="27" spans="1:37">
      <c r="A27" s="85" t="s">
        <v>36</v>
      </c>
      <c r="B27" s="86">
        <v>17</v>
      </c>
      <c r="C27" s="86" t="s">
        <v>37</v>
      </c>
      <c r="D27" s="86">
        <v>775</v>
      </c>
      <c r="E27" s="86" t="s">
        <v>448</v>
      </c>
      <c r="F27" s="113" t="s">
        <v>580</v>
      </c>
      <c r="G27" s="134">
        <f t="shared" ca="1" si="1"/>
        <v>195647</v>
      </c>
      <c r="H27" s="134">
        <f t="shared" ca="1" si="2"/>
        <v>205945</v>
      </c>
      <c r="I27" s="134">
        <f t="shared" ca="1" si="3"/>
        <v>210064</v>
      </c>
      <c r="J27" s="134">
        <f t="shared" ca="1" si="4"/>
        <v>214264</v>
      </c>
      <c r="K27" s="134">
        <f t="shared" ca="1" si="5"/>
        <v>218549</v>
      </c>
      <c r="L27" s="134">
        <f t="shared" ca="1" si="6"/>
        <v>222922</v>
      </c>
      <c r="M27" s="134">
        <f t="shared" ca="1" si="7"/>
        <v>227377</v>
      </c>
      <c r="N27" s="134">
        <f t="shared" ca="1" si="8"/>
        <v>231925</v>
      </c>
      <c r="O27" s="100" t="str">
        <f t="shared" si="9"/>
        <v>C01690</v>
      </c>
      <c r="P27" s="102" t="s">
        <v>509</v>
      </c>
      <c r="Q27" s="103" t="str">
        <f t="shared" si="10"/>
        <v>Chief Information Officer</v>
      </c>
      <c r="R27" s="102" t="str">
        <f t="shared" si="11"/>
        <v>58</v>
      </c>
      <c r="S27" s="104" cm="1">
        <f t="array" aca="1" ref="S27" ca="1">IF($P27="Y",VLOOKUP($O27,INDIRECT($P$2),S$5,0)*INDIRECT($O$1),VLOOKUP($O27,INDIRECT($P$2),S$5,0))</f>
        <v>195646.87499999997</v>
      </c>
      <c r="T27" s="104" cm="1">
        <f t="array" aca="1" ref="T27" ca="1">IF($P27="Y",VLOOKUP($O27,INDIRECT($P$2),T$5,0)*INDIRECT($O$1),VLOOKUP($O27,INDIRECT($P$2),T$5,0))</f>
        <v>205945.05</v>
      </c>
      <c r="U27" s="104" cm="1">
        <f t="array" aca="1" ref="U27" ca="1">IF($P27="Y",VLOOKUP($O27,INDIRECT($P$2),U$5,0)*INDIRECT($O$1),VLOOKUP($O27,INDIRECT($P$2),U$5,0))</f>
        <v>210063.49999999997</v>
      </c>
      <c r="V27" s="104" cm="1">
        <f t="array" aca="1" ref="V27" ca="1">IF($P27="Y",VLOOKUP($O27,INDIRECT($P$2),V$5,0)*INDIRECT($O$1),VLOOKUP($O27,INDIRECT($P$2),V$5,0))</f>
        <v>214263.94999999998</v>
      </c>
      <c r="W27" s="104" cm="1">
        <f t="array" aca="1" ref="W27" ca="1">IF($P27="Y",VLOOKUP($O27,INDIRECT($P$2),W$5,0)*INDIRECT($O$1),VLOOKUP($O27,INDIRECT($P$2),W$5,0))</f>
        <v>218549.47499999998</v>
      </c>
      <c r="X27" s="104" cm="1">
        <f t="array" aca="1" ref="X27" ca="1">IF($P27="Y",VLOOKUP($O27,INDIRECT($P$2),X$5,0)*INDIRECT($O$1),VLOOKUP($O27,INDIRECT($P$2),X$5,0))</f>
        <v>222922.12499999997</v>
      </c>
      <c r="Y27" s="104" cm="1">
        <f t="array" aca="1" ref="Y27" ca="1">IF($P27="Y",VLOOKUP($O27,INDIRECT($P$2),Y$5,0)*INDIRECT($O$1),VLOOKUP($O27,INDIRECT($P$2),Y$5,0))</f>
        <v>227376.77499999999</v>
      </c>
      <c r="Z27" s="104" cm="1">
        <f t="array" aca="1" ref="Z27" ca="1">IF($P27="Y",VLOOKUP($O27,INDIRECT($P$2),Z$5,0)*INDIRECT($O$1),VLOOKUP($O27,INDIRECT($P$2),Z$5,0))</f>
        <v>231924.69999999998</v>
      </c>
      <c r="AA27" s="162" t="str">
        <f t="shared" si="12"/>
        <v>C01690</v>
      </c>
      <c r="AB27" s="163" t="str">
        <f t="shared" si="13"/>
        <v>Chief Information Officer</v>
      </c>
      <c r="AC27" s="162" t="str">
        <f t="shared" si="14"/>
        <v>58</v>
      </c>
      <c r="AD27" s="164">
        <f t="shared" ref="AD27:AD58" ca="1" si="31">ROUNDUP(S27/2080,3)</f>
        <v>94.061000000000007</v>
      </c>
      <c r="AE27" s="164">
        <f t="shared" ca="1" si="16"/>
        <v>99.013000000000005</v>
      </c>
      <c r="AF27" s="164">
        <f t="shared" ca="1" si="17"/>
        <v>100.99300000000001</v>
      </c>
      <c r="AG27" s="164">
        <f t="shared" ca="1" si="18"/>
        <v>103.012</v>
      </c>
      <c r="AH27" s="164">
        <f t="shared" ca="1" si="19"/>
        <v>105.072</v>
      </c>
      <c r="AI27" s="164">
        <f t="shared" ca="1" si="20"/>
        <v>107.17500000000001</v>
      </c>
      <c r="AJ27" s="164">
        <f t="shared" ca="1" si="21"/>
        <v>109.316</v>
      </c>
      <c r="AK27" s="164">
        <f t="shared" ca="1" si="22"/>
        <v>111.503</v>
      </c>
    </row>
    <row r="28" spans="1:37">
      <c r="A28" s="85" t="s">
        <v>75</v>
      </c>
      <c r="B28" s="86">
        <v>13</v>
      </c>
      <c r="C28" s="86" t="s">
        <v>76</v>
      </c>
      <c r="D28" s="86">
        <v>620</v>
      </c>
      <c r="E28" s="86" t="s">
        <v>448</v>
      </c>
      <c r="F28" s="113" t="s">
        <v>77</v>
      </c>
      <c r="G28" s="134">
        <f t="shared" ca="1" si="1"/>
        <v>142106</v>
      </c>
      <c r="H28" s="134">
        <f t="shared" ca="1" si="2"/>
        <v>149584</v>
      </c>
      <c r="I28" s="134">
        <f t="shared" ca="1" si="3"/>
        <v>152576</v>
      </c>
      <c r="J28" s="134">
        <f t="shared" ca="1" si="4"/>
        <v>155630</v>
      </c>
      <c r="K28" s="134">
        <f t="shared" ca="1" si="5"/>
        <v>158743</v>
      </c>
      <c r="L28" s="134">
        <f t="shared" ca="1" si="6"/>
        <v>161915</v>
      </c>
      <c r="M28" s="134">
        <f t="shared" ca="1" si="7"/>
        <v>165154</v>
      </c>
      <c r="N28" s="134">
        <f t="shared" ca="1" si="8"/>
        <v>168458</v>
      </c>
      <c r="O28" s="100" t="str">
        <f t="shared" si="9"/>
        <v>C01740</v>
      </c>
      <c r="P28" s="102" t="s">
        <v>509</v>
      </c>
      <c r="Q28" s="103" t="str">
        <f t="shared" si="10"/>
        <v>Chief Resiliency Officer</v>
      </c>
      <c r="R28" s="102" t="str">
        <f t="shared" si="11"/>
        <v>140</v>
      </c>
      <c r="S28" s="104" cm="1">
        <f t="array" aca="1" ref="S28" ca="1">IF($P28="Y",VLOOKUP($O28,INDIRECT($P$2),S$5,0)*INDIRECT($O$1),VLOOKUP($O28,INDIRECT($P$2),S$5,0))</f>
        <v>142106</v>
      </c>
      <c r="T28" s="104" cm="1">
        <f t="array" aca="1" ref="T28" ca="1">IF($P28="Y",VLOOKUP($O28,INDIRECT($P$2),T$5,0)*INDIRECT($O$1),VLOOKUP($O28,INDIRECT($P$2),T$5,0))</f>
        <v>149584.4</v>
      </c>
      <c r="U28" s="104" cm="1">
        <f t="array" aca="1" ref="U28" ca="1">IF($P28="Y",VLOOKUP($O28,INDIRECT($P$2),U$5,0)*INDIRECT($O$1),VLOOKUP($O28,INDIRECT($P$2),U$5,0))</f>
        <v>152576.375</v>
      </c>
      <c r="V28" s="104" cm="1">
        <f t="array" aca="1" ref="V28" ca="1">IF($P28="Y",VLOOKUP($O28,INDIRECT($P$2),V$5,0)*INDIRECT($O$1),VLOOKUP($O28,INDIRECT($P$2),V$5,0))</f>
        <v>155629.84999999998</v>
      </c>
      <c r="W28" s="104" cm="1">
        <f t="array" aca="1" ref="W28" ca="1">IF($P28="Y",VLOOKUP($O28,INDIRECT($P$2),W$5,0)*INDIRECT($O$1),VLOOKUP($O28,INDIRECT($P$2),W$5,0))</f>
        <v>158742.77499999999</v>
      </c>
      <c r="X28" s="104" cm="1">
        <f t="array" aca="1" ref="X28" ca="1">IF($P28="Y",VLOOKUP($O28,INDIRECT($P$2),X$5,0)*INDIRECT($O$1),VLOOKUP($O28,INDIRECT($P$2),X$5,0))</f>
        <v>161915.15</v>
      </c>
      <c r="Y28" s="104" cm="1">
        <f t="array" aca="1" ref="Y28" ca="1">IF($P28="Y",VLOOKUP($O28,INDIRECT($P$2),Y$5,0)*INDIRECT($O$1),VLOOKUP($O28,INDIRECT($P$2),Y$5,0))</f>
        <v>165154.15</v>
      </c>
      <c r="Z28" s="104" cm="1">
        <f t="array" aca="1" ref="Z28" ca="1">IF($P28="Y",VLOOKUP($O28,INDIRECT($P$2),Z$5,0)*INDIRECT($O$1),VLOOKUP($O28,INDIRECT($P$2),Z$5,0))</f>
        <v>168457.72499999998</v>
      </c>
      <c r="AA28" s="162" t="str">
        <f t="shared" si="12"/>
        <v>C01740</v>
      </c>
      <c r="AB28" s="163" t="str">
        <f t="shared" si="13"/>
        <v>Chief Resiliency Officer</v>
      </c>
      <c r="AC28" s="162" t="str">
        <f t="shared" si="14"/>
        <v>140</v>
      </c>
      <c r="AD28" s="164">
        <f t="shared" ca="1" si="31"/>
        <v>68.320999999999998</v>
      </c>
      <c r="AE28" s="164">
        <f t="shared" ca="1" si="16"/>
        <v>71.916000000000011</v>
      </c>
      <c r="AF28" s="164">
        <f t="shared" ca="1" si="17"/>
        <v>73.355000000000004</v>
      </c>
      <c r="AG28" s="164">
        <f t="shared" ca="1" si="18"/>
        <v>74.823000000000008</v>
      </c>
      <c r="AH28" s="164">
        <f t="shared" ca="1" si="19"/>
        <v>76.319000000000003</v>
      </c>
      <c r="AI28" s="164">
        <f t="shared" ca="1" si="20"/>
        <v>77.844000000000008</v>
      </c>
      <c r="AJ28" s="164">
        <f t="shared" ca="1" si="21"/>
        <v>79.402000000000001</v>
      </c>
      <c r="AK28" s="164">
        <f t="shared" ca="1" si="22"/>
        <v>80.990000000000009</v>
      </c>
    </row>
    <row r="29" spans="1:37">
      <c r="A29" s="85" t="s">
        <v>78</v>
      </c>
      <c r="B29" s="86">
        <v>15</v>
      </c>
      <c r="C29" s="86" t="s">
        <v>79</v>
      </c>
      <c r="D29" s="86">
        <v>715</v>
      </c>
      <c r="E29" s="86" t="s">
        <v>448</v>
      </c>
      <c r="F29" s="85" t="s">
        <v>80</v>
      </c>
      <c r="G29" s="134">
        <f t="shared" ca="1" si="1"/>
        <v>164342</v>
      </c>
      <c r="H29" s="134">
        <f t="shared" ca="1" si="2"/>
        <v>172992</v>
      </c>
      <c r="I29" s="134">
        <f t="shared" ca="1" si="3"/>
        <v>176453</v>
      </c>
      <c r="J29" s="134">
        <f t="shared" ca="1" si="4"/>
        <v>179983</v>
      </c>
      <c r="K29" s="134">
        <f t="shared" ca="1" si="5"/>
        <v>183579</v>
      </c>
      <c r="L29" s="134">
        <f t="shared" ca="1" si="6"/>
        <v>187252</v>
      </c>
      <c r="M29" s="134">
        <f t="shared" ca="1" si="7"/>
        <v>191000</v>
      </c>
      <c r="N29" s="134">
        <f t="shared" ca="1" si="8"/>
        <v>194817</v>
      </c>
      <c r="O29" s="100" t="str">
        <f t="shared" si="9"/>
        <v>C01830</v>
      </c>
      <c r="P29" s="102" t="s">
        <v>509</v>
      </c>
      <c r="Q29" s="103" t="str">
        <f t="shared" si="10"/>
        <v>City Assessor</v>
      </c>
      <c r="R29" s="102" t="str">
        <f t="shared" si="11"/>
        <v>125</v>
      </c>
      <c r="S29" s="104" cm="1">
        <f t="array" aca="1" ref="S29" ca="1">IF($P29="Y",VLOOKUP($O29,INDIRECT($P$2),S$5,0)*INDIRECT($O$1),VLOOKUP($O29,INDIRECT($P$2),S$5,0))</f>
        <v>164342.34999999998</v>
      </c>
      <c r="T29" s="104" cm="1">
        <f t="array" aca="1" ref="T29" ca="1">IF($P29="Y",VLOOKUP($O29,INDIRECT($P$2),T$5,0)*INDIRECT($O$1),VLOOKUP($O29,INDIRECT($P$2),T$5,0))</f>
        <v>172992.32499999998</v>
      </c>
      <c r="U29" s="104" cm="1">
        <f t="array" aca="1" ref="U29" ca="1">IF($P29="Y",VLOOKUP($O29,INDIRECT($P$2),U$5,0)*INDIRECT($O$1),VLOOKUP($O29,INDIRECT($P$2),U$5,0))</f>
        <v>176452.72499999998</v>
      </c>
      <c r="V29" s="104" cm="1">
        <f t="array" aca="1" ref="V29" ca="1">IF($P29="Y",VLOOKUP($O29,INDIRECT($P$2),V$5,0)*INDIRECT($O$1),VLOOKUP($O29,INDIRECT($P$2),V$5,0))</f>
        <v>179982.82499999998</v>
      </c>
      <c r="W29" s="104" cm="1">
        <f t="array" aca="1" ref="W29" ca="1">IF($P29="Y",VLOOKUP($O29,INDIRECT($P$2),W$5,0)*INDIRECT($O$1),VLOOKUP($O29,INDIRECT($P$2),W$5,0))</f>
        <v>183578.52499999999</v>
      </c>
      <c r="X29" s="104" cm="1">
        <f t="array" aca="1" ref="X29" ca="1">IF($P29="Y",VLOOKUP($O29,INDIRECT($P$2),X$5,0)*INDIRECT($O$1),VLOOKUP($O29,INDIRECT($P$2),X$5,0))</f>
        <v>187252.12499999997</v>
      </c>
      <c r="Y29" s="104" cm="1">
        <f t="array" aca="1" ref="Y29" ca="1">IF($P29="Y",VLOOKUP($O29,INDIRECT($P$2),Y$5,0)*INDIRECT($O$1),VLOOKUP($O29,INDIRECT($P$2),Y$5,0))</f>
        <v>190999.52499999999</v>
      </c>
      <c r="Z29" s="104" cm="1">
        <f t="array" aca="1" ref="Z29" ca="1">IF($P29="Y",VLOOKUP($O29,INDIRECT($P$2),Z$5,0)*INDIRECT($O$1),VLOOKUP($O29,INDIRECT($P$2),Z$5,0))</f>
        <v>194816.62499999997</v>
      </c>
      <c r="AA29" s="162" t="str">
        <f t="shared" si="12"/>
        <v>C01830</v>
      </c>
      <c r="AB29" s="163" t="str">
        <f t="shared" si="13"/>
        <v>City Assessor</v>
      </c>
      <c r="AC29" s="162" t="str">
        <f t="shared" si="14"/>
        <v>125</v>
      </c>
      <c r="AD29" s="164">
        <f t="shared" ca="1" si="31"/>
        <v>79.01100000000001</v>
      </c>
      <c r="AE29" s="164">
        <f t="shared" ca="1" si="16"/>
        <v>83.17</v>
      </c>
      <c r="AF29" s="164">
        <f t="shared" ca="1" si="17"/>
        <v>84.834000000000003</v>
      </c>
      <c r="AG29" s="164">
        <f t="shared" ca="1" si="18"/>
        <v>86.531000000000006</v>
      </c>
      <c r="AH29" s="164">
        <f t="shared" ca="1" si="19"/>
        <v>88.259</v>
      </c>
      <c r="AI29" s="164">
        <f t="shared" ca="1" si="20"/>
        <v>90.02600000000001</v>
      </c>
      <c r="AJ29" s="164">
        <f t="shared" ca="1" si="21"/>
        <v>91.826999999999998</v>
      </c>
      <c r="AK29" s="164">
        <f t="shared" ca="1" si="22"/>
        <v>93.662000000000006</v>
      </c>
    </row>
    <row r="30" spans="1:37">
      <c r="A30" s="85" t="s">
        <v>81</v>
      </c>
      <c r="B30" s="86">
        <v>19</v>
      </c>
      <c r="C30" s="94" t="s">
        <v>698</v>
      </c>
      <c r="D30" s="86">
        <v>858</v>
      </c>
      <c r="E30" s="86" t="s">
        <v>448</v>
      </c>
      <c r="F30" s="85" t="s">
        <v>83</v>
      </c>
      <c r="G30" s="134">
        <f t="shared" ca="1" si="1"/>
        <v>211608</v>
      </c>
      <c r="H30" s="134">
        <f t="shared" ca="1" si="2"/>
        <v>222746</v>
      </c>
      <c r="I30" s="134">
        <f t="shared" ca="1" si="3"/>
        <v>227200</v>
      </c>
      <c r="J30" s="134">
        <f t="shared" ca="1" si="4"/>
        <v>231744</v>
      </c>
      <c r="K30" s="134">
        <f t="shared" ca="1" si="5"/>
        <v>236380</v>
      </c>
      <c r="L30" s="134">
        <f t="shared" ca="1" si="6"/>
        <v>241108</v>
      </c>
      <c r="M30" s="134">
        <f t="shared" ca="1" si="7"/>
        <v>245929</v>
      </c>
      <c r="N30" s="134">
        <f t="shared" ca="1" si="8"/>
        <v>250848</v>
      </c>
      <c r="O30" s="100" t="str">
        <f t="shared" si="9"/>
        <v>C01840</v>
      </c>
      <c r="P30" s="102" t="s">
        <v>509</v>
      </c>
      <c r="Q30" s="103" t="str">
        <f t="shared" si="10"/>
        <v>City Attorney</v>
      </c>
      <c r="R30" s="102" t="str">
        <f t="shared" si="11"/>
        <v>203</v>
      </c>
      <c r="S30" s="104" cm="1">
        <f t="array" aca="1" ref="S30" ca="1">IF($P30="Y",VLOOKUP($O30,INDIRECT($P$2),S$5,0)*INDIRECT($O$1),VLOOKUP($O30,INDIRECT($P$2),S$5,0))</f>
        <v>211608.17499999999</v>
      </c>
      <c r="T30" s="104" cm="1">
        <f t="array" aca="1" ref="T30" ca="1">IF($P30="Y",VLOOKUP($O30,INDIRECT($P$2),T$5,0)*INDIRECT($O$1),VLOOKUP($O30,INDIRECT($P$2),T$5,0))</f>
        <v>222745.82499999998</v>
      </c>
      <c r="U30" s="104" cm="1">
        <f t="array" aca="1" ref="U30" ca="1">IF($P30="Y",VLOOKUP($O30,INDIRECT($P$2),U$5,0)*INDIRECT($O$1),VLOOKUP($O30,INDIRECT($P$2),U$5,0))</f>
        <v>227200.47499999998</v>
      </c>
      <c r="V30" s="104" cm="1">
        <f t="array" aca="1" ref="V30" ca="1">IF($P30="Y",VLOOKUP($O30,INDIRECT($P$2),V$5,0)*INDIRECT($O$1),VLOOKUP($O30,INDIRECT($P$2),V$5,0))</f>
        <v>231744.3</v>
      </c>
      <c r="W30" s="104" cm="1">
        <f t="array" aca="1" ref="W30" ca="1">IF($P30="Y",VLOOKUP($O30,INDIRECT($P$2),W$5,0)*INDIRECT($O$1),VLOOKUP($O30,INDIRECT($P$2),W$5,0))</f>
        <v>236380.37499999997</v>
      </c>
      <c r="X30" s="104" cm="1">
        <f t="array" aca="1" ref="X30" ca="1">IF($P30="Y",VLOOKUP($O30,INDIRECT($P$2),X$5,0)*INDIRECT($O$1),VLOOKUP($O30,INDIRECT($P$2),X$5,0))</f>
        <v>241107.67499999999</v>
      </c>
      <c r="Y30" s="104" cm="1">
        <f t="array" aca="1" ref="Y30" ca="1">IF($P30="Y",VLOOKUP($O30,INDIRECT($P$2),Y$5,0)*INDIRECT($O$1),VLOOKUP($O30,INDIRECT($P$2),Y$5,0))</f>
        <v>245929.27499999997</v>
      </c>
      <c r="Z30" s="104" cm="1">
        <f t="array" aca="1" ref="Z30" ca="1">IF($P30="Y",VLOOKUP($O30,INDIRECT($P$2),Z$5,0)*INDIRECT($O$1),VLOOKUP($O30,INDIRECT($P$2),Z$5,0))</f>
        <v>250848.24999999997</v>
      </c>
      <c r="AA30" s="162" t="str">
        <f t="shared" si="12"/>
        <v>C01840</v>
      </c>
      <c r="AB30" s="163" t="str">
        <f t="shared" si="13"/>
        <v>City Attorney</v>
      </c>
      <c r="AC30" s="162" t="str">
        <f t="shared" si="14"/>
        <v>203</v>
      </c>
      <c r="AD30" s="164">
        <f t="shared" ca="1" si="31"/>
        <v>101.735</v>
      </c>
      <c r="AE30" s="164">
        <f t="shared" ca="1" si="16"/>
        <v>107.09</v>
      </c>
      <c r="AF30" s="164">
        <f t="shared" ca="1" si="17"/>
        <v>109.23100000000001</v>
      </c>
      <c r="AG30" s="164">
        <f t="shared" ca="1" si="18"/>
        <v>111.41600000000001</v>
      </c>
      <c r="AH30" s="164">
        <f t="shared" ca="1" si="19"/>
        <v>113.64500000000001</v>
      </c>
      <c r="AI30" s="164">
        <f t="shared" ca="1" si="20"/>
        <v>115.91800000000001</v>
      </c>
      <c r="AJ30" s="164">
        <f t="shared" ca="1" si="21"/>
        <v>118.236</v>
      </c>
      <c r="AK30" s="164">
        <f t="shared" ca="1" si="22"/>
        <v>120.601</v>
      </c>
    </row>
    <row r="31" spans="1:37">
      <c r="A31" s="174" t="s">
        <v>522</v>
      </c>
      <c r="B31" s="86">
        <v>18</v>
      </c>
      <c r="C31" s="94" t="s">
        <v>699</v>
      </c>
      <c r="D31" s="86">
        <v>811</v>
      </c>
      <c r="E31" s="86" t="s">
        <v>448</v>
      </c>
      <c r="F31" s="85" t="s">
        <v>521</v>
      </c>
      <c r="G31" s="134">
        <f t="shared" ca="1" si="1"/>
        <v>187461</v>
      </c>
      <c r="H31" s="134">
        <f t="shared" ca="1" si="2"/>
        <v>197327</v>
      </c>
      <c r="I31" s="134">
        <f t="shared" ca="1" si="3"/>
        <v>201274</v>
      </c>
      <c r="J31" s="134">
        <f t="shared" ca="1" si="4"/>
        <v>205300</v>
      </c>
      <c r="K31" s="134">
        <f t="shared" ca="1" si="5"/>
        <v>209405</v>
      </c>
      <c r="L31" s="134">
        <f t="shared" ca="1" si="6"/>
        <v>213594</v>
      </c>
      <c r="M31" s="134">
        <f t="shared" ca="1" si="7"/>
        <v>217866</v>
      </c>
      <c r="N31" s="134">
        <f t="shared" ca="1" si="8"/>
        <v>222223</v>
      </c>
      <c r="O31" s="100" t="str">
        <f t="shared" si="9"/>
        <v>59436C</v>
      </c>
      <c r="P31" s="102" t="s">
        <v>509</v>
      </c>
      <c r="Q31" s="103" t="str">
        <f t="shared" si="10"/>
        <v>City Auditor</v>
      </c>
      <c r="R31" s="102" t="str">
        <f t="shared" si="11"/>
        <v>159</v>
      </c>
      <c r="S31" s="104" cm="1">
        <f t="array" aca="1" ref="S31" ca="1">IF($P31="Y",VLOOKUP($O31,INDIRECT($P$2),S$5,0)*INDIRECT($O$1),VLOOKUP($O31,INDIRECT($P$2),S$5,0))</f>
        <v>187461.22499999998</v>
      </c>
      <c r="T31" s="104" cm="1">
        <f t="array" aca="1" ref="T31" ca="1">IF($P31="Y",VLOOKUP($O31,INDIRECT($P$2),T$5,0)*INDIRECT($O$1),VLOOKUP($O31,INDIRECT($P$2),T$5,0))</f>
        <v>197326.84999999998</v>
      </c>
      <c r="U31" s="104" cm="1">
        <f t="array" aca="1" ref="U31" ca="1">IF($P31="Y",VLOOKUP($O31,INDIRECT($P$2),U$5,0)*INDIRECT($O$1),VLOOKUP($O31,INDIRECT($P$2),U$5,0))</f>
        <v>201274.12499999997</v>
      </c>
      <c r="V31" s="104" cm="1">
        <f t="array" aca="1" ref="V31" ca="1">IF($P31="Y",VLOOKUP($O31,INDIRECT($P$2),V$5,0)*INDIRECT($O$1),VLOOKUP($O31,INDIRECT($P$2),V$5,0))</f>
        <v>205300.32499999998</v>
      </c>
      <c r="W31" s="104" cm="1">
        <f t="array" aca="1" ref="W31" ca="1">IF($P31="Y",VLOOKUP($O31,INDIRECT($P$2),W$5,0)*INDIRECT($O$1),VLOOKUP($O31,INDIRECT($P$2),W$5,0))</f>
        <v>209405.44999999998</v>
      </c>
      <c r="X31" s="104" cm="1">
        <f t="array" aca="1" ref="X31" ca="1">IF($P31="Y",VLOOKUP($O31,INDIRECT($P$2),X$5,0)*INDIRECT($O$1),VLOOKUP($O31,INDIRECT($P$2),X$5,0))</f>
        <v>213593.59999999998</v>
      </c>
      <c r="Y31" s="104" cm="1">
        <f t="array" aca="1" ref="Y31" ca="1">IF($P31="Y",VLOOKUP($O31,INDIRECT($P$2),Y$5,0)*INDIRECT($O$1),VLOOKUP($O31,INDIRECT($P$2),Y$5,0))</f>
        <v>217865.8</v>
      </c>
      <c r="Z31" s="104" cm="1">
        <f t="array" aca="1" ref="Z31" ca="1">IF($P31="Y",VLOOKUP($O31,INDIRECT($P$2),Z$5,0)*INDIRECT($O$1),VLOOKUP($O31,INDIRECT($P$2),Z$5,0))</f>
        <v>222223.07499999998</v>
      </c>
      <c r="AA31" s="162" t="str">
        <f t="shared" si="12"/>
        <v>59436C</v>
      </c>
      <c r="AB31" s="163" t="str">
        <f t="shared" si="13"/>
        <v>City Auditor</v>
      </c>
      <c r="AC31" s="162" t="str">
        <f t="shared" si="14"/>
        <v>159</v>
      </c>
      <c r="AD31" s="164">
        <f t="shared" ca="1" si="31"/>
        <v>90.126000000000005</v>
      </c>
      <c r="AE31" s="164">
        <f t="shared" ca="1" si="16"/>
        <v>94.869</v>
      </c>
      <c r="AF31" s="164">
        <f t="shared" ca="1" si="17"/>
        <v>96.76700000000001</v>
      </c>
      <c r="AG31" s="164">
        <f t="shared" ca="1" si="18"/>
        <v>98.703000000000003</v>
      </c>
      <c r="AH31" s="164">
        <f t="shared" ca="1" si="19"/>
        <v>100.676</v>
      </c>
      <c r="AI31" s="164">
        <f t="shared" ca="1" si="20"/>
        <v>102.69</v>
      </c>
      <c r="AJ31" s="164">
        <f t="shared" ca="1" si="21"/>
        <v>104.744</v>
      </c>
      <c r="AK31" s="164">
        <f t="shared" ca="1" si="22"/>
        <v>106.839</v>
      </c>
    </row>
    <row r="32" spans="1:37">
      <c r="A32" s="85" t="s">
        <v>84</v>
      </c>
      <c r="B32" s="86">
        <v>18</v>
      </c>
      <c r="C32" s="94" t="s">
        <v>700</v>
      </c>
      <c r="D32" s="86">
        <v>811</v>
      </c>
      <c r="E32" s="86" t="s">
        <v>448</v>
      </c>
      <c r="F32" s="85" t="s">
        <v>86</v>
      </c>
      <c r="G32" s="134">
        <f t="shared" ca="1" si="1"/>
        <v>187461</v>
      </c>
      <c r="H32" s="134">
        <f t="shared" ca="1" si="2"/>
        <v>197327</v>
      </c>
      <c r="I32" s="134">
        <f t="shared" ca="1" si="3"/>
        <v>201273</v>
      </c>
      <c r="J32" s="134">
        <f t="shared" ca="1" si="4"/>
        <v>205300</v>
      </c>
      <c r="K32" s="134">
        <f t="shared" ca="1" si="5"/>
        <v>209405</v>
      </c>
      <c r="L32" s="134">
        <f t="shared" ca="1" si="6"/>
        <v>213595</v>
      </c>
      <c r="M32" s="134">
        <f t="shared" ca="1" si="7"/>
        <v>217866</v>
      </c>
      <c r="N32" s="134">
        <f t="shared" ca="1" si="8"/>
        <v>222223</v>
      </c>
      <c r="O32" s="100" t="str">
        <f t="shared" si="9"/>
        <v>C01851</v>
      </c>
      <c r="P32" s="102" t="s">
        <v>509</v>
      </c>
      <c r="Q32" s="103" t="str">
        <f t="shared" si="10"/>
        <v xml:space="preserve">City Clerk </v>
      </c>
      <c r="R32" s="102" t="str">
        <f t="shared" si="11"/>
        <v>202</v>
      </c>
      <c r="S32" s="104" cm="1">
        <f t="array" aca="1" ref="S32" ca="1">IF($P32="Y",VLOOKUP($O32,INDIRECT($P$2),S$5,0)*INDIRECT($O$1),VLOOKUP($O32,INDIRECT($P$2),S$5,0))</f>
        <v>187461.22499999998</v>
      </c>
      <c r="T32" s="104" cm="1">
        <f t="array" aca="1" ref="T32" ca="1">IF($P32="Y",VLOOKUP($O32,INDIRECT($P$2),T$5,0)*INDIRECT($O$1),VLOOKUP($O32,INDIRECT($P$2),T$5,0))</f>
        <v>197326.84999999998</v>
      </c>
      <c r="U32" s="104" cm="1">
        <f t="array" aca="1" ref="U32" ca="1">IF($P32="Y",VLOOKUP($O32,INDIRECT($P$2),U$5,0)*INDIRECT($O$1),VLOOKUP($O32,INDIRECT($P$2),U$5,0))</f>
        <v>201273.09999999998</v>
      </c>
      <c r="V32" s="104" cm="1">
        <f t="array" aca="1" ref="V32" ca="1">IF($P32="Y",VLOOKUP($O32,INDIRECT($P$2),V$5,0)*INDIRECT($O$1),VLOOKUP($O32,INDIRECT($P$2),V$5,0))</f>
        <v>205300.32499999998</v>
      </c>
      <c r="W32" s="104" cm="1">
        <f t="array" aca="1" ref="W32" ca="1">IF($P32="Y",VLOOKUP($O32,INDIRECT($P$2),W$5,0)*INDIRECT($O$1),VLOOKUP($O32,INDIRECT($P$2),W$5,0))</f>
        <v>209405.44999999998</v>
      </c>
      <c r="X32" s="104" cm="1">
        <f t="array" aca="1" ref="X32" ca="1">IF($P32="Y",VLOOKUP($O32,INDIRECT($P$2),X$5,0)*INDIRECT($O$1),VLOOKUP($O32,INDIRECT($P$2),X$5,0))</f>
        <v>213594.62499999997</v>
      </c>
      <c r="Y32" s="104" cm="1">
        <f t="array" aca="1" ref="Y32" ca="1">IF($P32="Y",VLOOKUP($O32,INDIRECT($P$2),Y$5,0)*INDIRECT($O$1),VLOOKUP($O32,INDIRECT($P$2),Y$5,0))</f>
        <v>217865.8</v>
      </c>
      <c r="Z32" s="104" cm="1">
        <f t="array" aca="1" ref="Z32" ca="1">IF($P32="Y",VLOOKUP($O32,INDIRECT($P$2),Z$5,0)*INDIRECT($O$1),VLOOKUP($O32,INDIRECT($P$2),Z$5,0))</f>
        <v>222223.07499999998</v>
      </c>
      <c r="AA32" s="162" t="str">
        <f t="shared" si="12"/>
        <v>C01851</v>
      </c>
      <c r="AB32" s="163" t="str">
        <f t="shared" si="13"/>
        <v xml:space="preserve">City Clerk </v>
      </c>
      <c r="AC32" s="162" t="str">
        <f t="shared" si="14"/>
        <v>202</v>
      </c>
      <c r="AD32" s="164">
        <f t="shared" ca="1" si="31"/>
        <v>90.126000000000005</v>
      </c>
      <c r="AE32" s="164">
        <f t="shared" ca="1" si="16"/>
        <v>94.869</v>
      </c>
      <c r="AF32" s="164">
        <f t="shared" ca="1" si="17"/>
        <v>96.766000000000005</v>
      </c>
      <c r="AG32" s="164">
        <f t="shared" ca="1" si="18"/>
        <v>98.703000000000003</v>
      </c>
      <c r="AH32" s="164">
        <f t="shared" ca="1" si="19"/>
        <v>100.676</v>
      </c>
      <c r="AI32" s="164">
        <f t="shared" ca="1" si="20"/>
        <v>102.69</v>
      </c>
      <c r="AJ32" s="164">
        <f t="shared" ca="1" si="21"/>
        <v>104.744</v>
      </c>
      <c r="AK32" s="164">
        <f t="shared" ca="1" si="22"/>
        <v>106.839</v>
      </c>
    </row>
    <row r="33" spans="1:37">
      <c r="A33" s="85" t="s">
        <v>87</v>
      </c>
      <c r="B33" s="86">
        <v>19</v>
      </c>
      <c r="C33" s="86" t="s">
        <v>88</v>
      </c>
      <c r="D33" s="86">
        <v>895</v>
      </c>
      <c r="E33" s="86" t="s">
        <v>448</v>
      </c>
      <c r="F33" s="85" t="s">
        <v>89</v>
      </c>
      <c r="G33" s="134">
        <f t="shared" ca="1" si="1"/>
        <v>206476</v>
      </c>
      <c r="H33" s="134">
        <f t="shared" ca="1" si="2"/>
        <v>217341</v>
      </c>
      <c r="I33" s="134">
        <f t="shared" ca="1" si="3"/>
        <v>221688</v>
      </c>
      <c r="J33" s="134">
        <f t="shared" ca="1" si="4"/>
        <v>226121</v>
      </c>
      <c r="K33" s="134">
        <f t="shared" ca="1" si="5"/>
        <v>230644</v>
      </c>
      <c r="L33" s="134">
        <f t="shared" ca="1" si="6"/>
        <v>235258</v>
      </c>
      <c r="M33" s="134">
        <f t="shared" ca="1" si="7"/>
        <v>239963</v>
      </c>
      <c r="N33" s="134">
        <f t="shared" ca="1" si="8"/>
        <v>244764</v>
      </c>
      <c r="O33" s="100" t="str">
        <f t="shared" si="9"/>
        <v>C01860</v>
      </c>
      <c r="P33" s="102" t="s">
        <v>509</v>
      </c>
      <c r="Q33" s="103" t="str">
        <f t="shared" si="10"/>
        <v>City Coordinator</v>
      </c>
      <c r="R33" s="102" t="str">
        <f t="shared" si="11"/>
        <v>73</v>
      </c>
      <c r="S33" s="104" cm="1">
        <f t="array" aca="1" ref="S33" ca="1">IF($P33="Y",VLOOKUP($O33,INDIRECT($P$2),S$5,0)*INDIRECT($O$1),VLOOKUP($O33,INDIRECT($P$2),S$5,0))</f>
        <v>206475.99999999997</v>
      </c>
      <c r="T33" s="104" cm="1">
        <f t="array" aca="1" ref="T33" ca="1">IF($P33="Y",VLOOKUP($O33,INDIRECT($P$2),T$5,0)*INDIRECT($O$1),VLOOKUP($O33,INDIRECT($P$2),T$5,0))</f>
        <v>217340.99999999997</v>
      </c>
      <c r="U33" s="104" cm="1">
        <f t="array" aca="1" ref="U33" ca="1">IF($P33="Y",VLOOKUP($O33,INDIRECT($P$2),U$5,0)*INDIRECT($O$1),VLOOKUP($O33,INDIRECT($P$2),U$5,0))</f>
        <v>221688.02499999999</v>
      </c>
      <c r="V33" s="104" cm="1">
        <f t="array" aca="1" ref="V33" ca="1">IF($P33="Y",VLOOKUP($O33,INDIRECT($P$2),V$5,0)*INDIRECT($O$1),VLOOKUP($O33,INDIRECT($P$2),V$5,0))</f>
        <v>226121.15</v>
      </c>
      <c r="W33" s="104" cm="1">
        <f t="array" aca="1" ref="W33" ca="1">IF($P33="Y",VLOOKUP($O33,INDIRECT($P$2),W$5,0)*INDIRECT($O$1),VLOOKUP($O33,INDIRECT($P$2),W$5,0))</f>
        <v>230644.47499999998</v>
      </c>
      <c r="X33" s="104" cm="1">
        <f t="array" aca="1" ref="X33" ca="1">IF($P33="Y",VLOOKUP($O33,INDIRECT($P$2),X$5,0)*INDIRECT($O$1),VLOOKUP($O33,INDIRECT($P$2),X$5,0))</f>
        <v>235257.99999999997</v>
      </c>
      <c r="Y33" s="104" cm="1">
        <f t="array" aca="1" ref="Y33" ca="1">IF($P33="Y",VLOOKUP($O33,INDIRECT($P$2),Y$5,0)*INDIRECT($O$1),VLOOKUP($O33,INDIRECT($P$2),Y$5,0))</f>
        <v>239962.74999999997</v>
      </c>
      <c r="Z33" s="104" cm="1">
        <f t="array" aca="1" ref="Z33" ca="1">IF($P33="Y",VLOOKUP($O33,INDIRECT($P$2),Z$5,0)*INDIRECT($O$1),VLOOKUP($O33,INDIRECT($P$2),Z$5,0))</f>
        <v>244763.84999999998</v>
      </c>
      <c r="AA33" s="162" t="str">
        <f t="shared" si="12"/>
        <v>C01860</v>
      </c>
      <c r="AB33" s="163" t="str">
        <f t="shared" si="13"/>
        <v>City Coordinator</v>
      </c>
      <c r="AC33" s="162" t="str">
        <f t="shared" si="14"/>
        <v>73</v>
      </c>
      <c r="AD33" s="164">
        <f t="shared" ca="1" si="31"/>
        <v>99.268000000000001</v>
      </c>
      <c r="AE33" s="164">
        <f t="shared" ca="1" si="16"/>
        <v>104.491</v>
      </c>
      <c r="AF33" s="164">
        <f t="shared" ca="1" si="17"/>
        <v>106.581</v>
      </c>
      <c r="AG33" s="164">
        <f t="shared" ca="1" si="18"/>
        <v>108.71300000000001</v>
      </c>
      <c r="AH33" s="164">
        <f t="shared" ca="1" si="19"/>
        <v>110.887</v>
      </c>
      <c r="AI33" s="164">
        <f t="shared" ca="1" si="20"/>
        <v>113.105</v>
      </c>
      <c r="AJ33" s="164">
        <f t="shared" ca="1" si="21"/>
        <v>115.367</v>
      </c>
      <c r="AK33" s="164">
        <f t="shared" ca="1" si="22"/>
        <v>117.67500000000001</v>
      </c>
    </row>
    <row r="34" spans="1:37">
      <c r="A34" s="85" t="s">
        <v>500</v>
      </c>
      <c r="B34" s="86">
        <v>19</v>
      </c>
      <c r="C34" s="94" t="s">
        <v>501</v>
      </c>
      <c r="D34" s="86">
        <v>918</v>
      </c>
      <c r="E34" s="86" t="s">
        <v>448</v>
      </c>
      <c r="F34" s="85" t="s">
        <v>499</v>
      </c>
      <c r="G34" s="134">
        <f t="shared" ca="1" si="1"/>
        <v>306059</v>
      </c>
      <c r="H34" s="134">
        <f t="shared" ca="1" si="2"/>
        <v>322168</v>
      </c>
      <c r="I34" s="134">
        <f t="shared" ca="1" si="3"/>
        <v>328611</v>
      </c>
      <c r="J34" s="134">
        <f t="shared" ca="1" si="4"/>
        <v>335184</v>
      </c>
      <c r="K34" s="134">
        <f t="shared" ca="1" si="5"/>
        <v>341887</v>
      </c>
      <c r="L34" s="134">
        <f t="shared" ca="1" si="6"/>
        <v>348724</v>
      </c>
      <c r="M34" s="134">
        <f t="shared" ca="1" si="7"/>
        <v>355699</v>
      </c>
      <c r="N34" s="134">
        <f t="shared" ca="1" si="8"/>
        <v>362813</v>
      </c>
      <c r="O34" s="100" t="str">
        <f t="shared" si="9"/>
        <v>53031C</v>
      </c>
      <c r="P34" s="102" t="s">
        <v>509</v>
      </c>
      <c r="Q34" s="103" t="str">
        <f t="shared" si="10"/>
        <v>City Operations Officer</v>
      </c>
      <c r="R34" s="102" t="str">
        <f t="shared" si="11"/>
        <v>192</v>
      </c>
      <c r="S34" s="104" cm="1">
        <f t="array" aca="1" ref="S34" ca="1">IF($P34="Y",VLOOKUP($O34,INDIRECT($P$2),S$5,0)*INDIRECT($O$1),VLOOKUP($O34,INDIRECT($P$2),S$5,0))</f>
        <v>306058.84999999998</v>
      </c>
      <c r="T34" s="104" cm="1">
        <f t="array" aca="1" ref="T34" ca="1">IF($P34="Y",VLOOKUP($O34,INDIRECT($P$2),T$5,0)*INDIRECT($O$1),VLOOKUP($O34,INDIRECT($P$2),T$5,0))</f>
        <v>322167.75</v>
      </c>
      <c r="U34" s="104" cm="1">
        <f t="array" aca="1" ref="U34" ca="1">IF($P34="Y",VLOOKUP($O34,INDIRECT($P$2),U$5,0)*INDIRECT($O$1),VLOOKUP($O34,INDIRECT($P$2),U$5,0))</f>
        <v>328610.89999999997</v>
      </c>
      <c r="V34" s="104" cm="1">
        <f t="array" aca="1" ref="V34" ca="1">IF($P34="Y",VLOOKUP($O34,INDIRECT($P$2),V$5,0)*INDIRECT($O$1),VLOOKUP($O34,INDIRECT($P$2),V$5,0))</f>
        <v>335184.22499999998</v>
      </c>
      <c r="W34" s="104" cm="1">
        <f t="array" aca="1" ref="W34" ca="1">IF($P34="Y",VLOOKUP($O34,INDIRECT($P$2),W$5,0)*INDIRECT($O$1),VLOOKUP($O34,INDIRECT($P$2),W$5,0))</f>
        <v>341886.69999999995</v>
      </c>
      <c r="X34" s="104" cm="1">
        <f t="array" aca="1" ref="X34" ca="1">IF($P34="Y",VLOOKUP($O34,INDIRECT($P$2),X$5,0)*INDIRECT($O$1),VLOOKUP($O34,INDIRECT($P$2),X$5,0))</f>
        <v>348724.47499999998</v>
      </c>
      <c r="Y34" s="104" cm="1">
        <f t="array" aca="1" ref="Y34" ca="1">IF($P34="Y",VLOOKUP($O34,INDIRECT($P$2),Y$5,0)*INDIRECT($O$1),VLOOKUP($O34,INDIRECT($P$2),Y$5,0))</f>
        <v>355698.57499999995</v>
      </c>
      <c r="Z34" s="104" cm="1">
        <f t="array" aca="1" ref="Z34" ca="1">IF($P34="Y",VLOOKUP($O34,INDIRECT($P$2),Z$5,0)*INDIRECT($O$1),VLOOKUP($O34,INDIRECT($P$2),Z$5,0))</f>
        <v>362813.1</v>
      </c>
      <c r="AA34" s="162" t="str">
        <f t="shared" si="12"/>
        <v>53031C</v>
      </c>
      <c r="AB34" s="163" t="str">
        <f t="shared" si="13"/>
        <v>City Operations Officer</v>
      </c>
      <c r="AC34" s="162" t="str">
        <f t="shared" si="14"/>
        <v>192</v>
      </c>
      <c r="AD34" s="164">
        <f t="shared" ca="1" si="31"/>
        <v>147.14400000000001</v>
      </c>
      <c r="AE34" s="164">
        <f t="shared" ca="1" si="16"/>
        <v>154.88900000000001</v>
      </c>
      <c r="AF34" s="164">
        <f t="shared" ca="1" si="17"/>
        <v>157.98699999999999</v>
      </c>
      <c r="AG34" s="164">
        <f t="shared" ca="1" si="18"/>
        <v>161.14699999999999</v>
      </c>
      <c r="AH34" s="164">
        <f t="shared" ca="1" si="19"/>
        <v>164.369</v>
      </c>
      <c r="AI34" s="164">
        <f t="shared" ca="1" si="20"/>
        <v>167.65600000000001</v>
      </c>
      <c r="AJ34" s="164">
        <f t="shared" ca="1" si="21"/>
        <v>171.00900000000001</v>
      </c>
      <c r="AK34" s="164">
        <f t="shared" ca="1" si="22"/>
        <v>174.43</v>
      </c>
    </row>
    <row r="35" spans="1:37">
      <c r="A35" s="85" t="s">
        <v>90</v>
      </c>
      <c r="B35" s="86">
        <v>17</v>
      </c>
      <c r="C35" s="86" t="s">
        <v>91</v>
      </c>
      <c r="D35" s="86">
        <v>770</v>
      </c>
      <c r="E35" s="86" t="s">
        <v>448</v>
      </c>
      <c r="F35" s="85" t="s">
        <v>92</v>
      </c>
      <c r="G35" s="134">
        <f t="shared" ca="1" si="1"/>
        <v>177216</v>
      </c>
      <c r="H35" s="134">
        <f t="shared" ca="1" si="2"/>
        <v>186545</v>
      </c>
      <c r="I35" s="134">
        <f t="shared" ca="1" si="3"/>
        <v>190275</v>
      </c>
      <c r="J35" s="134">
        <f t="shared" ca="1" si="4"/>
        <v>194081</v>
      </c>
      <c r="K35" s="134">
        <f t="shared" ca="1" si="5"/>
        <v>197961</v>
      </c>
      <c r="L35" s="134">
        <f t="shared" ca="1" si="6"/>
        <v>201921</v>
      </c>
      <c r="M35" s="134">
        <f t="shared" ca="1" si="7"/>
        <v>205957</v>
      </c>
      <c r="N35" s="134">
        <f t="shared" ca="1" si="8"/>
        <v>210078</v>
      </c>
      <c r="O35" s="100" t="str">
        <f t="shared" si="9"/>
        <v>C02250</v>
      </c>
      <c r="P35" s="102" t="s">
        <v>509</v>
      </c>
      <c r="Q35" s="103" t="str">
        <f t="shared" si="10"/>
        <v>Commissioner of Health</v>
      </c>
      <c r="R35" s="102" t="str">
        <f t="shared" si="11"/>
        <v>67</v>
      </c>
      <c r="S35" s="104" cm="1">
        <f t="array" aca="1" ref="S35" ca="1">IF($P35="Y",VLOOKUP($O35,INDIRECT($P$2),S$5,0)*INDIRECT($O$1),VLOOKUP($O35,INDIRECT($P$2),S$5,0))</f>
        <v>177216.34999999998</v>
      </c>
      <c r="T35" s="104" cm="1">
        <f t="array" aca="1" ref="T35" ca="1">IF($P35="Y",VLOOKUP($O35,INDIRECT($P$2),T$5,0)*INDIRECT($O$1),VLOOKUP($O35,INDIRECT($P$2),T$5,0))</f>
        <v>186544.87499999997</v>
      </c>
      <c r="U35" s="104" cm="1">
        <f t="array" aca="1" ref="U35" ca="1">IF($P35="Y",VLOOKUP($O35,INDIRECT($P$2),U$5,0)*INDIRECT($O$1),VLOOKUP($O35,INDIRECT($P$2),U$5,0))</f>
        <v>190274.84999999998</v>
      </c>
      <c r="V35" s="104" cm="1">
        <f t="array" aca="1" ref="V35" ca="1">IF($P35="Y",VLOOKUP($O35,INDIRECT($P$2),V$5,0)*INDIRECT($O$1),VLOOKUP($O35,INDIRECT($P$2),V$5,0))</f>
        <v>194080.67499999999</v>
      </c>
      <c r="W35" s="104" cm="1">
        <f t="array" aca="1" ref="W35" ca="1">IF($P35="Y",VLOOKUP($O35,INDIRECT($P$2),W$5,0)*INDIRECT($O$1),VLOOKUP($O35,INDIRECT($P$2),W$5,0))</f>
        <v>197961.32499999998</v>
      </c>
      <c r="X35" s="104" cm="1">
        <f t="array" aca="1" ref="X35" ca="1">IF($P35="Y",VLOOKUP($O35,INDIRECT($P$2),X$5,0)*INDIRECT($O$1),VLOOKUP($O35,INDIRECT($P$2),X$5,0))</f>
        <v>201920.9</v>
      </c>
      <c r="Y35" s="104" cm="1">
        <f t="array" aca="1" ref="Y35" ca="1">IF($P35="Y",VLOOKUP($O35,INDIRECT($P$2),Y$5,0)*INDIRECT($O$1),VLOOKUP($O35,INDIRECT($P$2),Y$5,0))</f>
        <v>205957.34999999998</v>
      </c>
      <c r="Z35" s="104" cm="1">
        <f t="array" aca="1" ref="Z35" ca="1">IF($P35="Y",VLOOKUP($O35,INDIRECT($P$2),Z$5,0)*INDIRECT($O$1),VLOOKUP($O35,INDIRECT($P$2),Z$5,0))</f>
        <v>210077.84999999998</v>
      </c>
      <c r="AA35" s="162" t="str">
        <f t="shared" si="12"/>
        <v>C02250</v>
      </c>
      <c r="AB35" s="163" t="str">
        <f t="shared" si="13"/>
        <v>Commissioner of Health</v>
      </c>
      <c r="AC35" s="162" t="str">
        <f t="shared" si="14"/>
        <v>67</v>
      </c>
      <c r="AD35" s="164">
        <f t="shared" ca="1" si="31"/>
        <v>85.201000000000008</v>
      </c>
      <c r="AE35" s="164">
        <f t="shared" ca="1" si="16"/>
        <v>89.686000000000007</v>
      </c>
      <c r="AF35" s="164">
        <f t="shared" ca="1" si="17"/>
        <v>91.478999999999999</v>
      </c>
      <c r="AG35" s="164">
        <f t="shared" ca="1" si="18"/>
        <v>93.309000000000012</v>
      </c>
      <c r="AH35" s="164">
        <f t="shared" ca="1" si="19"/>
        <v>95.174000000000007</v>
      </c>
      <c r="AI35" s="164">
        <f t="shared" ca="1" si="20"/>
        <v>97.078000000000003</v>
      </c>
      <c r="AJ35" s="164">
        <f t="shared" ca="1" si="21"/>
        <v>99.018000000000001</v>
      </c>
      <c r="AK35" s="164">
        <f t="shared" ca="1" si="22"/>
        <v>100.99900000000001</v>
      </c>
    </row>
    <row r="36" spans="1:37">
      <c r="A36" s="96" t="s">
        <v>361</v>
      </c>
      <c r="B36" s="97">
        <v>12</v>
      </c>
      <c r="C36" s="141" t="s">
        <v>52</v>
      </c>
      <c r="D36" s="97">
        <v>578</v>
      </c>
      <c r="E36" s="98" t="s">
        <v>448</v>
      </c>
      <c r="F36" s="96" t="s">
        <v>573</v>
      </c>
      <c r="G36" s="134">
        <f t="shared" ca="1" si="1"/>
        <v>132275</v>
      </c>
      <c r="H36" s="134">
        <f t="shared" ca="1" si="2"/>
        <v>139237</v>
      </c>
      <c r="I36" s="134">
        <f t="shared" ca="1" si="3"/>
        <v>142022</v>
      </c>
      <c r="J36" s="134">
        <f t="shared" ca="1" si="4"/>
        <v>144862</v>
      </c>
      <c r="K36" s="134">
        <f t="shared" ca="1" si="5"/>
        <v>147759</v>
      </c>
      <c r="L36" s="134">
        <f t="shared" ca="1" si="6"/>
        <v>150715</v>
      </c>
      <c r="M36" s="134">
        <f t="shared" ca="1" si="7"/>
        <v>153728</v>
      </c>
      <c r="N36" s="134">
        <f t="shared" ca="1" si="8"/>
        <v>156803</v>
      </c>
      <c r="O36" s="100" t="str">
        <f t="shared" si="9"/>
        <v>52910C</v>
      </c>
      <c r="P36" s="102" t="s">
        <v>509</v>
      </c>
      <c r="Q36" s="103" t="str">
        <f t="shared" si="10"/>
        <v>Communications Director - Community Safety</v>
      </c>
      <c r="R36" s="102" t="str">
        <f t="shared" si="11"/>
        <v>32</v>
      </c>
      <c r="S36" s="104" cm="1">
        <f t="array" aca="1" ref="S36" ca="1">IF($P36="Y",VLOOKUP($O36,INDIRECT($P$2),S$5,0)*INDIRECT($O$1),VLOOKUP($O36,INDIRECT($P$2),S$5,0))</f>
        <v>132275.22499999998</v>
      </c>
      <c r="T36" s="104" cm="1">
        <f t="array" aca="1" ref="T36" ca="1">IF($P36="Y",VLOOKUP($O36,INDIRECT($P$2),T$5,0)*INDIRECT($O$1),VLOOKUP($O36,INDIRECT($P$2),T$5,0))</f>
        <v>139237.02499999999</v>
      </c>
      <c r="U36" s="104" cm="1">
        <f t="array" aca="1" ref="U36" ca="1">IF($P36="Y",VLOOKUP($O36,INDIRECT($P$2),U$5,0)*INDIRECT($O$1),VLOOKUP($O36,INDIRECT($P$2),U$5,0))</f>
        <v>142021.94999999998</v>
      </c>
      <c r="V36" s="104" cm="1">
        <f t="array" aca="1" ref="V36" ca="1">IF($P36="Y",VLOOKUP($O36,INDIRECT($P$2),V$5,0)*INDIRECT($O$1),VLOOKUP($O36,INDIRECT($P$2),V$5,0))</f>
        <v>144862.22499999998</v>
      </c>
      <c r="W36" s="104" cm="1">
        <f t="array" aca="1" ref="W36" ca="1">IF($P36="Y",VLOOKUP($O36,INDIRECT($P$2),W$5,0)*INDIRECT($O$1),VLOOKUP($O36,INDIRECT($P$2),W$5,0))</f>
        <v>147758.875</v>
      </c>
      <c r="X36" s="104" cm="1">
        <f t="array" aca="1" ref="X36" ca="1">IF($P36="Y",VLOOKUP($O36,INDIRECT($P$2),X$5,0)*INDIRECT($O$1),VLOOKUP($O36,INDIRECT($P$2),X$5,0))</f>
        <v>150714.97499999998</v>
      </c>
      <c r="Y36" s="104" cm="1">
        <f t="array" aca="1" ref="Y36" ca="1">IF($P36="Y",VLOOKUP($O36,INDIRECT($P$2),Y$5,0)*INDIRECT($O$1),VLOOKUP($O36,INDIRECT($P$2),Y$5,0))</f>
        <v>153728.47499999998</v>
      </c>
      <c r="Z36" s="104" cm="1">
        <f t="array" aca="1" ref="Z36" ca="1">IF($P36="Y",VLOOKUP($O36,INDIRECT($P$2),Z$5,0)*INDIRECT($O$1),VLOOKUP($O36,INDIRECT($P$2),Z$5,0))</f>
        <v>156803.47499999998</v>
      </c>
      <c r="AA36" s="162" t="str">
        <f t="shared" si="12"/>
        <v>52910C</v>
      </c>
      <c r="AB36" s="163" t="str">
        <f t="shared" si="13"/>
        <v>Communications Director - Community Safety</v>
      </c>
      <c r="AC36" s="162" t="str">
        <f t="shared" si="14"/>
        <v>32</v>
      </c>
      <c r="AD36" s="164">
        <f t="shared" ca="1" si="31"/>
        <v>63.594000000000001</v>
      </c>
      <c r="AE36" s="164">
        <f t="shared" ca="1" si="16"/>
        <v>66.941000000000003</v>
      </c>
      <c r="AF36" s="164">
        <f t="shared" ca="1" si="17"/>
        <v>68.28</v>
      </c>
      <c r="AG36" s="164">
        <f t="shared" ca="1" si="18"/>
        <v>69.646000000000001</v>
      </c>
      <c r="AH36" s="164">
        <f t="shared" ca="1" si="19"/>
        <v>71.038000000000011</v>
      </c>
      <c r="AI36" s="164">
        <f t="shared" ca="1" si="20"/>
        <v>72.460000000000008</v>
      </c>
      <c r="AJ36" s="164">
        <f t="shared" ca="1" si="21"/>
        <v>73.908000000000001</v>
      </c>
      <c r="AK36" s="164">
        <f t="shared" ca="1" si="22"/>
        <v>75.387</v>
      </c>
    </row>
    <row r="37" spans="1:37">
      <c r="A37" s="85" t="s">
        <v>513</v>
      </c>
      <c r="B37" s="86">
        <v>15</v>
      </c>
      <c r="C37" s="94" t="s">
        <v>701</v>
      </c>
      <c r="D37" s="86">
        <v>713</v>
      </c>
      <c r="E37" s="86" t="s">
        <v>448</v>
      </c>
      <c r="F37" s="85" t="s">
        <v>512</v>
      </c>
      <c r="G37" s="134">
        <f t="shared" ca="1" si="1"/>
        <v>161769</v>
      </c>
      <c r="H37" s="134">
        <f t="shared" ca="1" si="2"/>
        <v>170282</v>
      </c>
      <c r="I37" s="134">
        <f t="shared" ca="1" si="3"/>
        <v>173687</v>
      </c>
      <c r="J37" s="134">
        <f t="shared" ca="1" si="4"/>
        <v>177162</v>
      </c>
      <c r="K37" s="134">
        <f t="shared" ca="1" si="5"/>
        <v>180704</v>
      </c>
      <c r="L37" s="134">
        <f t="shared" ca="1" si="6"/>
        <v>184319</v>
      </c>
      <c r="M37" s="134">
        <f t="shared" ca="1" si="7"/>
        <v>188006</v>
      </c>
      <c r="N37" s="134">
        <f t="shared" ca="1" si="8"/>
        <v>191765</v>
      </c>
      <c r="O37" s="100" t="str">
        <f t="shared" si="9"/>
        <v>59437C</v>
      </c>
      <c r="P37" s="102" t="s">
        <v>509</v>
      </c>
      <c r="Q37" s="103" t="str">
        <f t="shared" si="10"/>
        <v>Community Safety Chief of Staff</v>
      </c>
      <c r="R37" s="102" t="str">
        <f t="shared" si="11"/>
        <v>164</v>
      </c>
      <c r="S37" s="104" cm="1">
        <f t="array" aca="1" ref="S37" ca="1">IF($P37="Y",VLOOKUP($O37,INDIRECT($P$2),S$5,0)*INDIRECT($O$1),VLOOKUP($O37,INDIRECT($P$2),S$5,0))</f>
        <v>161768.57499999998</v>
      </c>
      <c r="T37" s="104" cm="1">
        <f t="array" aca="1" ref="T37" ca="1">IF($P37="Y",VLOOKUP($O37,INDIRECT($P$2),T$5,0)*INDIRECT($O$1),VLOOKUP($O37,INDIRECT($P$2),T$5,0))</f>
        <v>170282.22499999998</v>
      </c>
      <c r="U37" s="104" cm="1">
        <f t="array" aca="1" ref="U37" ca="1">IF($P37="Y",VLOOKUP($O37,INDIRECT($P$2),U$5,0)*INDIRECT($O$1),VLOOKUP($O37,INDIRECT($P$2),U$5,0))</f>
        <v>173687.27499999999</v>
      </c>
      <c r="V37" s="104" cm="1">
        <f t="array" aca="1" ref="V37" ca="1">IF($P37="Y",VLOOKUP($O37,INDIRECT($P$2),V$5,0)*INDIRECT($O$1),VLOOKUP($O37,INDIRECT($P$2),V$5,0))</f>
        <v>177162.02499999999</v>
      </c>
      <c r="W37" s="104" cm="1">
        <f t="array" aca="1" ref="W37" ca="1">IF($P37="Y",VLOOKUP($O37,INDIRECT($P$2),W$5,0)*INDIRECT($O$1),VLOOKUP($O37,INDIRECT($P$2),W$5,0))</f>
        <v>180704.42499999999</v>
      </c>
      <c r="X37" s="104" cm="1">
        <f t="array" aca="1" ref="X37" ca="1">IF($P37="Y",VLOOKUP($O37,INDIRECT($P$2),X$5,0)*INDIRECT($O$1),VLOOKUP($O37,INDIRECT($P$2),X$5,0))</f>
        <v>184318.57499999998</v>
      </c>
      <c r="Y37" s="104" cm="1">
        <f t="array" aca="1" ref="Y37" ca="1">IF($P37="Y",VLOOKUP($O37,INDIRECT($P$2),Y$5,0)*INDIRECT($O$1),VLOOKUP($O37,INDIRECT($P$2),Y$5,0))</f>
        <v>188005.49999999997</v>
      </c>
      <c r="Z37" s="104" cm="1">
        <f t="array" aca="1" ref="Z37" ca="1">IF($P37="Y",VLOOKUP($O37,INDIRECT($P$2),Z$5,0)*INDIRECT($O$1),VLOOKUP($O37,INDIRECT($P$2),Z$5,0))</f>
        <v>191765.19999999998</v>
      </c>
      <c r="AA37" s="162" t="str">
        <f t="shared" si="12"/>
        <v>59437C</v>
      </c>
      <c r="AB37" s="163" t="str">
        <f t="shared" si="13"/>
        <v>Community Safety Chief of Staff</v>
      </c>
      <c r="AC37" s="162" t="str">
        <f t="shared" si="14"/>
        <v>164</v>
      </c>
      <c r="AD37" s="164">
        <f t="shared" ca="1" si="31"/>
        <v>77.774000000000001</v>
      </c>
      <c r="AE37" s="164">
        <f t="shared" ca="1" si="16"/>
        <v>81.867000000000004</v>
      </c>
      <c r="AF37" s="164">
        <f t="shared" ca="1" si="17"/>
        <v>83.504000000000005</v>
      </c>
      <c r="AG37" s="164">
        <f t="shared" ca="1" si="18"/>
        <v>85.175000000000011</v>
      </c>
      <c r="AH37" s="164">
        <f t="shared" ca="1" si="19"/>
        <v>86.878</v>
      </c>
      <c r="AI37" s="164">
        <f t="shared" ca="1" si="20"/>
        <v>88.615000000000009</v>
      </c>
      <c r="AJ37" s="164">
        <f t="shared" ca="1" si="21"/>
        <v>90.388000000000005</v>
      </c>
      <c r="AK37" s="164">
        <f t="shared" ca="1" si="22"/>
        <v>92.195000000000007</v>
      </c>
    </row>
    <row r="38" spans="1:37">
      <c r="A38" s="85" t="s">
        <v>496</v>
      </c>
      <c r="B38" s="86">
        <v>19</v>
      </c>
      <c r="C38" s="94" t="s">
        <v>702</v>
      </c>
      <c r="D38" s="86">
        <v>918</v>
      </c>
      <c r="E38" s="86" t="s">
        <v>448</v>
      </c>
      <c r="F38" s="85" t="s">
        <v>495</v>
      </c>
      <c r="G38" s="134">
        <f t="shared" ca="1" si="1"/>
        <v>334752</v>
      </c>
      <c r="H38" s="134">
        <f t="shared" ca="1" si="2"/>
        <v>352370</v>
      </c>
      <c r="I38" s="134">
        <f t="shared" ca="1" si="3"/>
        <v>359418</v>
      </c>
      <c r="J38" s="134">
        <f t="shared" ca="1" si="4"/>
        <v>366607</v>
      </c>
      <c r="K38" s="134">
        <f t="shared" ca="1" si="5"/>
        <v>373938</v>
      </c>
      <c r="L38" s="134">
        <f t="shared" ca="1" si="6"/>
        <v>381418</v>
      </c>
      <c r="M38" s="134">
        <f t="shared" ca="1" si="7"/>
        <v>389046</v>
      </c>
      <c r="N38" s="134">
        <f t="shared" ca="1" si="8"/>
        <v>396827</v>
      </c>
      <c r="O38" s="100" t="str">
        <f t="shared" si="9"/>
        <v>53030C</v>
      </c>
      <c r="P38" s="102" t="s">
        <v>509</v>
      </c>
      <c r="Q38" s="103" t="str">
        <f t="shared" si="10"/>
        <v>Community Safety Commissioner</v>
      </c>
      <c r="R38" s="102" t="str">
        <f t="shared" si="11"/>
        <v>191</v>
      </c>
      <c r="S38" s="104" cm="1">
        <f t="array" aca="1" ref="S38" ca="1">IF($P38="Y",VLOOKUP($O38,INDIRECT($P$2),S$5,0)*INDIRECT($O$1),VLOOKUP($O38,INDIRECT($P$2),S$5,0))</f>
        <v>334751.67499999999</v>
      </c>
      <c r="T38" s="104" cm="1">
        <f t="array" aca="1" ref="T38" ca="1">IF($P38="Y",VLOOKUP($O38,INDIRECT($P$2),T$5,0)*INDIRECT($O$1),VLOOKUP($O38,INDIRECT($P$2),T$5,0))</f>
        <v>352370.39999999997</v>
      </c>
      <c r="U38" s="104" cm="1">
        <f t="array" aca="1" ref="U38" ca="1">IF($P38="Y",VLOOKUP($O38,INDIRECT($P$2),U$5,0)*INDIRECT($O$1),VLOOKUP($O38,INDIRECT($P$2),U$5,0))</f>
        <v>359418.3</v>
      </c>
      <c r="V38" s="104" cm="1">
        <f t="array" aca="1" ref="V38" ca="1">IF($P38="Y",VLOOKUP($O38,INDIRECT($P$2),V$5,0)*INDIRECT($O$1),VLOOKUP($O38,INDIRECT($P$2),V$5,0))</f>
        <v>366606.62499999994</v>
      </c>
      <c r="W38" s="104" cm="1">
        <f t="array" aca="1" ref="W38" ca="1">IF($P38="Y",VLOOKUP($O38,INDIRECT($P$2),W$5,0)*INDIRECT($O$1),VLOOKUP($O38,INDIRECT($P$2),W$5,0))</f>
        <v>373938.44999999995</v>
      </c>
      <c r="X38" s="104" cm="1">
        <f t="array" aca="1" ref="X38" ca="1">IF($P38="Y",VLOOKUP($O38,INDIRECT($P$2),X$5,0)*INDIRECT($O$1),VLOOKUP($O38,INDIRECT($P$2),X$5,0))</f>
        <v>381417.87499999994</v>
      </c>
      <c r="Y38" s="104" cm="1">
        <f t="array" aca="1" ref="Y38" ca="1">IF($P38="Y",VLOOKUP($O38,INDIRECT($P$2),Y$5,0)*INDIRECT($O$1),VLOOKUP($O38,INDIRECT($P$2),Y$5,0))</f>
        <v>389045.92499999999</v>
      </c>
      <c r="Z38" s="104" cm="1">
        <f t="array" aca="1" ref="Z38" ca="1">IF($P38="Y",VLOOKUP($O38,INDIRECT($P$2),Z$5,0)*INDIRECT($O$1),VLOOKUP($O38,INDIRECT($P$2),Z$5,0))</f>
        <v>396826.69999999995</v>
      </c>
      <c r="AA38" s="162" t="str">
        <f t="shared" si="12"/>
        <v>53030C</v>
      </c>
      <c r="AB38" s="163" t="str">
        <f t="shared" si="13"/>
        <v>Community Safety Commissioner</v>
      </c>
      <c r="AC38" s="162" t="str">
        <f t="shared" si="14"/>
        <v>191</v>
      </c>
      <c r="AD38" s="164">
        <f t="shared" ca="1" si="31"/>
        <v>160.93899999999999</v>
      </c>
      <c r="AE38" s="164">
        <f t="shared" ca="1" si="16"/>
        <v>169.40899999999999</v>
      </c>
      <c r="AF38" s="164">
        <f t="shared" ca="1" si="17"/>
        <v>172.798</v>
      </c>
      <c r="AG38" s="164">
        <f t="shared" ca="1" si="18"/>
        <v>176.25399999999999</v>
      </c>
      <c r="AH38" s="164">
        <f t="shared" ca="1" si="19"/>
        <v>179.779</v>
      </c>
      <c r="AI38" s="164">
        <f t="shared" ca="1" si="20"/>
        <v>183.374</v>
      </c>
      <c r="AJ38" s="164">
        <f t="shared" ca="1" si="21"/>
        <v>187.042</v>
      </c>
      <c r="AK38" s="164">
        <f t="shared" ca="1" si="22"/>
        <v>190.78300000000002</v>
      </c>
    </row>
    <row r="39" spans="1:37">
      <c r="A39" s="85" t="s">
        <v>93</v>
      </c>
      <c r="B39" s="86">
        <v>14</v>
      </c>
      <c r="C39" s="86" t="s">
        <v>94</v>
      </c>
      <c r="D39" s="86">
        <v>645</v>
      </c>
      <c r="E39" s="86" t="s">
        <v>448</v>
      </c>
      <c r="F39" s="85" t="s">
        <v>95</v>
      </c>
      <c r="G39" s="134">
        <f t="shared" ref="G39:G70" ca="1" si="32">ROUND(S39,0)</f>
        <v>147957</v>
      </c>
      <c r="H39" s="134">
        <f t="shared" ref="H39:H70" ca="1" si="33">ROUND(T39,0)</f>
        <v>155746</v>
      </c>
      <c r="I39" s="134">
        <f t="shared" ref="I39:I70" ca="1" si="34">ROUND(U39,0)</f>
        <v>158860</v>
      </c>
      <c r="J39" s="134">
        <f t="shared" ref="J39:J70" ca="1" si="35">ROUND(V39,0)</f>
        <v>162037</v>
      </c>
      <c r="K39" s="134">
        <f t="shared" ref="K39:K70" ca="1" si="36">ROUND(W39,0)</f>
        <v>165277</v>
      </c>
      <c r="L39" s="134">
        <f t="shared" ref="L39:L70" ca="1" si="37">ROUND(X39,0)</f>
        <v>168585</v>
      </c>
      <c r="M39" s="134">
        <f t="shared" ref="M39:M70" ca="1" si="38">ROUND(Y39,0)</f>
        <v>171955</v>
      </c>
      <c r="N39" s="134">
        <f t="shared" ref="N39:N70" ca="1" si="39">ROUND(Z39,0)</f>
        <v>175394</v>
      </c>
      <c r="O39" s="100" t="str">
        <f t="shared" ref="O39:O70" si="40">A39</f>
        <v>C02600</v>
      </c>
      <c r="P39" s="102" t="s">
        <v>509</v>
      </c>
      <c r="Q39" s="103" t="str">
        <f t="shared" ref="Q39:Q70" si="41">F39</f>
        <v>Controller</v>
      </c>
      <c r="R39" s="102" t="str">
        <f t="shared" si="11"/>
        <v>122</v>
      </c>
      <c r="S39" s="104" cm="1">
        <f t="array" aca="1" ref="S39" ca="1">IF($P39="Y",VLOOKUP($O39,INDIRECT($P$2),S$5,0)*INDIRECT($O$1),VLOOKUP($O39,INDIRECT($P$2),S$5,0))</f>
        <v>147956.69999999998</v>
      </c>
      <c r="T39" s="104" cm="1">
        <f t="array" aca="1" ref="T39" ca="1">IF($P39="Y",VLOOKUP($O39,INDIRECT($P$2),T$5,0)*INDIRECT($O$1),VLOOKUP($O39,INDIRECT($P$2),T$5,0))</f>
        <v>155745.67499999999</v>
      </c>
      <c r="U39" s="104" cm="1">
        <f t="array" aca="1" ref="U39" ca="1">IF($P39="Y",VLOOKUP($O39,INDIRECT($P$2),U$5,0)*INDIRECT($O$1),VLOOKUP($O39,INDIRECT($P$2),U$5,0))</f>
        <v>158859.625</v>
      </c>
      <c r="V39" s="104" cm="1">
        <f t="array" aca="1" ref="V39" ca="1">IF($P39="Y",VLOOKUP($O39,INDIRECT($P$2),V$5,0)*INDIRECT($O$1),VLOOKUP($O39,INDIRECT($P$2),V$5,0))</f>
        <v>162037.125</v>
      </c>
      <c r="W39" s="104" cm="1">
        <f t="array" aca="1" ref="W39" ca="1">IF($P39="Y",VLOOKUP($O39,INDIRECT($P$2),W$5,0)*INDIRECT($O$1),VLOOKUP($O39,INDIRECT($P$2),W$5,0))</f>
        <v>165277.15</v>
      </c>
      <c r="X39" s="104" cm="1">
        <f t="array" aca="1" ref="X39" ca="1">IF($P39="Y",VLOOKUP($O39,INDIRECT($P$2),X$5,0)*INDIRECT($O$1),VLOOKUP($O39,INDIRECT($P$2),X$5,0))</f>
        <v>168584.82499999998</v>
      </c>
      <c r="Y39" s="104" cm="1">
        <f t="array" aca="1" ref="Y39" ca="1">IF($P39="Y",VLOOKUP($O39,INDIRECT($P$2),Y$5,0)*INDIRECT($O$1),VLOOKUP($O39,INDIRECT($P$2),Y$5,0))</f>
        <v>171955.02499999999</v>
      </c>
      <c r="Z39" s="104" cm="1">
        <f t="array" aca="1" ref="Z39" ca="1">IF($P39="Y",VLOOKUP($O39,INDIRECT($P$2),Z$5,0)*INDIRECT($O$1),VLOOKUP($O39,INDIRECT($P$2),Z$5,0))</f>
        <v>175393.9</v>
      </c>
      <c r="AA39" s="162" t="str">
        <f t="shared" ref="AA39:AA70" si="42">A39</f>
        <v>C02600</v>
      </c>
      <c r="AB39" s="163" t="str">
        <f t="shared" ref="AB39:AB70" si="43">F39</f>
        <v>Controller</v>
      </c>
      <c r="AC39" s="162" t="str">
        <f t="shared" ref="AC39:AC70" si="44">C39</f>
        <v>122</v>
      </c>
      <c r="AD39" s="164">
        <f t="shared" ca="1" si="31"/>
        <v>71.134</v>
      </c>
      <c r="AE39" s="164">
        <f t="shared" ca="1" si="16"/>
        <v>74.878</v>
      </c>
      <c r="AF39" s="164">
        <f t="shared" ca="1" si="17"/>
        <v>76.375</v>
      </c>
      <c r="AG39" s="164">
        <f t="shared" ca="1" si="18"/>
        <v>77.903000000000006</v>
      </c>
      <c r="AH39" s="164">
        <f t="shared" ca="1" si="19"/>
        <v>79.460999999999999</v>
      </c>
      <c r="AI39" s="164">
        <f t="shared" ca="1" si="20"/>
        <v>81.051000000000002</v>
      </c>
      <c r="AJ39" s="164">
        <f t="shared" ca="1" si="21"/>
        <v>82.671000000000006</v>
      </c>
      <c r="AK39" s="164">
        <f t="shared" ca="1" si="22"/>
        <v>84.323999999999998</v>
      </c>
    </row>
    <row r="40" spans="1:37">
      <c r="A40" s="85" t="s">
        <v>96</v>
      </c>
      <c r="B40" s="86">
        <v>15</v>
      </c>
      <c r="C40" s="86" t="s">
        <v>79</v>
      </c>
      <c r="D40" s="86">
        <v>715</v>
      </c>
      <c r="E40" s="86" t="s">
        <v>448</v>
      </c>
      <c r="F40" s="85" t="s">
        <v>97</v>
      </c>
      <c r="G40" s="134">
        <f t="shared" ca="1" si="32"/>
        <v>164342</v>
      </c>
      <c r="H40" s="134">
        <f t="shared" ca="1" si="33"/>
        <v>172992</v>
      </c>
      <c r="I40" s="134">
        <f t="shared" ca="1" si="34"/>
        <v>176453</v>
      </c>
      <c r="J40" s="134">
        <f t="shared" ca="1" si="35"/>
        <v>179983</v>
      </c>
      <c r="K40" s="134">
        <f t="shared" ca="1" si="36"/>
        <v>183579</v>
      </c>
      <c r="L40" s="134">
        <f t="shared" ca="1" si="37"/>
        <v>187252</v>
      </c>
      <c r="M40" s="134">
        <f t="shared" ca="1" si="38"/>
        <v>191000</v>
      </c>
      <c r="N40" s="134">
        <f t="shared" ca="1" si="39"/>
        <v>194817</v>
      </c>
      <c r="O40" s="100" t="str">
        <f t="shared" si="40"/>
        <v>C03045</v>
      </c>
      <c r="P40" s="102" t="s">
        <v>509</v>
      </c>
      <c r="Q40" s="103" t="str">
        <f t="shared" si="41"/>
        <v>Deputy Chief Finance Officer</v>
      </c>
      <c r="R40" s="102" t="str">
        <f t="shared" si="11"/>
        <v>125</v>
      </c>
      <c r="S40" s="104" cm="1">
        <f t="array" aca="1" ref="S40" ca="1">IF($P40="Y",VLOOKUP($O40,INDIRECT($P$2),S$5,0)*INDIRECT($O$1),VLOOKUP($O40,INDIRECT($P$2),S$5,0))</f>
        <v>164342.34999999998</v>
      </c>
      <c r="T40" s="104" cm="1">
        <f t="array" aca="1" ref="T40" ca="1">IF($P40="Y",VLOOKUP($O40,INDIRECT($P$2),T$5,0)*INDIRECT($O$1),VLOOKUP($O40,INDIRECT($P$2),T$5,0))</f>
        <v>172992.32499999998</v>
      </c>
      <c r="U40" s="104" cm="1">
        <f t="array" aca="1" ref="U40" ca="1">IF($P40="Y",VLOOKUP($O40,INDIRECT($P$2),U$5,0)*INDIRECT($O$1),VLOOKUP($O40,INDIRECT($P$2),U$5,0))</f>
        <v>176452.72499999998</v>
      </c>
      <c r="V40" s="104" cm="1">
        <f t="array" aca="1" ref="V40" ca="1">IF($P40="Y",VLOOKUP($O40,INDIRECT($P$2),V$5,0)*INDIRECT($O$1),VLOOKUP($O40,INDIRECT($P$2),V$5,0))</f>
        <v>179982.82499999998</v>
      </c>
      <c r="W40" s="104" cm="1">
        <f t="array" aca="1" ref="W40" ca="1">IF($P40="Y",VLOOKUP($O40,INDIRECT($P$2),W$5,0)*INDIRECT($O$1),VLOOKUP($O40,INDIRECT($P$2),W$5,0))</f>
        <v>183578.52499999999</v>
      </c>
      <c r="X40" s="104" cm="1">
        <f t="array" aca="1" ref="X40" ca="1">IF($P40="Y",VLOOKUP($O40,INDIRECT($P$2),X$5,0)*INDIRECT($O$1),VLOOKUP($O40,INDIRECT($P$2),X$5,0))</f>
        <v>187252.12499999997</v>
      </c>
      <c r="Y40" s="104" cm="1">
        <f t="array" aca="1" ref="Y40" ca="1">IF($P40="Y",VLOOKUP($O40,INDIRECT($P$2),Y$5,0)*INDIRECT($O$1),VLOOKUP($O40,INDIRECT($P$2),Y$5,0))</f>
        <v>190999.52499999999</v>
      </c>
      <c r="Z40" s="104" cm="1">
        <f t="array" aca="1" ref="Z40" ca="1">IF($P40="Y",VLOOKUP($O40,INDIRECT($P$2),Z$5,0)*INDIRECT($O$1),VLOOKUP($O40,INDIRECT($P$2),Z$5,0))</f>
        <v>194816.62499999997</v>
      </c>
      <c r="AA40" s="162" t="str">
        <f t="shared" si="42"/>
        <v>C03045</v>
      </c>
      <c r="AB40" s="163" t="str">
        <f t="shared" si="43"/>
        <v>Deputy Chief Finance Officer</v>
      </c>
      <c r="AC40" s="162" t="str">
        <f t="shared" si="44"/>
        <v>125</v>
      </c>
      <c r="AD40" s="164">
        <f t="shared" ca="1" si="31"/>
        <v>79.01100000000001</v>
      </c>
      <c r="AE40" s="164">
        <f t="shared" ca="1" si="16"/>
        <v>83.17</v>
      </c>
      <c r="AF40" s="164">
        <f t="shared" ca="1" si="17"/>
        <v>84.834000000000003</v>
      </c>
      <c r="AG40" s="164">
        <f t="shared" ca="1" si="18"/>
        <v>86.531000000000006</v>
      </c>
      <c r="AH40" s="164">
        <f t="shared" ca="1" si="19"/>
        <v>88.259</v>
      </c>
      <c r="AI40" s="164">
        <f t="shared" ca="1" si="20"/>
        <v>90.02600000000001</v>
      </c>
      <c r="AJ40" s="164">
        <f t="shared" ca="1" si="21"/>
        <v>91.826999999999998</v>
      </c>
      <c r="AK40" s="164">
        <f t="shared" ca="1" si="22"/>
        <v>93.662000000000006</v>
      </c>
    </row>
    <row r="41" spans="1:37">
      <c r="A41" s="85" t="s">
        <v>626</v>
      </c>
      <c r="B41" s="86">
        <v>17</v>
      </c>
      <c r="C41" s="94" t="s">
        <v>703</v>
      </c>
      <c r="D41" s="86">
        <v>790</v>
      </c>
      <c r="E41" s="86" t="s">
        <v>448</v>
      </c>
      <c r="F41" s="85" t="s">
        <v>627</v>
      </c>
      <c r="G41" s="134">
        <f t="shared" ca="1" si="32"/>
        <v>186118</v>
      </c>
      <c r="H41" s="134">
        <f t="shared" ca="1" si="33"/>
        <v>195917</v>
      </c>
      <c r="I41" s="134">
        <f t="shared" ca="1" si="34"/>
        <v>199836</v>
      </c>
      <c r="J41" s="134">
        <f t="shared" ca="1" si="35"/>
        <v>203830</v>
      </c>
      <c r="K41" s="134">
        <f t="shared" ca="1" si="36"/>
        <v>207905</v>
      </c>
      <c r="L41" s="134">
        <f t="shared" ca="1" si="37"/>
        <v>212063</v>
      </c>
      <c r="M41" s="134">
        <f t="shared" ca="1" si="38"/>
        <v>216306</v>
      </c>
      <c r="N41" s="134">
        <f t="shared" ca="1" si="39"/>
        <v>220631</v>
      </c>
      <c r="O41" s="100" t="str">
        <f t="shared" si="40"/>
        <v>53074C</v>
      </c>
      <c r="P41" s="102" t="s">
        <v>509</v>
      </c>
      <c r="Q41" s="103" t="str">
        <f t="shared" si="41"/>
        <v>Deputy City Attorney</v>
      </c>
      <c r="R41" s="185">
        <v>197</v>
      </c>
      <c r="S41" s="104" cm="1">
        <f t="array" aca="1" ref="S41" ca="1">IF($P41="Y",VLOOKUP($O41,INDIRECT($P$2),S$5,0)*INDIRECT($O$1),VLOOKUP($O41,INDIRECT($P$2),S$5,0))</f>
        <v>186118.47499999998</v>
      </c>
      <c r="T41" s="104" cm="1">
        <f t="array" aca="1" ref="T41" ca="1">IF($P41="Y",VLOOKUP($O41,INDIRECT($P$2),T$5,0)*INDIRECT($O$1),VLOOKUP($O41,INDIRECT($P$2),T$5,0))</f>
        <v>195917.47499999998</v>
      </c>
      <c r="U41" s="104" cm="1">
        <f t="array" aca="1" ref="U41" ca="1">IF($P41="Y",VLOOKUP($O41,INDIRECT($P$2),U$5,0)*INDIRECT($O$1),VLOOKUP($O41,INDIRECT($P$2),U$5,0))</f>
        <v>199836.05</v>
      </c>
      <c r="V41" s="104" cm="1">
        <f t="array" aca="1" ref="V41" ca="1">IF($P41="Y",VLOOKUP($O41,INDIRECT($P$2),V$5,0)*INDIRECT($O$1),VLOOKUP($O41,INDIRECT($P$2),V$5,0))</f>
        <v>203830.47499999998</v>
      </c>
      <c r="W41" s="104" cm="1">
        <f t="array" aca="1" ref="W41" ca="1">IF($P41="Y",VLOOKUP($O41,INDIRECT($P$2),W$5,0)*INDIRECT($O$1),VLOOKUP($O41,INDIRECT($P$2),W$5,0))</f>
        <v>207904.84999999998</v>
      </c>
      <c r="X41" s="104" cm="1">
        <f t="array" aca="1" ref="X41" ca="1">IF($P41="Y",VLOOKUP($O41,INDIRECT($P$2),X$5,0)*INDIRECT($O$1),VLOOKUP($O41,INDIRECT($P$2),X$5,0))</f>
        <v>212063.27499999999</v>
      </c>
      <c r="Y41" s="104" cm="1">
        <f t="array" aca="1" ref="Y41" ca="1">IF($P41="Y",VLOOKUP($O41,INDIRECT($P$2),Y$5,0)*INDIRECT($O$1),VLOOKUP($O41,INDIRECT($P$2),Y$5,0))</f>
        <v>216305.74999999997</v>
      </c>
      <c r="Z41" s="104" cm="1">
        <f t="array" aca="1" ref="Z41" ca="1">IF($P41="Y",VLOOKUP($O41,INDIRECT($P$2),Z$5,0)*INDIRECT($O$1),VLOOKUP($O41,INDIRECT($P$2),Z$5,0))</f>
        <v>220631.24999999997</v>
      </c>
      <c r="AA41" s="162" t="str">
        <f t="shared" si="42"/>
        <v>53074C</v>
      </c>
      <c r="AB41" s="163" t="str">
        <f t="shared" si="43"/>
        <v>Deputy City Attorney</v>
      </c>
      <c r="AC41" s="162" t="str">
        <f t="shared" si="44"/>
        <v>197</v>
      </c>
      <c r="AD41" s="164">
        <f t="shared" ca="1" si="31"/>
        <v>89.481000000000009</v>
      </c>
      <c r="AE41" s="164">
        <f t="shared" ca="1" si="16"/>
        <v>94.192000000000007</v>
      </c>
      <c r="AF41" s="164">
        <f t="shared" ca="1" si="17"/>
        <v>96.076000000000008</v>
      </c>
      <c r="AG41" s="164">
        <f t="shared" ca="1" si="18"/>
        <v>97.996000000000009</v>
      </c>
      <c r="AH41" s="164">
        <f t="shared" ca="1" si="19"/>
        <v>99.954999999999998</v>
      </c>
      <c r="AI41" s="164">
        <f t="shared" ca="1" si="20"/>
        <v>101.95400000000001</v>
      </c>
      <c r="AJ41" s="164">
        <f t="shared" ca="1" si="21"/>
        <v>103.994</v>
      </c>
      <c r="AK41" s="164">
        <f t="shared" ca="1" si="22"/>
        <v>106.07300000000001</v>
      </c>
    </row>
    <row r="42" spans="1:37">
      <c r="A42" s="85" t="s">
        <v>540</v>
      </c>
      <c r="B42" s="86">
        <v>18</v>
      </c>
      <c r="C42" s="94" t="s">
        <v>704</v>
      </c>
      <c r="D42" s="86">
        <v>815</v>
      </c>
      <c r="E42" s="86" t="s">
        <v>448</v>
      </c>
      <c r="F42" s="113" t="s">
        <v>539</v>
      </c>
      <c r="G42" s="134">
        <f t="shared" ca="1" si="32"/>
        <v>187749</v>
      </c>
      <c r="H42" s="134">
        <f t="shared" ca="1" si="33"/>
        <v>197631</v>
      </c>
      <c r="I42" s="134">
        <f t="shared" ca="1" si="34"/>
        <v>201584</v>
      </c>
      <c r="J42" s="134">
        <f t="shared" ca="1" si="35"/>
        <v>205615</v>
      </c>
      <c r="K42" s="134">
        <f t="shared" ca="1" si="36"/>
        <v>209728</v>
      </c>
      <c r="L42" s="134">
        <f t="shared" ca="1" si="37"/>
        <v>213922</v>
      </c>
      <c r="M42" s="134">
        <f t="shared" ca="1" si="38"/>
        <v>218201</v>
      </c>
      <c r="N42" s="134">
        <f t="shared" ca="1" si="39"/>
        <v>222564</v>
      </c>
      <c r="O42" s="100" t="str">
        <f t="shared" si="40"/>
        <v>53041C</v>
      </c>
      <c r="P42" s="102" t="s">
        <v>509</v>
      </c>
      <c r="Q42" s="103" t="str">
        <f t="shared" si="41"/>
        <v>Deputy City Operations Officer</v>
      </c>
      <c r="R42" s="102" t="str">
        <f t="shared" ref="R42:R73" si="45">C42</f>
        <v>172</v>
      </c>
      <c r="S42" s="104" cm="1">
        <f t="array" aca="1" ref="S42" ca="1">IF($P42="Y",VLOOKUP($O42,INDIRECT($P$2),S$5,0)*INDIRECT($O$1),VLOOKUP($O42,INDIRECT($P$2),S$5,0))</f>
        <v>187749.24999999997</v>
      </c>
      <c r="T42" s="104" cm="1">
        <f t="array" aca="1" ref="T42" ca="1">IF($P42="Y",VLOOKUP($O42,INDIRECT($P$2),T$5,0)*INDIRECT($O$1),VLOOKUP($O42,INDIRECT($P$2),T$5,0))</f>
        <v>197631.27499999999</v>
      </c>
      <c r="U42" s="104" cm="1">
        <f t="array" aca="1" ref="U42" ca="1">IF($P42="Y",VLOOKUP($O42,INDIRECT($P$2),U$5,0)*INDIRECT($O$1),VLOOKUP($O42,INDIRECT($P$2),U$5,0))</f>
        <v>201583.67499999999</v>
      </c>
      <c r="V42" s="104" cm="1">
        <f t="array" aca="1" ref="V42" ca="1">IF($P42="Y",VLOOKUP($O42,INDIRECT($P$2),V$5,0)*INDIRECT($O$1),VLOOKUP($O42,INDIRECT($P$2),V$5,0))</f>
        <v>205614.99999999997</v>
      </c>
      <c r="W42" s="104" cm="1">
        <f t="array" aca="1" ref="W42" ca="1">IF($P42="Y",VLOOKUP($O42,INDIRECT($P$2),W$5,0)*INDIRECT($O$1),VLOOKUP($O42,INDIRECT($P$2),W$5,0))</f>
        <v>209728.32499999998</v>
      </c>
      <c r="X42" s="104" cm="1">
        <f t="array" aca="1" ref="X42" ca="1">IF($P42="Y",VLOOKUP($O42,INDIRECT($P$2),X$5,0)*INDIRECT($O$1),VLOOKUP($O42,INDIRECT($P$2),X$5,0))</f>
        <v>213921.59999999998</v>
      </c>
      <c r="Y42" s="104" cm="1">
        <f t="array" aca="1" ref="Y42" ca="1">IF($P42="Y",VLOOKUP($O42,INDIRECT($P$2),Y$5,0)*INDIRECT($O$1),VLOOKUP($O42,INDIRECT($P$2),Y$5,0))</f>
        <v>218200.97499999998</v>
      </c>
      <c r="Z42" s="104" cm="1">
        <f t="array" aca="1" ref="Z42" ca="1">IF($P42="Y",VLOOKUP($O42,INDIRECT($P$2),Z$5,0)*INDIRECT($O$1),VLOOKUP($O42,INDIRECT($P$2),Z$5,0))</f>
        <v>222564.4</v>
      </c>
      <c r="AA42" s="162" t="str">
        <f t="shared" si="42"/>
        <v>53041C</v>
      </c>
      <c r="AB42" s="163" t="str">
        <f t="shared" si="43"/>
        <v>Deputy City Operations Officer</v>
      </c>
      <c r="AC42" s="162" t="str">
        <f t="shared" si="44"/>
        <v>172</v>
      </c>
      <c r="AD42" s="164">
        <f t="shared" ca="1" si="31"/>
        <v>90.265000000000001</v>
      </c>
      <c r="AE42" s="164">
        <f t="shared" ca="1" si="16"/>
        <v>95.016000000000005</v>
      </c>
      <c r="AF42" s="164">
        <f t="shared" ca="1" si="17"/>
        <v>96.916000000000011</v>
      </c>
      <c r="AG42" s="164">
        <f t="shared" ca="1" si="18"/>
        <v>98.853999999999999</v>
      </c>
      <c r="AH42" s="164">
        <f t="shared" ca="1" si="19"/>
        <v>100.831</v>
      </c>
      <c r="AI42" s="164">
        <f t="shared" ca="1" si="20"/>
        <v>102.84700000000001</v>
      </c>
      <c r="AJ42" s="164">
        <f t="shared" ca="1" si="21"/>
        <v>104.905</v>
      </c>
      <c r="AK42" s="164">
        <f t="shared" ca="1" si="22"/>
        <v>107.003</v>
      </c>
    </row>
    <row r="43" spans="1:37">
      <c r="A43" t="s">
        <v>693</v>
      </c>
      <c r="B43" s="86">
        <v>18</v>
      </c>
      <c r="C43" s="94" t="s">
        <v>705</v>
      </c>
      <c r="D43" s="86">
        <v>830</v>
      </c>
      <c r="E43" s="86" t="s">
        <v>448</v>
      </c>
      <c r="F43" s="113" t="s">
        <v>692</v>
      </c>
      <c r="G43" s="134">
        <f t="shared" ca="1" si="32"/>
        <v>191261</v>
      </c>
      <c r="H43" s="134">
        <f t="shared" ca="1" si="33"/>
        <v>201327</v>
      </c>
      <c r="I43" s="134">
        <f t="shared" ca="1" si="34"/>
        <v>205353</v>
      </c>
      <c r="J43" s="134">
        <f t="shared" ca="1" si="35"/>
        <v>209461</v>
      </c>
      <c r="K43" s="134">
        <f t="shared" ca="1" si="36"/>
        <v>213650</v>
      </c>
      <c r="L43" s="134">
        <f t="shared" ca="1" si="37"/>
        <v>217923</v>
      </c>
      <c r="M43" s="134">
        <f t="shared" ca="1" si="38"/>
        <v>222282</v>
      </c>
      <c r="N43" s="134">
        <f t="shared" ca="1" si="39"/>
        <v>226727</v>
      </c>
      <c r="O43" s="100" t="str">
        <f t="shared" si="40"/>
        <v>59504C</v>
      </c>
      <c r="P43" s="102" t="s">
        <v>509</v>
      </c>
      <c r="Q43" s="103" t="str">
        <f t="shared" si="41"/>
        <v>Deputy Commissioner Community Safety</v>
      </c>
      <c r="R43" s="102" t="str">
        <f t="shared" si="45"/>
        <v>207</v>
      </c>
      <c r="S43" s="104" cm="1">
        <f t="array" aca="1" ref="S43" ca="1">IF($P43="Y",VLOOKUP($O43,INDIRECT($P$2),S$5,0)*INDIRECT($O$1),VLOOKUP($O43,INDIRECT($P$2),S$5,0))</f>
        <v>191260.9</v>
      </c>
      <c r="T43" s="104" cm="1">
        <f t="array" aca="1" ref="T43" ca="1">IF($P43="Y",VLOOKUP($O43,INDIRECT($P$2),T$5,0)*INDIRECT($O$1),VLOOKUP($O43,INDIRECT($P$2),T$5,0))</f>
        <v>201327.42499999999</v>
      </c>
      <c r="U43" s="104" cm="1">
        <f t="array" aca="1" ref="U43" ca="1">IF($P43="Y",VLOOKUP($O43,INDIRECT($P$2),U$5,0)*INDIRECT($O$1),VLOOKUP($O43,INDIRECT($P$2),U$5,0))</f>
        <v>205352.59999999998</v>
      </c>
      <c r="V43" s="104" cm="1">
        <f t="array" aca="1" ref="V43" ca="1">IF($P43="Y",VLOOKUP($O43,INDIRECT($P$2),V$5,0)*INDIRECT($O$1),VLOOKUP($O43,INDIRECT($P$2),V$5,0))</f>
        <v>209460.8</v>
      </c>
      <c r="W43" s="104" cm="1">
        <f t="array" aca="1" ref="W43" ca="1">IF($P43="Y",VLOOKUP($O43,INDIRECT($P$2),W$5,0)*INDIRECT($O$1),VLOOKUP($O43,INDIRECT($P$2),W$5,0))</f>
        <v>213649.97499999998</v>
      </c>
      <c r="X43" s="104" cm="1">
        <f t="array" aca="1" ref="X43" ca="1">IF($P43="Y",VLOOKUP($O43,INDIRECT($P$2),X$5,0)*INDIRECT($O$1),VLOOKUP($O43,INDIRECT($P$2),X$5,0))</f>
        <v>217923.19999999998</v>
      </c>
      <c r="Y43" s="104" cm="1">
        <f t="array" aca="1" ref="Y43" ca="1">IF($P43="Y",VLOOKUP($O43,INDIRECT($P$2),Y$5,0)*INDIRECT($O$1),VLOOKUP($O43,INDIRECT($P$2),Y$5,0))</f>
        <v>222281.49999999997</v>
      </c>
      <c r="Z43" s="104" cm="1">
        <f t="array" aca="1" ref="Z43" ca="1">IF($P43="Y",VLOOKUP($O43,INDIRECT($P$2),Z$5,0)*INDIRECT($O$1),VLOOKUP($O43,INDIRECT($P$2),Z$5,0))</f>
        <v>226726.92499999999</v>
      </c>
      <c r="AA43" s="162" t="str">
        <f t="shared" si="42"/>
        <v>59504C</v>
      </c>
      <c r="AB43" s="163" t="str">
        <f t="shared" si="43"/>
        <v>Deputy Commissioner Community Safety</v>
      </c>
      <c r="AC43" s="162" t="str">
        <f t="shared" si="44"/>
        <v>207</v>
      </c>
      <c r="AD43" s="164">
        <f t="shared" ca="1" si="31"/>
        <v>91.953000000000003</v>
      </c>
      <c r="AE43" s="164">
        <f t="shared" ca="1" si="16"/>
        <v>96.793000000000006</v>
      </c>
      <c r="AF43" s="164">
        <f t="shared" ca="1" si="17"/>
        <v>98.728000000000009</v>
      </c>
      <c r="AG43" s="164">
        <f t="shared" ca="1" si="18"/>
        <v>100.703</v>
      </c>
      <c r="AH43" s="164">
        <f t="shared" ca="1" si="19"/>
        <v>102.717</v>
      </c>
      <c r="AI43" s="164">
        <f t="shared" ca="1" si="20"/>
        <v>104.771</v>
      </c>
      <c r="AJ43" s="164">
        <f t="shared" ca="1" si="21"/>
        <v>106.867</v>
      </c>
      <c r="AK43" s="164">
        <f t="shared" ca="1" si="22"/>
        <v>109.004</v>
      </c>
    </row>
    <row r="44" spans="1:37">
      <c r="A44" s="85" t="s">
        <v>184</v>
      </c>
      <c r="B44" s="86">
        <v>14</v>
      </c>
      <c r="C44" s="94" t="s">
        <v>706</v>
      </c>
      <c r="D44" s="86">
        <v>673</v>
      </c>
      <c r="E44" s="86" t="s">
        <v>448</v>
      </c>
      <c r="F44" s="113" t="s">
        <v>523</v>
      </c>
      <c r="G44" s="134">
        <f t="shared" ca="1" si="32"/>
        <v>152525</v>
      </c>
      <c r="H44" s="134">
        <f t="shared" ca="1" si="33"/>
        <v>160553</v>
      </c>
      <c r="I44" s="134">
        <f t="shared" ca="1" si="34"/>
        <v>163763</v>
      </c>
      <c r="J44" s="134">
        <f t="shared" ca="1" si="35"/>
        <v>167039</v>
      </c>
      <c r="K44" s="134">
        <f t="shared" ca="1" si="36"/>
        <v>170381</v>
      </c>
      <c r="L44" s="134">
        <f t="shared" ca="1" si="37"/>
        <v>173788</v>
      </c>
      <c r="M44" s="134">
        <f t="shared" ca="1" si="38"/>
        <v>177264</v>
      </c>
      <c r="N44" s="134">
        <f t="shared" ca="1" si="39"/>
        <v>180809</v>
      </c>
      <c r="O44" s="100" t="str">
        <f t="shared" si="40"/>
        <v>C03255</v>
      </c>
      <c r="P44" s="102" t="s">
        <v>509</v>
      </c>
      <c r="Q44" s="103" t="str">
        <f t="shared" si="41"/>
        <v>Deputy Commissioner of Health - Sustainability, Environment &amp; Healthy Homes</v>
      </c>
      <c r="R44" s="102" t="str">
        <f t="shared" si="45"/>
        <v>158</v>
      </c>
      <c r="S44" s="104" cm="1">
        <f t="array" aca="1" ref="S44" ca="1">IF($P44="Y",VLOOKUP($O44,INDIRECT($P$2),S$5,0)*INDIRECT($O$1),VLOOKUP($O44,INDIRECT($P$2),S$5,0))</f>
        <v>152525.125</v>
      </c>
      <c r="T44" s="104" cm="1">
        <f t="array" aca="1" ref="T44" ca="1">IF($P44="Y",VLOOKUP($O44,INDIRECT($P$2),T$5,0)*INDIRECT($O$1),VLOOKUP($O44,INDIRECT($P$2),T$5,0))</f>
        <v>160552.92499999999</v>
      </c>
      <c r="U44" s="104" cm="1">
        <f t="array" aca="1" ref="U44" ca="1">IF($P44="Y",VLOOKUP($O44,INDIRECT($P$2),U$5,0)*INDIRECT($O$1),VLOOKUP($O44,INDIRECT($P$2),U$5,0))</f>
        <v>163763.22499999998</v>
      </c>
      <c r="V44" s="104" cm="1">
        <f t="array" aca="1" ref="V44" ca="1">IF($P44="Y",VLOOKUP($O44,INDIRECT($P$2),V$5,0)*INDIRECT($O$1),VLOOKUP($O44,INDIRECT($P$2),V$5,0))</f>
        <v>167039.125</v>
      </c>
      <c r="W44" s="104" cm="1">
        <f t="array" aca="1" ref="W44" ca="1">IF($P44="Y",VLOOKUP($O44,INDIRECT($P$2),W$5,0)*INDIRECT($O$1),VLOOKUP($O44,INDIRECT($P$2),W$5,0))</f>
        <v>170380.62499999997</v>
      </c>
      <c r="X44" s="104" cm="1">
        <f t="array" aca="1" ref="X44" ca="1">IF($P44="Y",VLOOKUP($O44,INDIRECT($P$2),X$5,0)*INDIRECT($O$1),VLOOKUP($O44,INDIRECT($P$2),X$5,0))</f>
        <v>173787.72499999998</v>
      </c>
      <c r="Y44" s="104" cm="1">
        <f t="array" aca="1" ref="Y44" ca="1">IF($P44="Y",VLOOKUP($O44,INDIRECT($P$2),Y$5,0)*INDIRECT($O$1),VLOOKUP($O44,INDIRECT($P$2),Y$5,0))</f>
        <v>177263.49999999997</v>
      </c>
      <c r="Z44" s="104" cm="1">
        <f t="array" aca="1" ref="Z44" ca="1">IF($P44="Y",VLOOKUP($O44,INDIRECT($P$2),Z$5,0)*INDIRECT($O$1),VLOOKUP($O44,INDIRECT($P$2),Z$5,0))</f>
        <v>180808.97499999998</v>
      </c>
      <c r="AA44" s="162" t="str">
        <f t="shared" si="42"/>
        <v>C03255</v>
      </c>
      <c r="AB44" s="163" t="str">
        <f t="shared" si="43"/>
        <v>Deputy Commissioner of Health - Sustainability, Environment &amp; Healthy Homes</v>
      </c>
      <c r="AC44" s="162" t="str">
        <f t="shared" si="44"/>
        <v>158</v>
      </c>
      <c r="AD44" s="164">
        <f t="shared" ca="1" si="31"/>
        <v>73.33</v>
      </c>
      <c r="AE44" s="164">
        <f t="shared" ca="1" si="16"/>
        <v>77.189000000000007</v>
      </c>
      <c r="AF44" s="164">
        <f t="shared" ca="1" si="17"/>
        <v>78.733000000000004</v>
      </c>
      <c r="AG44" s="164">
        <f t="shared" ca="1" si="18"/>
        <v>80.308000000000007</v>
      </c>
      <c r="AH44" s="164">
        <f t="shared" ca="1" si="19"/>
        <v>81.914000000000001</v>
      </c>
      <c r="AI44" s="164">
        <f t="shared" ca="1" si="20"/>
        <v>83.552000000000007</v>
      </c>
      <c r="AJ44" s="164">
        <f t="shared" ca="1" si="21"/>
        <v>85.222999999999999</v>
      </c>
      <c r="AK44" s="164">
        <f t="shared" ca="1" si="22"/>
        <v>86.928000000000011</v>
      </c>
    </row>
    <row r="45" spans="1:37">
      <c r="A45" s="85" t="s">
        <v>673</v>
      </c>
      <c r="B45" s="86">
        <v>15</v>
      </c>
      <c r="C45" s="94" t="s">
        <v>158</v>
      </c>
      <c r="D45" s="86">
        <v>703</v>
      </c>
      <c r="E45" s="86" t="s">
        <v>448</v>
      </c>
      <c r="F45" s="113" t="s">
        <v>664</v>
      </c>
      <c r="G45" s="134">
        <f t="shared" ca="1" si="32"/>
        <v>161534</v>
      </c>
      <c r="H45" s="134">
        <f t="shared" ca="1" si="33"/>
        <v>170036</v>
      </c>
      <c r="I45" s="134">
        <f t="shared" ca="1" si="34"/>
        <v>173438</v>
      </c>
      <c r="J45" s="134">
        <f t="shared" ca="1" si="35"/>
        <v>176906</v>
      </c>
      <c r="K45" s="134">
        <f t="shared" ca="1" si="36"/>
        <v>180445</v>
      </c>
      <c r="L45" s="134">
        <f t="shared" ca="1" si="37"/>
        <v>184053</v>
      </c>
      <c r="M45" s="134">
        <f t="shared" ca="1" si="38"/>
        <v>187733</v>
      </c>
      <c r="N45" s="134">
        <f t="shared" ca="1" si="39"/>
        <v>191486</v>
      </c>
      <c r="O45" s="100" t="str">
        <f t="shared" si="40"/>
        <v>59490C</v>
      </c>
      <c r="P45" s="102" t="s">
        <v>509</v>
      </c>
      <c r="Q45" s="103" t="str">
        <f t="shared" si="41"/>
        <v>Deputy Commissioner Public Health Initiatives and Operations</v>
      </c>
      <c r="R45" s="102" t="str">
        <f t="shared" si="45"/>
        <v>104</v>
      </c>
      <c r="S45" s="104" cm="1">
        <f t="array" aca="1" ref="S45" ca="1">IF($P45="Y",VLOOKUP($O45,INDIRECT($P$2),S$5,0)*INDIRECT($O$1),VLOOKUP($O45,INDIRECT($P$2),S$5,0))</f>
        <v>161533.84999999998</v>
      </c>
      <c r="T45" s="104" cm="1">
        <f t="array" aca="1" ref="T45" ca="1">IF($P45="Y",VLOOKUP($O45,INDIRECT($P$2),T$5,0)*INDIRECT($O$1),VLOOKUP($O45,INDIRECT($P$2),T$5,0))</f>
        <v>170036.22499999998</v>
      </c>
      <c r="U45" s="104" cm="1">
        <f t="array" aca="1" ref="U45" ca="1">IF($P45="Y",VLOOKUP($O45,INDIRECT($P$2),U$5,0)*INDIRECT($O$1),VLOOKUP($O45,INDIRECT($P$2),U$5,0))</f>
        <v>173438.19999999998</v>
      </c>
      <c r="V45" s="104" cm="1">
        <f t="array" aca="1" ref="V45" ca="1">IF($P45="Y",VLOOKUP($O45,INDIRECT($P$2),V$5,0)*INDIRECT($O$1),VLOOKUP($O45,INDIRECT($P$2),V$5,0))</f>
        <v>176905.77499999999</v>
      </c>
      <c r="W45" s="104" cm="1">
        <f t="array" aca="1" ref="W45" ca="1">IF($P45="Y",VLOOKUP($O45,INDIRECT($P$2),W$5,0)*INDIRECT($O$1),VLOOKUP($O45,INDIRECT($P$2),W$5,0))</f>
        <v>180445.09999999998</v>
      </c>
      <c r="X45" s="104" cm="1">
        <f t="array" aca="1" ref="X45" ca="1">IF($P45="Y",VLOOKUP($O45,INDIRECT($P$2),X$5,0)*INDIRECT($O$1),VLOOKUP($O45,INDIRECT($P$2),X$5,0))</f>
        <v>184053.09999999998</v>
      </c>
      <c r="Y45" s="104" cm="1">
        <f t="array" aca="1" ref="Y45" ca="1">IF($P45="Y",VLOOKUP($O45,INDIRECT($P$2),Y$5,0)*INDIRECT($O$1),VLOOKUP($O45,INDIRECT($P$2),Y$5,0))</f>
        <v>187732.84999999998</v>
      </c>
      <c r="Z45" s="104" cm="1">
        <f t="array" aca="1" ref="Z45" ca="1">IF($P45="Y",VLOOKUP($O45,INDIRECT($P$2),Z$5,0)*INDIRECT($O$1),VLOOKUP($O45,INDIRECT($P$2),Z$5,0))</f>
        <v>191486.4</v>
      </c>
      <c r="AA45" s="162" t="str">
        <f t="shared" si="42"/>
        <v>59490C</v>
      </c>
      <c r="AB45" s="163" t="str">
        <f t="shared" si="43"/>
        <v>Deputy Commissioner Public Health Initiatives and Operations</v>
      </c>
      <c r="AC45" s="162" t="str">
        <f t="shared" si="44"/>
        <v>104</v>
      </c>
      <c r="AD45" s="164">
        <f t="shared" ca="1" si="31"/>
        <v>77.661000000000001</v>
      </c>
      <c r="AE45" s="164">
        <f t="shared" ca="1" si="16"/>
        <v>81.749000000000009</v>
      </c>
      <c r="AF45" s="164">
        <f t="shared" ca="1" si="17"/>
        <v>83.384</v>
      </c>
      <c r="AG45" s="164">
        <f t="shared" ca="1" si="18"/>
        <v>85.051000000000002</v>
      </c>
      <c r="AH45" s="164">
        <f t="shared" ca="1" si="19"/>
        <v>86.753</v>
      </c>
      <c r="AI45" s="164">
        <f t="shared" ca="1" si="20"/>
        <v>88.488</v>
      </c>
      <c r="AJ45" s="164">
        <f t="shared" ca="1" si="21"/>
        <v>90.257000000000005</v>
      </c>
      <c r="AK45" s="164">
        <f t="shared" ca="1" si="22"/>
        <v>92.061000000000007</v>
      </c>
    </row>
    <row r="46" spans="1:37">
      <c r="A46" s="85" t="s">
        <v>767</v>
      </c>
      <c r="B46" s="86">
        <v>12</v>
      </c>
      <c r="C46" s="94" t="s">
        <v>719</v>
      </c>
      <c r="D46" s="86">
        <v>573</v>
      </c>
      <c r="E46" s="86" t="s">
        <v>448</v>
      </c>
      <c r="F46" s="113" t="s">
        <v>766</v>
      </c>
      <c r="G46" s="134">
        <f t="shared" ca="1" si="32"/>
        <v>131105</v>
      </c>
      <c r="H46" s="134">
        <f t="shared" ca="1" si="33"/>
        <v>138005</v>
      </c>
      <c r="I46" s="134">
        <f t="shared" ca="1" si="34"/>
        <v>140765</v>
      </c>
      <c r="J46" s="134">
        <f t="shared" ca="1" si="35"/>
        <v>143581</v>
      </c>
      <c r="K46" s="134">
        <f t="shared" ca="1" si="36"/>
        <v>146452</v>
      </c>
      <c r="L46" s="134">
        <f t="shared" ca="1" si="37"/>
        <v>149381</v>
      </c>
      <c r="M46" s="134">
        <f t="shared" ca="1" si="38"/>
        <v>152369</v>
      </c>
      <c r="N46" s="134">
        <f t="shared" ca="1" si="39"/>
        <v>155416</v>
      </c>
      <c r="O46" s="100" t="str">
        <f t="shared" si="40"/>
        <v>53113C</v>
      </c>
      <c r="P46" s="102" t="s">
        <v>509</v>
      </c>
      <c r="Q46" s="103" t="str">
        <f t="shared" si="41"/>
        <v>Deputy Director 311 Service Center</v>
      </c>
      <c r="R46" s="102" t="str">
        <f t="shared" si="45"/>
        <v>198</v>
      </c>
      <c r="S46" s="104" cm="1">
        <f t="array" aca="1" ref="S46" ca="1">IF($P46="Y",VLOOKUP($O46,INDIRECT($P$2),S$5,0)*INDIRECT($O$1),VLOOKUP($O46,INDIRECT($P$2),S$5,0))</f>
        <v>131104.67499999999</v>
      </c>
      <c r="T46" s="104" cm="1">
        <f t="array" aca="1" ref="T46" ca="1">IF($P46="Y",VLOOKUP($O46,INDIRECT($P$2),T$5,0)*INDIRECT($O$1),VLOOKUP($O46,INDIRECT($P$2),T$5,0))</f>
        <v>138004.97499999998</v>
      </c>
      <c r="U46" s="104" cm="1">
        <f t="array" aca="1" ref="U46" ca="1">IF($P46="Y",VLOOKUP($O46,INDIRECT($P$2),U$5,0)*INDIRECT($O$1),VLOOKUP($O46,INDIRECT($P$2),U$5,0))</f>
        <v>140765.29999999999</v>
      </c>
      <c r="V46" s="104" cm="1">
        <f t="array" aca="1" ref="V46" ca="1">IF($P46="Y",VLOOKUP($O46,INDIRECT($P$2),V$5,0)*INDIRECT($O$1),VLOOKUP($O46,INDIRECT($P$2),V$5,0))</f>
        <v>143580.97499999998</v>
      </c>
      <c r="W46" s="104" cm="1">
        <f t="array" aca="1" ref="W46" ca="1">IF($P46="Y",VLOOKUP($O46,INDIRECT($P$2),W$5,0)*INDIRECT($O$1),VLOOKUP($O46,INDIRECT($P$2),W$5,0))</f>
        <v>146452</v>
      </c>
      <c r="X46" s="104" cm="1">
        <f t="array" aca="1" ref="X46" ca="1">IF($P46="Y",VLOOKUP($O46,INDIRECT($P$2),X$5,0)*INDIRECT($O$1),VLOOKUP($O46,INDIRECT($P$2),X$5,0))</f>
        <v>149381.44999999998</v>
      </c>
      <c r="Y46" s="104" cm="1">
        <f t="array" aca="1" ref="Y46" ca="1">IF($P46="Y",VLOOKUP($O46,INDIRECT($P$2),Y$5,0)*INDIRECT($O$1),VLOOKUP($O46,INDIRECT($P$2),Y$5,0))</f>
        <v>152369.32499999998</v>
      </c>
      <c r="Z46" s="104" cm="1">
        <f t="array" aca="1" ref="Z46" ca="1">IF($P46="Y",VLOOKUP($O46,INDIRECT($P$2),Z$5,0)*INDIRECT($O$1),VLOOKUP($O46,INDIRECT($P$2),Z$5,0))</f>
        <v>155415.625</v>
      </c>
      <c r="AA46" s="162" t="str">
        <f t="shared" si="42"/>
        <v>53113C</v>
      </c>
      <c r="AB46" s="163" t="str">
        <f t="shared" si="43"/>
        <v>Deputy Director 311 Service Center</v>
      </c>
      <c r="AC46" s="162" t="str">
        <f t="shared" si="44"/>
        <v>198</v>
      </c>
      <c r="AD46" s="164">
        <f t="shared" ca="1" si="31"/>
        <v>63.031999999999996</v>
      </c>
      <c r="AE46" s="164">
        <f t="shared" ref="AE46:AE77" ca="1" si="46">ROUNDUP(T46/2080,3)</f>
        <v>66.349000000000004</v>
      </c>
      <c r="AF46" s="164">
        <f t="shared" ref="AF46:AF77" ca="1" si="47">ROUNDUP(U46/2080,3)</f>
        <v>67.676000000000002</v>
      </c>
      <c r="AG46" s="164">
        <f t="shared" ref="AG46:AG77" ca="1" si="48">ROUNDUP(V46/2080,3)</f>
        <v>69.03</v>
      </c>
      <c r="AH46" s="164">
        <f t="shared" ref="AH46:AH77" ca="1" si="49">ROUNDUP(W46/2080,3)</f>
        <v>70.410000000000011</v>
      </c>
      <c r="AI46" s="164">
        <f t="shared" ref="AI46:AI77" ca="1" si="50">ROUNDUP(X46/2080,3)</f>
        <v>71.819000000000003</v>
      </c>
      <c r="AJ46" s="164">
        <f t="shared" ref="AJ46:AJ77" ca="1" si="51">ROUNDUP(Y46/2080,3)</f>
        <v>73.25500000000001</v>
      </c>
      <c r="AK46" s="164">
        <f t="shared" ref="AK46:AK77" ca="1" si="52">ROUNDUP(Z46/2080,3)</f>
        <v>74.72</v>
      </c>
    </row>
    <row r="47" spans="1:37">
      <c r="A47" s="85" t="s">
        <v>145</v>
      </c>
      <c r="B47" s="86">
        <v>15</v>
      </c>
      <c r="C47" s="94" t="s">
        <v>467</v>
      </c>
      <c r="D47" s="86">
        <v>710</v>
      </c>
      <c r="E47" s="86" t="s">
        <v>448</v>
      </c>
      <c r="F47" s="113" t="s">
        <v>584</v>
      </c>
      <c r="G47" s="134">
        <f t="shared" ca="1" si="32"/>
        <v>182697</v>
      </c>
      <c r="H47" s="134">
        <f t="shared" ca="1" si="33"/>
        <v>192313</v>
      </c>
      <c r="I47" s="134">
        <f t="shared" ca="1" si="34"/>
        <v>196160</v>
      </c>
      <c r="J47" s="134">
        <f t="shared" ca="1" si="35"/>
        <v>200082</v>
      </c>
      <c r="K47" s="134">
        <f t="shared" ca="1" si="36"/>
        <v>204085</v>
      </c>
      <c r="L47" s="134">
        <f t="shared" ca="1" si="37"/>
        <v>208165</v>
      </c>
      <c r="M47" s="134">
        <f t="shared" ca="1" si="38"/>
        <v>212329</v>
      </c>
      <c r="N47" s="134">
        <f t="shared" ca="1" si="39"/>
        <v>216573</v>
      </c>
      <c r="O47" s="100" t="str">
        <f t="shared" si="40"/>
        <v>C03300</v>
      </c>
      <c r="P47" s="102" t="s">
        <v>509</v>
      </c>
      <c r="Q47" s="103" t="str">
        <f t="shared" si="41"/>
        <v>Deputy Director Chief Information Officer</v>
      </c>
      <c r="R47" s="102" t="str">
        <f t="shared" si="45"/>
        <v>152</v>
      </c>
      <c r="S47" s="104" cm="1">
        <f t="array" aca="1" ref="S47" ca="1">IF($P47="Y",VLOOKUP($O47,INDIRECT($P$2),S$5,0)*INDIRECT($O$1),VLOOKUP($O47,INDIRECT($P$2),S$5,0))</f>
        <v>182697.02499999999</v>
      </c>
      <c r="T47" s="104" cm="1">
        <f t="array" aca="1" ref="T47" ca="1">IF($P47="Y",VLOOKUP($O47,INDIRECT($P$2),T$5,0)*INDIRECT($O$1),VLOOKUP($O47,INDIRECT($P$2),T$5,0))</f>
        <v>192312.55</v>
      </c>
      <c r="U47" s="104" cm="1">
        <f t="array" aca="1" ref="U47" ca="1">IF($P47="Y",VLOOKUP($O47,INDIRECT($P$2),U$5,0)*INDIRECT($O$1),VLOOKUP($O47,INDIRECT($P$2),U$5,0))</f>
        <v>196160.4</v>
      </c>
      <c r="V47" s="104" cm="1">
        <f t="array" aca="1" ref="V47" ca="1">IF($P47="Y",VLOOKUP($O47,INDIRECT($P$2),V$5,0)*INDIRECT($O$1),VLOOKUP($O47,INDIRECT($P$2),V$5,0))</f>
        <v>200082.05</v>
      </c>
      <c r="W47" s="104" cm="1">
        <f t="array" aca="1" ref="W47" ca="1">IF($P47="Y",VLOOKUP($O47,INDIRECT($P$2),W$5,0)*INDIRECT($O$1),VLOOKUP($O47,INDIRECT($P$2),W$5,0))</f>
        <v>204084.67499999999</v>
      </c>
      <c r="X47" s="104" cm="1">
        <f t="array" aca="1" ref="X47" ca="1">IF($P47="Y",VLOOKUP($O47,INDIRECT($P$2),X$5,0)*INDIRECT($O$1),VLOOKUP($O47,INDIRECT($P$2),X$5,0))</f>
        <v>208165.19999999998</v>
      </c>
      <c r="Y47" s="104" cm="1">
        <f t="array" aca="1" ref="Y47" ca="1">IF($P47="Y",VLOOKUP($O47,INDIRECT($P$2),Y$5,0)*INDIRECT($O$1),VLOOKUP($O47,INDIRECT($P$2),Y$5,0))</f>
        <v>212328.74999999997</v>
      </c>
      <c r="Z47" s="104" cm="1">
        <f t="array" aca="1" ref="Z47" ca="1">IF($P47="Y",VLOOKUP($O47,INDIRECT($P$2),Z$5,0)*INDIRECT($O$1),VLOOKUP($O47,INDIRECT($P$2),Z$5,0))</f>
        <v>216573.27499999999</v>
      </c>
      <c r="AA47" s="162" t="str">
        <f t="shared" si="42"/>
        <v>C03300</v>
      </c>
      <c r="AB47" s="163" t="str">
        <f t="shared" si="43"/>
        <v>Deputy Director Chief Information Officer</v>
      </c>
      <c r="AC47" s="162" t="str">
        <f t="shared" si="44"/>
        <v>152</v>
      </c>
      <c r="AD47" s="164">
        <f t="shared" ca="1" si="31"/>
        <v>87.835999999999999</v>
      </c>
      <c r="AE47" s="164">
        <f t="shared" ca="1" si="46"/>
        <v>92.457999999999998</v>
      </c>
      <c r="AF47" s="164">
        <f t="shared" ca="1" si="47"/>
        <v>94.308000000000007</v>
      </c>
      <c r="AG47" s="164">
        <f t="shared" ca="1" si="48"/>
        <v>96.194000000000003</v>
      </c>
      <c r="AH47" s="164">
        <f t="shared" ca="1" si="49"/>
        <v>98.118000000000009</v>
      </c>
      <c r="AI47" s="164">
        <f t="shared" ca="1" si="50"/>
        <v>100.08</v>
      </c>
      <c r="AJ47" s="164">
        <f t="shared" ca="1" si="51"/>
        <v>102.08200000000001</v>
      </c>
      <c r="AK47" s="164">
        <f t="shared" ca="1" si="52"/>
        <v>104.122</v>
      </c>
    </row>
    <row r="48" spans="1:37">
      <c r="A48" s="85" t="s">
        <v>683</v>
      </c>
      <c r="B48" s="86">
        <v>15</v>
      </c>
      <c r="C48" s="94" t="s">
        <v>707</v>
      </c>
      <c r="D48" s="86">
        <v>685</v>
      </c>
      <c r="E48" s="86" t="s">
        <v>448</v>
      </c>
      <c r="F48" s="113" t="s">
        <v>684</v>
      </c>
      <c r="G48" s="134">
        <f t="shared" ca="1" si="32"/>
        <v>157321</v>
      </c>
      <c r="H48" s="134">
        <f t="shared" ca="1" si="33"/>
        <v>165601</v>
      </c>
      <c r="I48" s="134">
        <f t="shared" ca="1" si="34"/>
        <v>168913</v>
      </c>
      <c r="J48" s="134">
        <f t="shared" ca="1" si="35"/>
        <v>172290</v>
      </c>
      <c r="K48" s="134">
        <f t="shared" ca="1" si="36"/>
        <v>175737</v>
      </c>
      <c r="L48" s="134">
        <f t="shared" ca="1" si="37"/>
        <v>179251</v>
      </c>
      <c r="M48" s="134">
        <f t="shared" ca="1" si="38"/>
        <v>182836</v>
      </c>
      <c r="N48" s="134">
        <f t="shared" ca="1" si="39"/>
        <v>186494</v>
      </c>
      <c r="O48" s="100" t="str">
        <f t="shared" si="40"/>
        <v>59499C</v>
      </c>
      <c r="P48" s="102" t="s">
        <v>509</v>
      </c>
      <c r="Q48" s="103" t="str">
        <f t="shared" si="41"/>
        <v>Deputy Director Civil Rights</v>
      </c>
      <c r="R48" s="102" t="str">
        <f t="shared" si="45"/>
        <v>173</v>
      </c>
      <c r="S48" s="104" cm="1">
        <f t="array" aca="1" ref="S48" ca="1">IF($P48="Y",VLOOKUP($O48,INDIRECT($P$2),S$5,0)*INDIRECT($O$1),VLOOKUP($O48,INDIRECT($P$2),S$5,0))</f>
        <v>157321.09999999998</v>
      </c>
      <c r="T48" s="104" cm="1">
        <f t="array" aca="1" ref="T48" ca="1">IF($P48="Y",VLOOKUP($O48,INDIRECT($P$2),T$5,0)*INDIRECT($O$1),VLOOKUP($O48,INDIRECT($P$2),T$5,0))</f>
        <v>165601.04999999999</v>
      </c>
      <c r="U48" s="104" cm="1">
        <f t="array" aca="1" ref="U48" ca="1">IF($P48="Y",VLOOKUP($O48,INDIRECT($P$2),U$5,0)*INDIRECT($O$1),VLOOKUP($O48,INDIRECT($P$2),U$5,0))</f>
        <v>168912.82499999998</v>
      </c>
      <c r="V48" s="104" cm="1">
        <f t="array" aca="1" ref="V48" ca="1">IF($P48="Y",VLOOKUP($O48,INDIRECT($P$2),V$5,0)*INDIRECT($O$1),VLOOKUP($O48,INDIRECT($P$2),V$5,0))</f>
        <v>172290.19999999998</v>
      </c>
      <c r="W48" s="104" cm="1">
        <f t="array" aca="1" ref="W48" ca="1">IF($P48="Y",VLOOKUP($O48,INDIRECT($P$2),W$5,0)*INDIRECT($O$1),VLOOKUP($O48,INDIRECT($P$2),W$5,0))</f>
        <v>175737.27499999999</v>
      </c>
      <c r="X48" s="104" cm="1">
        <f t="array" aca="1" ref="X48" ca="1">IF($P48="Y",VLOOKUP($O48,INDIRECT($P$2),X$5,0)*INDIRECT($O$1),VLOOKUP($O48,INDIRECT($P$2),X$5,0))</f>
        <v>179250.97499999998</v>
      </c>
      <c r="Y48" s="104" cm="1">
        <f t="array" aca="1" ref="Y48" ca="1">IF($P48="Y",VLOOKUP($O48,INDIRECT($P$2),Y$5,0)*INDIRECT($O$1),VLOOKUP($O48,INDIRECT($P$2),Y$5,0))</f>
        <v>182836.42499999999</v>
      </c>
      <c r="Z48" s="104" cm="1">
        <f t="array" aca="1" ref="Z48" ca="1">IF($P48="Y",VLOOKUP($O48,INDIRECT($P$2),Z$5,0)*INDIRECT($O$1),VLOOKUP($O48,INDIRECT($P$2),Z$5,0))</f>
        <v>186493.62499999997</v>
      </c>
      <c r="AA48" s="162" t="str">
        <f t="shared" si="42"/>
        <v>59499C</v>
      </c>
      <c r="AB48" s="163" t="str">
        <f t="shared" si="43"/>
        <v>Deputy Director Civil Rights</v>
      </c>
      <c r="AC48" s="162" t="str">
        <f t="shared" si="44"/>
        <v>173</v>
      </c>
      <c r="AD48" s="164">
        <f t="shared" ca="1" si="31"/>
        <v>75.63600000000001</v>
      </c>
      <c r="AE48" s="164">
        <f t="shared" ca="1" si="46"/>
        <v>79.616</v>
      </c>
      <c r="AF48" s="164">
        <f t="shared" ca="1" si="47"/>
        <v>81.209000000000003</v>
      </c>
      <c r="AG48" s="164">
        <f t="shared" ca="1" si="48"/>
        <v>82.832000000000008</v>
      </c>
      <c r="AH48" s="164">
        <f t="shared" ca="1" si="49"/>
        <v>84.490000000000009</v>
      </c>
      <c r="AI48" s="164">
        <f t="shared" ca="1" si="50"/>
        <v>86.179000000000002</v>
      </c>
      <c r="AJ48" s="164">
        <f t="shared" ca="1" si="51"/>
        <v>87.903000000000006</v>
      </c>
      <c r="AK48" s="164">
        <f t="shared" ca="1" si="52"/>
        <v>89.661000000000001</v>
      </c>
    </row>
    <row r="49" spans="1:37">
      <c r="A49" s="85" t="s">
        <v>111</v>
      </c>
      <c r="B49" s="86">
        <v>12</v>
      </c>
      <c r="C49" s="86" t="s">
        <v>112</v>
      </c>
      <c r="D49" s="86">
        <v>550</v>
      </c>
      <c r="E49" s="86" t="s">
        <v>448</v>
      </c>
      <c r="F49" s="113" t="s">
        <v>113</v>
      </c>
      <c r="G49" s="134">
        <f t="shared" ca="1" si="32"/>
        <v>125720</v>
      </c>
      <c r="H49" s="134">
        <f t="shared" ca="1" si="33"/>
        <v>132341</v>
      </c>
      <c r="I49" s="134">
        <f t="shared" ca="1" si="34"/>
        <v>134985</v>
      </c>
      <c r="J49" s="134">
        <f t="shared" ca="1" si="35"/>
        <v>137684</v>
      </c>
      <c r="K49" s="134">
        <f t="shared" ca="1" si="36"/>
        <v>140439</v>
      </c>
      <c r="L49" s="134">
        <f t="shared" ca="1" si="37"/>
        <v>143248</v>
      </c>
      <c r="M49" s="134">
        <f t="shared" ca="1" si="38"/>
        <v>146113</v>
      </c>
      <c r="N49" s="134">
        <f t="shared" ca="1" si="39"/>
        <v>149035</v>
      </c>
      <c r="O49" s="100" t="str">
        <f t="shared" si="40"/>
        <v>C03023</v>
      </c>
      <c r="P49" s="102" t="s">
        <v>509</v>
      </c>
      <c r="Q49" s="103" t="str">
        <f t="shared" si="41"/>
        <v>Deputy Director Communications</v>
      </c>
      <c r="R49" s="102" t="str">
        <f t="shared" si="45"/>
        <v>03</v>
      </c>
      <c r="S49" s="104" cm="1">
        <f t="array" aca="1" ref="S49" ca="1">IF($P49="Y",VLOOKUP($O49,INDIRECT($P$2),S$5,0)*INDIRECT($O$1),VLOOKUP($O49,INDIRECT($P$2),S$5,0))</f>
        <v>125720.34999999999</v>
      </c>
      <c r="T49" s="104" cm="1">
        <f t="array" aca="1" ref="T49" ca="1">IF($P49="Y",VLOOKUP($O49,INDIRECT($P$2),T$5,0)*INDIRECT($O$1),VLOOKUP($O49,INDIRECT($P$2),T$5,0))</f>
        <v>132340.82499999998</v>
      </c>
      <c r="U49" s="104" cm="1">
        <f t="array" aca="1" ref="U49" ca="1">IF($P49="Y",VLOOKUP($O49,INDIRECT($P$2),U$5,0)*INDIRECT($O$1),VLOOKUP($O49,INDIRECT($P$2),U$5,0))</f>
        <v>134985.32499999998</v>
      </c>
      <c r="V49" s="104" cm="1">
        <f t="array" aca="1" ref="V49" ca="1">IF($P49="Y",VLOOKUP($O49,INDIRECT($P$2),V$5,0)*INDIRECT($O$1),VLOOKUP($O49,INDIRECT($P$2),V$5,0))</f>
        <v>137684.15</v>
      </c>
      <c r="W49" s="104" cm="1">
        <f t="array" aca="1" ref="W49" ca="1">IF($P49="Y",VLOOKUP($O49,INDIRECT($P$2),W$5,0)*INDIRECT($O$1),VLOOKUP($O49,INDIRECT($P$2),W$5,0))</f>
        <v>140439.34999999998</v>
      </c>
      <c r="X49" s="104" cm="1">
        <f t="array" aca="1" ref="X49" ca="1">IF($P49="Y",VLOOKUP($O49,INDIRECT($P$2),X$5,0)*INDIRECT($O$1),VLOOKUP($O49,INDIRECT($P$2),X$5,0))</f>
        <v>143247.84999999998</v>
      </c>
      <c r="Y49" s="104" cm="1">
        <f t="array" aca="1" ref="Y49" ca="1">IF($P49="Y",VLOOKUP($O49,INDIRECT($P$2),Y$5,0)*INDIRECT($O$1),VLOOKUP($O49,INDIRECT($P$2),Y$5,0))</f>
        <v>146112.72499999998</v>
      </c>
      <c r="Z49" s="104" cm="1">
        <f t="array" aca="1" ref="Z49" ca="1">IF($P49="Y",VLOOKUP($O49,INDIRECT($P$2),Z$5,0)*INDIRECT($O$1),VLOOKUP($O49,INDIRECT($P$2),Z$5,0))</f>
        <v>149035</v>
      </c>
      <c r="AA49" s="162" t="str">
        <f t="shared" si="42"/>
        <v>C03023</v>
      </c>
      <c r="AB49" s="163" t="str">
        <f t="shared" si="43"/>
        <v>Deputy Director Communications</v>
      </c>
      <c r="AC49" s="162" t="str">
        <f t="shared" si="44"/>
        <v>03</v>
      </c>
      <c r="AD49" s="164">
        <f t="shared" ca="1" si="31"/>
        <v>60.442999999999998</v>
      </c>
      <c r="AE49" s="164">
        <f t="shared" ca="1" si="46"/>
        <v>63.625999999999998</v>
      </c>
      <c r="AF49" s="164">
        <f t="shared" ca="1" si="47"/>
        <v>64.897000000000006</v>
      </c>
      <c r="AG49" s="164">
        <f t="shared" ca="1" si="48"/>
        <v>66.195000000000007</v>
      </c>
      <c r="AH49" s="164">
        <f t="shared" ca="1" si="49"/>
        <v>67.519000000000005</v>
      </c>
      <c r="AI49" s="164">
        <f t="shared" ca="1" si="50"/>
        <v>68.87</v>
      </c>
      <c r="AJ49" s="164">
        <f t="shared" ca="1" si="51"/>
        <v>70.247</v>
      </c>
      <c r="AK49" s="164">
        <f t="shared" ca="1" si="52"/>
        <v>71.652000000000001</v>
      </c>
    </row>
    <row r="50" spans="1:37">
      <c r="A50" s="85" t="s">
        <v>114</v>
      </c>
      <c r="B50" s="86">
        <v>17</v>
      </c>
      <c r="C50" s="86" t="s">
        <v>115</v>
      </c>
      <c r="D50" s="86">
        <v>793</v>
      </c>
      <c r="E50" s="86" t="s">
        <v>448</v>
      </c>
      <c r="F50" s="113" t="s">
        <v>116</v>
      </c>
      <c r="G50" s="134">
        <f t="shared" ca="1" si="32"/>
        <v>182601</v>
      </c>
      <c r="H50" s="134">
        <f t="shared" ca="1" si="33"/>
        <v>192210</v>
      </c>
      <c r="I50" s="134">
        <f t="shared" ca="1" si="34"/>
        <v>196056</v>
      </c>
      <c r="J50" s="134">
        <f t="shared" ca="1" si="35"/>
        <v>199975</v>
      </c>
      <c r="K50" s="134">
        <f t="shared" ca="1" si="36"/>
        <v>203976</v>
      </c>
      <c r="L50" s="134">
        <f t="shared" ca="1" si="37"/>
        <v>208057</v>
      </c>
      <c r="M50" s="134">
        <f t="shared" ca="1" si="38"/>
        <v>212216</v>
      </c>
      <c r="N50" s="134">
        <f t="shared" ca="1" si="39"/>
        <v>216462</v>
      </c>
      <c r="O50" s="100" t="str">
        <f t="shared" si="40"/>
        <v>C52250</v>
      </c>
      <c r="P50" s="102" t="s">
        <v>509</v>
      </c>
      <c r="Q50" s="103" t="str">
        <f t="shared" si="41"/>
        <v>Deputy Director Community Planning and Economic Development</v>
      </c>
      <c r="R50" s="102" t="str">
        <f t="shared" si="45"/>
        <v>88</v>
      </c>
      <c r="S50" s="104" cm="1">
        <f t="array" aca="1" ref="S50" ca="1">IF($P50="Y",VLOOKUP($O50,INDIRECT($P$2),S$5,0)*INDIRECT($O$1),VLOOKUP($O50,INDIRECT($P$2),S$5,0))</f>
        <v>182600.67499999999</v>
      </c>
      <c r="T50" s="104" cm="1">
        <f t="array" aca="1" ref="T50" ca="1">IF($P50="Y",VLOOKUP($O50,INDIRECT($P$2),T$5,0)*INDIRECT($O$1),VLOOKUP($O50,INDIRECT($P$2),T$5,0))</f>
        <v>192210.05</v>
      </c>
      <c r="U50" s="104" cm="1">
        <f t="array" aca="1" ref="U50" ca="1">IF($P50="Y",VLOOKUP($O50,INDIRECT($P$2),U$5,0)*INDIRECT($O$1),VLOOKUP($O50,INDIRECT($P$2),U$5,0))</f>
        <v>196055.84999999998</v>
      </c>
      <c r="V50" s="104" cm="1">
        <f t="array" aca="1" ref="V50" ca="1">IF($P50="Y",VLOOKUP($O50,INDIRECT($P$2),V$5,0)*INDIRECT($O$1),VLOOKUP($O50,INDIRECT($P$2),V$5,0))</f>
        <v>199975.44999999998</v>
      </c>
      <c r="W50" s="104" cm="1">
        <f t="array" aca="1" ref="W50" ca="1">IF($P50="Y",VLOOKUP($O50,INDIRECT($P$2),W$5,0)*INDIRECT($O$1),VLOOKUP($O50,INDIRECT($P$2),W$5,0))</f>
        <v>203976.02499999999</v>
      </c>
      <c r="X50" s="104" cm="1">
        <f t="array" aca="1" ref="X50" ca="1">IF($P50="Y",VLOOKUP($O50,INDIRECT($P$2),X$5,0)*INDIRECT($O$1),VLOOKUP($O50,INDIRECT($P$2),X$5,0))</f>
        <v>208056.55</v>
      </c>
      <c r="Y50" s="104" cm="1">
        <f t="array" aca="1" ref="Y50" ca="1">IF($P50="Y",VLOOKUP($O50,INDIRECT($P$2),Y$5,0)*INDIRECT($O$1),VLOOKUP($O50,INDIRECT($P$2),Y$5,0))</f>
        <v>212215.99999999997</v>
      </c>
      <c r="Z50" s="104" cm="1">
        <f t="array" aca="1" ref="Z50" ca="1">IF($P50="Y",VLOOKUP($O50,INDIRECT($P$2),Z$5,0)*INDIRECT($O$1),VLOOKUP($O50,INDIRECT($P$2),Z$5,0))</f>
        <v>216461.55</v>
      </c>
      <c r="AA50" s="162" t="str">
        <f t="shared" si="42"/>
        <v>C52250</v>
      </c>
      <c r="AB50" s="163" t="str">
        <f t="shared" si="43"/>
        <v>Deputy Director Community Planning and Economic Development</v>
      </c>
      <c r="AC50" s="162" t="str">
        <f t="shared" si="44"/>
        <v>88</v>
      </c>
      <c r="AD50" s="164">
        <f t="shared" ca="1" si="31"/>
        <v>87.789000000000001</v>
      </c>
      <c r="AE50" s="164">
        <f t="shared" ca="1" si="46"/>
        <v>92.409000000000006</v>
      </c>
      <c r="AF50" s="164">
        <f t="shared" ca="1" si="47"/>
        <v>94.25800000000001</v>
      </c>
      <c r="AG50" s="164">
        <f t="shared" ca="1" si="48"/>
        <v>96.143000000000001</v>
      </c>
      <c r="AH50" s="164">
        <f t="shared" ca="1" si="49"/>
        <v>98.066000000000003</v>
      </c>
      <c r="AI50" s="164">
        <f t="shared" ca="1" si="50"/>
        <v>100.02800000000001</v>
      </c>
      <c r="AJ50" s="164">
        <f t="shared" ca="1" si="51"/>
        <v>102.027</v>
      </c>
      <c r="AK50" s="164">
        <f t="shared" ca="1" si="52"/>
        <v>104.069</v>
      </c>
    </row>
    <row r="51" spans="1:37">
      <c r="A51" s="85" t="s">
        <v>548</v>
      </c>
      <c r="B51" s="86">
        <v>10</v>
      </c>
      <c r="C51" s="94" t="s">
        <v>708</v>
      </c>
      <c r="D51" s="86">
        <v>468</v>
      </c>
      <c r="E51" s="86" t="s">
        <v>448</v>
      </c>
      <c r="F51" s="113" t="s">
        <v>549</v>
      </c>
      <c r="G51" s="134">
        <f t="shared" ca="1" si="32"/>
        <v>106527</v>
      </c>
      <c r="H51" s="134">
        <f t="shared" ca="1" si="33"/>
        <v>112134</v>
      </c>
      <c r="I51" s="134">
        <f t="shared" ca="1" si="34"/>
        <v>114378</v>
      </c>
      <c r="J51" s="134">
        <f t="shared" ca="1" si="35"/>
        <v>116664</v>
      </c>
      <c r="K51" s="134">
        <f t="shared" ca="1" si="36"/>
        <v>118997</v>
      </c>
      <c r="L51" s="134">
        <f t="shared" ca="1" si="37"/>
        <v>121377</v>
      </c>
      <c r="M51" s="134">
        <f t="shared" ca="1" si="38"/>
        <v>123805</v>
      </c>
      <c r="N51" s="134">
        <f t="shared" ca="1" si="39"/>
        <v>126282</v>
      </c>
      <c r="O51" s="100" t="str">
        <f t="shared" si="40"/>
        <v>59450C</v>
      </c>
      <c r="P51" s="102" t="s">
        <v>509</v>
      </c>
      <c r="Q51" s="103" t="str">
        <f t="shared" si="41"/>
        <v>Deputy Director Elections &amp; Voting Services</v>
      </c>
      <c r="R51" s="102" t="str">
        <f t="shared" si="45"/>
        <v>171</v>
      </c>
      <c r="S51" s="104" cm="1">
        <f t="array" aca="1" ref="S51" ca="1">IF($P51="Y",VLOOKUP($O51,INDIRECT($P$2),S$5,0)*INDIRECT($O$1),VLOOKUP($O51,INDIRECT($P$2),S$5,0))</f>
        <v>106527.22499999999</v>
      </c>
      <c r="T51" s="104" cm="1">
        <f t="array" aca="1" ref="T51" ca="1">IF($P51="Y",VLOOKUP($O51,INDIRECT($P$2),T$5,0)*INDIRECT($O$1),VLOOKUP($O51,INDIRECT($P$2),T$5,0))</f>
        <v>112133.97499999999</v>
      </c>
      <c r="U51" s="104" cm="1">
        <f t="array" aca="1" ref="U51" ca="1">IF($P51="Y",VLOOKUP($O51,INDIRECT($P$2),U$5,0)*INDIRECT($O$1),VLOOKUP($O51,INDIRECT($P$2),U$5,0))</f>
        <v>114377.7</v>
      </c>
      <c r="V51" s="104" cm="1">
        <f t="array" aca="1" ref="V51" ca="1">IF($P51="Y",VLOOKUP($O51,INDIRECT($P$2),V$5,0)*INDIRECT($O$1),VLOOKUP($O51,INDIRECT($P$2),V$5,0))</f>
        <v>116664.47499999999</v>
      </c>
      <c r="W51" s="104" cm="1">
        <f t="array" aca="1" ref="W51" ca="1">IF($P51="Y",VLOOKUP($O51,INDIRECT($P$2),W$5,0)*INDIRECT($O$1),VLOOKUP($O51,INDIRECT($P$2),W$5,0))</f>
        <v>118997.37499999999</v>
      </c>
      <c r="X51" s="104" cm="1">
        <f t="array" aca="1" ref="X51" ca="1">IF($P51="Y",VLOOKUP($O51,INDIRECT($P$2),X$5,0)*INDIRECT($O$1),VLOOKUP($O51,INDIRECT($P$2),X$5,0))</f>
        <v>121377.42499999999</v>
      </c>
      <c r="Y51" s="104" cm="1">
        <f t="array" aca="1" ref="Y51" ca="1">IF($P51="Y",VLOOKUP($O51,INDIRECT($P$2),Y$5,0)*INDIRECT($O$1),VLOOKUP($O51,INDIRECT($P$2),Y$5,0))</f>
        <v>123804.62499999999</v>
      </c>
      <c r="Z51" s="104" cm="1">
        <f t="array" aca="1" ref="Z51" ca="1">IF($P51="Y",VLOOKUP($O51,INDIRECT($P$2),Z$5,0)*INDIRECT($O$1),VLOOKUP($O51,INDIRECT($P$2),Z$5,0))</f>
        <v>126282.04999999999</v>
      </c>
      <c r="AA51" s="162" t="str">
        <f t="shared" si="42"/>
        <v>59450C</v>
      </c>
      <c r="AB51" s="163" t="str">
        <f t="shared" si="43"/>
        <v>Deputy Director Elections &amp; Voting Services</v>
      </c>
      <c r="AC51" s="162" t="str">
        <f t="shared" si="44"/>
        <v>171</v>
      </c>
      <c r="AD51" s="164">
        <f t="shared" ca="1" si="31"/>
        <v>51.216000000000001</v>
      </c>
      <c r="AE51" s="164">
        <f t="shared" ca="1" si="46"/>
        <v>53.910999999999994</v>
      </c>
      <c r="AF51" s="164">
        <f t="shared" ca="1" si="47"/>
        <v>54.989999999999995</v>
      </c>
      <c r="AG51" s="164">
        <f t="shared" ca="1" si="48"/>
        <v>56.088999999999999</v>
      </c>
      <c r="AH51" s="164">
        <f t="shared" ca="1" si="49"/>
        <v>57.210999999999999</v>
      </c>
      <c r="AI51" s="164">
        <f t="shared" ca="1" si="50"/>
        <v>58.354999999999997</v>
      </c>
      <c r="AJ51" s="164">
        <f t="shared" ca="1" si="51"/>
        <v>59.521999999999998</v>
      </c>
      <c r="AK51" s="164">
        <f t="shared" ca="1" si="52"/>
        <v>60.713000000000001</v>
      </c>
    </row>
    <row r="52" spans="1:37">
      <c r="A52" s="85" t="s">
        <v>418</v>
      </c>
      <c r="B52" s="86">
        <v>11</v>
      </c>
      <c r="C52" s="86" t="s">
        <v>419</v>
      </c>
      <c r="D52" s="86">
        <v>533</v>
      </c>
      <c r="E52" s="86" t="s">
        <v>448</v>
      </c>
      <c r="F52" s="113" t="s">
        <v>421</v>
      </c>
      <c r="G52" s="134">
        <f t="shared" ca="1" si="32"/>
        <v>113159</v>
      </c>
      <c r="H52" s="134">
        <f t="shared" ca="1" si="33"/>
        <v>119116</v>
      </c>
      <c r="I52" s="134">
        <f t="shared" ca="1" si="34"/>
        <v>121498</v>
      </c>
      <c r="J52" s="134">
        <f t="shared" ca="1" si="35"/>
        <v>123928</v>
      </c>
      <c r="K52" s="134">
        <f t="shared" ca="1" si="36"/>
        <v>126406</v>
      </c>
      <c r="L52" s="134">
        <f t="shared" ca="1" si="37"/>
        <v>128936</v>
      </c>
      <c r="M52" s="134">
        <f t="shared" ca="1" si="38"/>
        <v>131513</v>
      </c>
      <c r="N52" s="134">
        <f t="shared" ca="1" si="39"/>
        <v>134145</v>
      </c>
      <c r="O52" s="100" t="str">
        <f t="shared" si="40"/>
        <v>C03017</v>
      </c>
      <c r="P52" s="102" t="s">
        <v>509</v>
      </c>
      <c r="Q52" s="103" t="str">
        <f t="shared" si="41"/>
        <v>Deputy Director Fire Inspection Services</v>
      </c>
      <c r="R52" s="102" t="str">
        <f t="shared" si="45"/>
        <v>08</v>
      </c>
      <c r="S52" s="104" cm="1">
        <f t="array" aca="1" ref="S52" ca="1">IF($P52="Y",VLOOKUP($O52,INDIRECT($P$2),S$5,0)*INDIRECT($O$1),VLOOKUP($O52,INDIRECT($P$2),S$5,0))</f>
        <v>113158.97499999999</v>
      </c>
      <c r="T52" s="104" cm="1">
        <f t="array" aca="1" ref="T52" ca="1">IF($P52="Y",VLOOKUP($O52,INDIRECT($P$2),T$5,0)*INDIRECT($O$1),VLOOKUP($O52,INDIRECT($P$2),T$5,0))</f>
        <v>119116.27499999999</v>
      </c>
      <c r="U52" s="104" cm="1">
        <f t="array" aca="1" ref="U52" ca="1">IF($P52="Y",VLOOKUP($O52,INDIRECT($P$2),U$5,0)*INDIRECT($O$1),VLOOKUP($O52,INDIRECT($P$2),U$5,0))</f>
        <v>121498.37499999999</v>
      </c>
      <c r="V52" s="104" cm="1">
        <f t="array" aca="1" ref="V52" ca="1">IF($P52="Y",VLOOKUP($O52,INDIRECT($P$2),V$5,0)*INDIRECT($O$1),VLOOKUP($O52,INDIRECT($P$2),V$5,0))</f>
        <v>123927.62499999999</v>
      </c>
      <c r="W52" s="104" cm="1">
        <f t="array" aca="1" ref="W52" ca="1">IF($P52="Y",VLOOKUP($O52,INDIRECT($P$2),W$5,0)*INDIRECT($O$1),VLOOKUP($O52,INDIRECT($P$2),W$5,0))</f>
        <v>126406.07499999998</v>
      </c>
      <c r="X52" s="104" cm="1">
        <f t="array" aca="1" ref="X52" ca="1">IF($P52="Y",VLOOKUP($O52,INDIRECT($P$2),X$5,0)*INDIRECT($O$1),VLOOKUP($O52,INDIRECT($P$2),X$5,0))</f>
        <v>128935.77499999999</v>
      </c>
      <c r="Y52" s="104" cm="1">
        <f t="array" aca="1" ref="Y52" ca="1">IF($P52="Y",VLOOKUP($O52,INDIRECT($P$2),Y$5,0)*INDIRECT($O$1),VLOOKUP($O52,INDIRECT($P$2),Y$5,0))</f>
        <v>131512.625</v>
      </c>
      <c r="Z52" s="104" cm="1">
        <f t="array" aca="1" ref="Z52" ca="1">IF($P52="Y",VLOOKUP($O52,INDIRECT($P$2),Z$5,0)*INDIRECT($O$1),VLOOKUP($O52,INDIRECT($P$2),Z$5,0))</f>
        <v>134144.82499999998</v>
      </c>
      <c r="AA52" s="162" t="str">
        <f t="shared" si="42"/>
        <v>C03017</v>
      </c>
      <c r="AB52" s="163" t="str">
        <f t="shared" si="43"/>
        <v>Deputy Director Fire Inspection Services</v>
      </c>
      <c r="AC52" s="162" t="str">
        <f t="shared" si="44"/>
        <v>08</v>
      </c>
      <c r="AD52" s="164">
        <f t="shared" ca="1" si="31"/>
        <v>54.403999999999996</v>
      </c>
      <c r="AE52" s="164">
        <f t="shared" ca="1" si="46"/>
        <v>57.268000000000001</v>
      </c>
      <c r="AF52" s="164">
        <f t="shared" ca="1" si="47"/>
        <v>58.412999999999997</v>
      </c>
      <c r="AG52" s="164">
        <f t="shared" ca="1" si="48"/>
        <v>59.580999999999996</v>
      </c>
      <c r="AH52" s="164">
        <f t="shared" ca="1" si="49"/>
        <v>60.772999999999996</v>
      </c>
      <c r="AI52" s="164">
        <f t="shared" ca="1" si="50"/>
        <v>61.988999999999997</v>
      </c>
      <c r="AJ52" s="164">
        <f t="shared" ca="1" si="51"/>
        <v>63.227999999999994</v>
      </c>
      <c r="AK52" s="164">
        <f t="shared" ca="1" si="52"/>
        <v>64.493000000000009</v>
      </c>
    </row>
    <row r="53" spans="1:37">
      <c r="A53" s="85" t="s">
        <v>117</v>
      </c>
      <c r="B53" s="86">
        <v>13</v>
      </c>
      <c r="C53" s="86" t="s">
        <v>109</v>
      </c>
      <c r="D53" s="86">
        <v>603</v>
      </c>
      <c r="E53" s="86" t="s">
        <v>448</v>
      </c>
      <c r="F53" s="85" t="s">
        <v>118</v>
      </c>
      <c r="G53" s="134">
        <f t="shared" ca="1" si="32"/>
        <v>154258</v>
      </c>
      <c r="H53" s="134">
        <f t="shared" ca="1" si="33"/>
        <v>162378</v>
      </c>
      <c r="I53" s="134">
        <f t="shared" ca="1" si="34"/>
        <v>165627</v>
      </c>
      <c r="J53" s="134">
        <f t="shared" ca="1" si="35"/>
        <v>168937</v>
      </c>
      <c r="K53" s="134">
        <f t="shared" ca="1" si="36"/>
        <v>172317</v>
      </c>
      <c r="L53" s="134">
        <f t="shared" ca="1" si="37"/>
        <v>175764</v>
      </c>
      <c r="M53" s="134">
        <f t="shared" ca="1" si="38"/>
        <v>179280</v>
      </c>
      <c r="N53" s="134">
        <f t="shared" ca="1" si="39"/>
        <v>182863</v>
      </c>
      <c r="O53" s="100" t="str">
        <f t="shared" si="40"/>
        <v>C03026</v>
      </c>
      <c r="P53" s="102" t="s">
        <v>509</v>
      </c>
      <c r="Q53" s="103" t="str">
        <f t="shared" si="41"/>
        <v>Deputy Director Information Technology</v>
      </c>
      <c r="R53" s="102" t="str">
        <f t="shared" si="45"/>
        <v>04</v>
      </c>
      <c r="S53" s="104" cm="1">
        <f t="array" aca="1" ref="S53" ca="1">IF($P53="Y",VLOOKUP($O53,INDIRECT($P$2),S$5,0)*INDIRECT($O$1),VLOOKUP($O53,INDIRECT($P$2),S$5,0))</f>
        <v>154258.4</v>
      </c>
      <c r="T53" s="104" cm="1">
        <f t="array" aca="1" ref="T53" ca="1">IF($P53="Y",VLOOKUP($O53,INDIRECT($P$2),T$5,0)*INDIRECT($O$1),VLOOKUP($O53,INDIRECT($P$2),T$5,0))</f>
        <v>162378.44999999998</v>
      </c>
      <c r="U53" s="104" cm="1">
        <f t="array" aca="1" ref="U53" ca="1">IF($P53="Y",VLOOKUP($O53,INDIRECT($P$2),U$5,0)*INDIRECT($O$1),VLOOKUP($O53,INDIRECT($P$2),U$5,0))</f>
        <v>165626.67499999999</v>
      </c>
      <c r="V53" s="104" cm="1">
        <f t="array" aca="1" ref="V53" ca="1">IF($P53="Y",VLOOKUP($O53,INDIRECT($P$2),V$5,0)*INDIRECT($O$1),VLOOKUP($O53,INDIRECT($P$2),V$5,0))</f>
        <v>168937.42499999999</v>
      </c>
      <c r="W53" s="104" cm="1">
        <f t="array" aca="1" ref="W53" ca="1">IF($P53="Y",VLOOKUP($O53,INDIRECT($P$2),W$5,0)*INDIRECT($O$1),VLOOKUP($O53,INDIRECT($P$2),W$5,0))</f>
        <v>172316.84999999998</v>
      </c>
      <c r="X53" s="104" cm="1">
        <f t="array" aca="1" ref="X53" ca="1">IF($P53="Y",VLOOKUP($O53,INDIRECT($P$2),X$5,0)*INDIRECT($O$1),VLOOKUP($O53,INDIRECT($P$2),X$5,0))</f>
        <v>175763.92499999999</v>
      </c>
      <c r="Y53" s="104" cm="1">
        <f t="array" aca="1" ref="Y53" ca="1">IF($P53="Y",VLOOKUP($O53,INDIRECT($P$2),Y$5,0)*INDIRECT($O$1),VLOOKUP($O53,INDIRECT($P$2),Y$5,0))</f>
        <v>179279.67499999999</v>
      </c>
      <c r="Z53" s="104" cm="1">
        <f t="array" aca="1" ref="Z53" ca="1">IF($P53="Y",VLOOKUP($O53,INDIRECT($P$2),Z$5,0)*INDIRECT($O$1),VLOOKUP($O53,INDIRECT($P$2),Z$5,0))</f>
        <v>182863.07499999998</v>
      </c>
      <c r="AA53" s="162" t="str">
        <f t="shared" si="42"/>
        <v>C03026</v>
      </c>
      <c r="AB53" s="163" t="str">
        <f t="shared" si="43"/>
        <v>Deputy Director Information Technology</v>
      </c>
      <c r="AC53" s="162" t="str">
        <f t="shared" si="44"/>
        <v>04</v>
      </c>
      <c r="AD53" s="164">
        <f t="shared" ca="1" si="31"/>
        <v>74.163000000000011</v>
      </c>
      <c r="AE53" s="164">
        <f t="shared" ca="1" si="46"/>
        <v>78.067000000000007</v>
      </c>
      <c r="AF53" s="164">
        <f t="shared" ca="1" si="47"/>
        <v>79.629000000000005</v>
      </c>
      <c r="AG53" s="164">
        <f t="shared" ca="1" si="48"/>
        <v>81.22</v>
      </c>
      <c r="AH53" s="164">
        <f t="shared" ca="1" si="49"/>
        <v>82.844999999999999</v>
      </c>
      <c r="AI53" s="164">
        <f t="shared" ca="1" si="50"/>
        <v>84.50200000000001</v>
      </c>
      <c r="AJ53" s="164">
        <f t="shared" ca="1" si="51"/>
        <v>86.192999999999998</v>
      </c>
      <c r="AK53" s="164">
        <f t="shared" ca="1" si="52"/>
        <v>87.915000000000006</v>
      </c>
    </row>
    <row r="54" spans="1:37" s="51" customFormat="1">
      <c r="A54" s="85" t="s">
        <v>119</v>
      </c>
      <c r="B54" s="86">
        <v>12</v>
      </c>
      <c r="C54" s="86" t="s">
        <v>120</v>
      </c>
      <c r="D54" s="86">
        <v>583</v>
      </c>
      <c r="E54" s="86" t="s">
        <v>448</v>
      </c>
      <c r="F54" s="113" t="s">
        <v>121</v>
      </c>
      <c r="G54" s="134">
        <f t="shared" ca="1" si="32"/>
        <v>133446</v>
      </c>
      <c r="H54" s="134">
        <f t="shared" ca="1" si="33"/>
        <v>140470</v>
      </c>
      <c r="I54" s="134">
        <f t="shared" ca="1" si="34"/>
        <v>143279</v>
      </c>
      <c r="J54" s="134">
        <f t="shared" ca="1" si="35"/>
        <v>146142</v>
      </c>
      <c r="K54" s="134">
        <f t="shared" ca="1" si="36"/>
        <v>149069</v>
      </c>
      <c r="L54" s="134">
        <f t="shared" ca="1" si="37"/>
        <v>152049</v>
      </c>
      <c r="M54" s="134">
        <f t="shared" ca="1" si="38"/>
        <v>155089</v>
      </c>
      <c r="N54" s="134">
        <f t="shared" ca="1" si="39"/>
        <v>158190</v>
      </c>
      <c r="O54" s="100" t="str">
        <f t="shared" si="40"/>
        <v>C03028</v>
      </c>
      <c r="P54" s="102" t="s">
        <v>509</v>
      </c>
      <c r="Q54" s="103" t="str">
        <f t="shared" si="41"/>
        <v>Deputy Director Inter Governmental Relations</v>
      </c>
      <c r="R54" s="102" t="str">
        <f t="shared" si="45"/>
        <v>43</v>
      </c>
      <c r="S54" s="104" cm="1">
        <f t="array" aca="1" ref="S54" ca="1">IF($P54="Y",VLOOKUP($O54,INDIRECT($P$2),S$5,0)*INDIRECT($O$1),VLOOKUP($O54,INDIRECT($P$2),S$5,0))</f>
        <v>133445.77499999999</v>
      </c>
      <c r="T54" s="104" cm="1">
        <f t="array" aca="1" ref="T54" ca="1">IF($P54="Y",VLOOKUP($O54,INDIRECT($P$2),T$5,0)*INDIRECT($O$1),VLOOKUP($O54,INDIRECT($P$2),T$5,0))</f>
        <v>140470.09999999998</v>
      </c>
      <c r="U54" s="104" cm="1">
        <f t="array" aca="1" ref="U54" ca="1">IF($P54="Y",VLOOKUP($O54,INDIRECT($P$2),U$5,0)*INDIRECT($O$1),VLOOKUP($O54,INDIRECT($P$2),U$5,0))</f>
        <v>143278.59999999998</v>
      </c>
      <c r="V54" s="104" cm="1">
        <f t="array" aca="1" ref="V54" ca="1">IF($P54="Y",VLOOKUP($O54,INDIRECT($P$2),V$5,0)*INDIRECT($O$1),VLOOKUP($O54,INDIRECT($P$2),V$5,0))</f>
        <v>146142.44999999998</v>
      </c>
      <c r="W54" s="104" cm="1">
        <f t="array" aca="1" ref="W54" ca="1">IF($P54="Y",VLOOKUP($O54,INDIRECT($P$2),W$5,0)*INDIRECT($O$1),VLOOKUP($O54,INDIRECT($P$2),W$5,0))</f>
        <v>149068.82499999998</v>
      </c>
      <c r="X54" s="104" cm="1">
        <f t="array" aca="1" ref="X54" ca="1">IF($P54="Y",VLOOKUP($O54,INDIRECT($P$2),X$5,0)*INDIRECT($O$1),VLOOKUP($O54,INDIRECT($P$2),X$5,0))</f>
        <v>152048.5</v>
      </c>
      <c r="Y54" s="104" cm="1">
        <f t="array" aca="1" ref="Y54" ca="1">IF($P54="Y",VLOOKUP($O54,INDIRECT($P$2),Y$5,0)*INDIRECT($O$1),VLOOKUP($O54,INDIRECT($P$2),Y$5,0))</f>
        <v>155088.65</v>
      </c>
      <c r="Z54" s="104" cm="1">
        <f t="array" aca="1" ref="Z54" ca="1">IF($P54="Y",VLOOKUP($O54,INDIRECT($P$2),Z$5,0)*INDIRECT($O$1),VLOOKUP($O54,INDIRECT($P$2),Z$5,0))</f>
        <v>158190.29999999999</v>
      </c>
      <c r="AA54" s="162" t="str">
        <f t="shared" si="42"/>
        <v>C03028</v>
      </c>
      <c r="AB54" s="163" t="str">
        <f t="shared" si="43"/>
        <v>Deputy Director Inter Governmental Relations</v>
      </c>
      <c r="AC54" s="162" t="str">
        <f t="shared" si="44"/>
        <v>43</v>
      </c>
      <c r="AD54" s="164">
        <f t="shared" ca="1" si="31"/>
        <v>64.157000000000011</v>
      </c>
      <c r="AE54" s="164">
        <f t="shared" ca="1" si="46"/>
        <v>67.534000000000006</v>
      </c>
      <c r="AF54" s="164">
        <f t="shared" ca="1" si="47"/>
        <v>68.884</v>
      </c>
      <c r="AG54" s="164">
        <f t="shared" ca="1" si="48"/>
        <v>70.26100000000001</v>
      </c>
      <c r="AH54" s="164">
        <f t="shared" ca="1" si="49"/>
        <v>71.668000000000006</v>
      </c>
      <c r="AI54" s="164">
        <f t="shared" ca="1" si="50"/>
        <v>73.100999999999999</v>
      </c>
      <c r="AJ54" s="164">
        <f t="shared" ca="1" si="51"/>
        <v>74.562000000000012</v>
      </c>
      <c r="AK54" s="164">
        <f t="shared" ca="1" si="52"/>
        <v>76.054000000000002</v>
      </c>
    </row>
    <row r="55" spans="1:37">
      <c r="A55" s="85" t="s">
        <v>108</v>
      </c>
      <c r="B55" s="86">
        <v>13</v>
      </c>
      <c r="C55" s="86" t="s">
        <v>109</v>
      </c>
      <c r="D55" s="86">
        <v>590</v>
      </c>
      <c r="E55" s="86" t="s">
        <v>448</v>
      </c>
      <c r="F55" s="113" t="s">
        <v>581</v>
      </c>
      <c r="G55" s="134">
        <f t="shared" ca="1" si="32"/>
        <v>154258</v>
      </c>
      <c r="H55" s="134">
        <f t="shared" ca="1" si="33"/>
        <v>162378</v>
      </c>
      <c r="I55" s="134">
        <f t="shared" ca="1" si="34"/>
        <v>165627</v>
      </c>
      <c r="J55" s="134">
        <f t="shared" ca="1" si="35"/>
        <v>168937</v>
      </c>
      <c r="K55" s="134">
        <f t="shared" ca="1" si="36"/>
        <v>172317</v>
      </c>
      <c r="L55" s="134">
        <f t="shared" ca="1" si="37"/>
        <v>175764</v>
      </c>
      <c r="M55" s="134">
        <f t="shared" ca="1" si="38"/>
        <v>179280</v>
      </c>
      <c r="N55" s="134">
        <f t="shared" ca="1" si="39"/>
        <v>182863</v>
      </c>
      <c r="O55" s="100" t="str">
        <f t="shared" si="40"/>
        <v>C03024</v>
      </c>
      <c r="P55" s="102" t="s">
        <v>509</v>
      </c>
      <c r="Q55" s="103" t="str">
        <f t="shared" si="41"/>
        <v>Deputy Director IT Information Security</v>
      </c>
      <c r="R55" s="102" t="str">
        <f t="shared" si="45"/>
        <v>04</v>
      </c>
      <c r="S55" s="104" cm="1">
        <f t="array" aca="1" ref="S55" ca="1">IF($P55="Y",VLOOKUP($O55,INDIRECT($P$2),S$5,0)*INDIRECT($O$1),VLOOKUP($O55,INDIRECT($P$2),S$5,0))</f>
        <v>154258.4</v>
      </c>
      <c r="T55" s="104" cm="1">
        <f t="array" aca="1" ref="T55" ca="1">IF($P55="Y",VLOOKUP($O55,INDIRECT($P$2),T$5,0)*INDIRECT($O$1),VLOOKUP($O55,INDIRECT($P$2),T$5,0))</f>
        <v>162378.44999999998</v>
      </c>
      <c r="U55" s="104" cm="1">
        <f t="array" aca="1" ref="U55" ca="1">IF($P55="Y",VLOOKUP($O55,INDIRECT($P$2),U$5,0)*INDIRECT($O$1),VLOOKUP($O55,INDIRECT($P$2),U$5,0))</f>
        <v>165626.67499999999</v>
      </c>
      <c r="V55" s="104" cm="1">
        <f t="array" aca="1" ref="V55" ca="1">IF($P55="Y",VLOOKUP($O55,INDIRECT($P$2),V$5,0)*INDIRECT($O$1),VLOOKUP($O55,INDIRECT($P$2),V$5,0))</f>
        <v>168937.42499999999</v>
      </c>
      <c r="W55" s="104" cm="1">
        <f t="array" aca="1" ref="W55" ca="1">IF($P55="Y",VLOOKUP($O55,INDIRECT($P$2),W$5,0)*INDIRECT($O$1),VLOOKUP($O55,INDIRECT($P$2),W$5,0))</f>
        <v>172316.84999999998</v>
      </c>
      <c r="X55" s="104" cm="1">
        <f t="array" aca="1" ref="X55" ca="1">IF($P55="Y",VLOOKUP($O55,INDIRECT($P$2),X$5,0)*INDIRECT($O$1),VLOOKUP($O55,INDIRECT($P$2),X$5,0))</f>
        <v>175763.92499999999</v>
      </c>
      <c r="Y55" s="104" cm="1">
        <f t="array" aca="1" ref="Y55" ca="1">IF($P55="Y",VLOOKUP($O55,INDIRECT($P$2),Y$5,0)*INDIRECT($O$1),VLOOKUP($O55,INDIRECT($P$2),Y$5,0))</f>
        <v>179279.67499999999</v>
      </c>
      <c r="Z55" s="104" cm="1">
        <f t="array" aca="1" ref="Z55" ca="1">IF($P55="Y",VLOOKUP($O55,INDIRECT($P$2),Z$5,0)*INDIRECT($O$1),VLOOKUP($O55,INDIRECT($P$2),Z$5,0))</f>
        <v>182863.07499999998</v>
      </c>
      <c r="AA55" s="162" t="str">
        <f t="shared" si="42"/>
        <v>C03024</v>
      </c>
      <c r="AB55" s="163" t="str">
        <f t="shared" si="43"/>
        <v>Deputy Director IT Information Security</v>
      </c>
      <c r="AC55" s="162" t="str">
        <f t="shared" si="44"/>
        <v>04</v>
      </c>
      <c r="AD55" s="164">
        <f t="shared" ca="1" si="31"/>
        <v>74.163000000000011</v>
      </c>
      <c r="AE55" s="164">
        <f t="shared" ca="1" si="46"/>
        <v>78.067000000000007</v>
      </c>
      <c r="AF55" s="164">
        <f t="shared" ca="1" si="47"/>
        <v>79.629000000000005</v>
      </c>
      <c r="AG55" s="164">
        <f t="shared" ca="1" si="48"/>
        <v>81.22</v>
      </c>
      <c r="AH55" s="164">
        <f t="shared" ca="1" si="49"/>
        <v>82.844999999999999</v>
      </c>
      <c r="AI55" s="164">
        <f t="shared" ca="1" si="50"/>
        <v>84.50200000000001</v>
      </c>
      <c r="AJ55" s="164">
        <f t="shared" ca="1" si="51"/>
        <v>86.192999999999998</v>
      </c>
      <c r="AK55" s="164">
        <f t="shared" ca="1" si="52"/>
        <v>87.915000000000006</v>
      </c>
    </row>
    <row r="56" spans="1:37">
      <c r="A56" s="85" t="s">
        <v>122</v>
      </c>
      <c r="B56" s="86">
        <v>12</v>
      </c>
      <c r="C56" s="86" t="s">
        <v>123</v>
      </c>
      <c r="D56" s="86">
        <v>543</v>
      </c>
      <c r="E56" s="86" t="s">
        <v>448</v>
      </c>
      <c r="F56" s="113" t="s">
        <v>124</v>
      </c>
      <c r="G56" s="134">
        <f t="shared" ca="1" si="32"/>
        <v>124081</v>
      </c>
      <c r="H56" s="134">
        <f t="shared" ca="1" si="33"/>
        <v>130614</v>
      </c>
      <c r="I56" s="134">
        <f t="shared" ca="1" si="34"/>
        <v>133223</v>
      </c>
      <c r="J56" s="134">
        <f t="shared" ca="1" si="35"/>
        <v>135889</v>
      </c>
      <c r="K56" s="134">
        <f t="shared" ca="1" si="36"/>
        <v>138610</v>
      </c>
      <c r="L56" s="134">
        <f t="shared" ca="1" si="37"/>
        <v>141379</v>
      </c>
      <c r="M56" s="134">
        <f t="shared" ca="1" si="38"/>
        <v>144208</v>
      </c>
      <c r="N56" s="134">
        <f t="shared" ca="1" si="39"/>
        <v>147093</v>
      </c>
      <c r="O56" s="100" t="str">
        <f t="shared" si="40"/>
        <v>C03036</v>
      </c>
      <c r="P56" s="102" t="s">
        <v>509</v>
      </c>
      <c r="Q56" s="103" t="str">
        <f t="shared" si="41"/>
        <v>Deputy Director Neighborhood and Community Relations</v>
      </c>
      <c r="R56" s="102" t="str">
        <f t="shared" si="45"/>
        <v>80</v>
      </c>
      <c r="S56" s="104" cm="1">
        <f t="array" aca="1" ref="S56" ca="1">IF($P56="Y",VLOOKUP($O56,INDIRECT($P$2),S$5,0)*INDIRECT($O$1),VLOOKUP($O56,INDIRECT($P$2),S$5,0))</f>
        <v>124081.37499999999</v>
      </c>
      <c r="T56" s="104" cm="1">
        <f t="array" aca="1" ref="T56" ca="1">IF($P56="Y",VLOOKUP($O56,INDIRECT($P$2),T$5,0)*INDIRECT($O$1),VLOOKUP($O56,INDIRECT($P$2),T$5,0))</f>
        <v>130613.69999999998</v>
      </c>
      <c r="U56" s="104" cm="1">
        <f t="array" aca="1" ref="U56" ca="1">IF($P56="Y",VLOOKUP($O56,INDIRECT($P$2),U$5,0)*INDIRECT($O$1),VLOOKUP($O56,INDIRECT($P$2),U$5,0))</f>
        <v>133223.34999999998</v>
      </c>
      <c r="V56" s="104" cm="1">
        <f t="array" aca="1" ref="V56" ca="1">IF($P56="Y",VLOOKUP($O56,INDIRECT($P$2),V$5,0)*INDIRECT($O$1),VLOOKUP($O56,INDIRECT($P$2),V$5,0))</f>
        <v>135889.375</v>
      </c>
      <c r="W56" s="104" cm="1">
        <f t="array" aca="1" ref="W56" ca="1">IF($P56="Y",VLOOKUP($O56,INDIRECT($P$2),W$5,0)*INDIRECT($O$1),VLOOKUP($O56,INDIRECT($P$2),W$5,0))</f>
        <v>138609.72499999998</v>
      </c>
      <c r="X56" s="104" cm="1">
        <f t="array" aca="1" ref="X56" ca="1">IF($P56="Y",VLOOKUP($O56,INDIRECT($P$2),X$5,0)*INDIRECT($O$1),VLOOKUP($O56,INDIRECT($P$2),X$5,0))</f>
        <v>141379.27499999999</v>
      </c>
      <c r="Y56" s="104" cm="1">
        <f t="array" aca="1" ref="Y56" ca="1">IF($P56="Y",VLOOKUP($O56,INDIRECT($P$2),Y$5,0)*INDIRECT($O$1),VLOOKUP($O56,INDIRECT($P$2),Y$5,0))</f>
        <v>144208.27499999999</v>
      </c>
      <c r="Z56" s="104" cm="1">
        <f t="array" aca="1" ref="Z56" ca="1">IF($P56="Y",VLOOKUP($O56,INDIRECT($P$2),Z$5,0)*INDIRECT($O$1),VLOOKUP($O56,INDIRECT($P$2),Z$5,0))</f>
        <v>147092.625</v>
      </c>
      <c r="AA56" s="162" t="str">
        <f t="shared" si="42"/>
        <v>C03036</v>
      </c>
      <c r="AB56" s="163" t="str">
        <f t="shared" si="43"/>
        <v>Deputy Director Neighborhood and Community Relations</v>
      </c>
      <c r="AC56" s="162" t="str">
        <f t="shared" si="44"/>
        <v>80</v>
      </c>
      <c r="AD56" s="164">
        <f t="shared" ca="1" si="31"/>
        <v>59.655000000000001</v>
      </c>
      <c r="AE56" s="164">
        <f t="shared" ca="1" si="46"/>
        <v>62.795999999999999</v>
      </c>
      <c r="AF56" s="164">
        <f t="shared" ca="1" si="47"/>
        <v>64.050000000000011</v>
      </c>
      <c r="AG56" s="164">
        <f t="shared" ca="1" si="48"/>
        <v>65.332000000000008</v>
      </c>
      <c r="AH56" s="164">
        <f t="shared" ca="1" si="49"/>
        <v>66.64</v>
      </c>
      <c r="AI56" s="164">
        <f t="shared" ca="1" si="50"/>
        <v>67.971000000000004</v>
      </c>
      <c r="AJ56" s="164">
        <f t="shared" ca="1" si="51"/>
        <v>69.331000000000003</v>
      </c>
      <c r="AK56" s="164">
        <f t="shared" ca="1" si="52"/>
        <v>70.718000000000004</v>
      </c>
    </row>
    <row r="57" spans="1:37">
      <c r="A57" s="85" t="s">
        <v>661</v>
      </c>
      <c r="B57" s="86">
        <v>12</v>
      </c>
      <c r="C57" s="94" t="s">
        <v>309</v>
      </c>
      <c r="D57" s="86">
        <v>555</v>
      </c>
      <c r="E57" s="86" t="s">
        <v>448</v>
      </c>
      <c r="F57" s="113" t="s">
        <v>657</v>
      </c>
      <c r="G57" s="134">
        <f t="shared" ca="1" si="32"/>
        <v>126892</v>
      </c>
      <c r="H57" s="134">
        <f t="shared" ca="1" si="33"/>
        <v>133571</v>
      </c>
      <c r="I57" s="134">
        <f t="shared" ca="1" si="34"/>
        <v>136242</v>
      </c>
      <c r="J57" s="134">
        <f t="shared" ca="1" si="35"/>
        <v>138966</v>
      </c>
      <c r="K57" s="134">
        <f t="shared" ca="1" si="36"/>
        <v>141746</v>
      </c>
      <c r="L57" s="134">
        <f t="shared" ca="1" si="37"/>
        <v>144581</v>
      </c>
      <c r="M57" s="134">
        <f t="shared" ca="1" si="38"/>
        <v>147471</v>
      </c>
      <c r="N57" s="134">
        <f t="shared" ca="1" si="39"/>
        <v>150422</v>
      </c>
      <c r="O57" s="100" t="str">
        <f t="shared" si="40"/>
        <v>53081C</v>
      </c>
      <c r="P57" s="102" t="s">
        <v>509</v>
      </c>
      <c r="Q57" s="103" t="str">
        <f t="shared" si="41"/>
        <v>Deputy Director Neighborhood Safety</v>
      </c>
      <c r="R57" s="102" t="str">
        <f t="shared" si="45"/>
        <v>35</v>
      </c>
      <c r="S57" s="104" cm="1">
        <f t="array" aca="1" ref="S57" ca="1">IF($P57="Y",VLOOKUP($O57,INDIRECT($P$2),S$5,0)*INDIRECT($O$1),VLOOKUP($O57,INDIRECT($P$2),S$5,0))</f>
        <v>126891.92499999999</v>
      </c>
      <c r="T57" s="104" cm="1">
        <f t="array" aca="1" ref="T57" ca="1">IF($P57="Y",VLOOKUP($O57,INDIRECT($P$2),T$5,0)*INDIRECT($O$1),VLOOKUP($O57,INDIRECT($P$2),T$5,0))</f>
        <v>133570.82499999998</v>
      </c>
      <c r="U57" s="104" cm="1">
        <f t="array" aca="1" ref="U57" ca="1">IF($P57="Y",VLOOKUP($O57,INDIRECT($P$2),U$5,0)*INDIRECT($O$1),VLOOKUP($O57,INDIRECT($P$2),U$5,0))</f>
        <v>136241.97499999998</v>
      </c>
      <c r="V57" s="104" cm="1">
        <f t="array" aca="1" ref="V57" ca="1">IF($P57="Y",VLOOKUP($O57,INDIRECT($P$2),V$5,0)*INDIRECT($O$1),VLOOKUP($O57,INDIRECT($P$2),V$5,0))</f>
        <v>138966.42499999999</v>
      </c>
      <c r="W57" s="104" cm="1">
        <f t="array" aca="1" ref="W57" ca="1">IF($P57="Y",VLOOKUP($O57,INDIRECT($P$2),W$5,0)*INDIRECT($O$1),VLOOKUP($O57,INDIRECT($P$2),W$5,0))</f>
        <v>141746.22499999998</v>
      </c>
      <c r="X57" s="104" cm="1">
        <f t="array" aca="1" ref="X57" ca="1">IF($P57="Y",VLOOKUP($O57,INDIRECT($P$2),X$5,0)*INDIRECT($O$1),VLOOKUP($O57,INDIRECT($P$2),X$5,0))</f>
        <v>144581.375</v>
      </c>
      <c r="Y57" s="104" cm="1">
        <f t="array" aca="1" ref="Y57" ca="1">IF($P57="Y",VLOOKUP($O57,INDIRECT($P$2),Y$5,0)*INDIRECT($O$1),VLOOKUP($O57,INDIRECT($P$2),Y$5,0))</f>
        <v>147470.84999999998</v>
      </c>
      <c r="Z57" s="104" cm="1">
        <f t="array" aca="1" ref="Z57" ca="1">IF($P57="Y",VLOOKUP($O57,INDIRECT($P$2),Z$5,0)*INDIRECT($O$1),VLOOKUP($O57,INDIRECT($P$2),Z$5,0))</f>
        <v>150421.82499999998</v>
      </c>
      <c r="AA57" s="162" t="str">
        <f t="shared" si="42"/>
        <v>53081C</v>
      </c>
      <c r="AB57" s="163" t="str">
        <f t="shared" si="43"/>
        <v>Deputy Director Neighborhood Safety</v>
      </c>
      <c r="AC57" s="162" t="str">
        <f t="shared" si="44"/>
        <v>35</v>
      </c>
      <c r="AD57" s="164">
        <f t="shared" ca="1" si="31"/>
        <v>61.006</v>
      </c>
      <c r="AE57" s="164">
        <f t="shared" ca="1" si="46"/>
        <v>64.216999999999999</v>
      </c>
      <c r="AF57" s="164">
        <f t="shared" ca="1" si="47"/>
        <v>65.501000000000005</v>
      </c>
      <c r="AG57" s="164">
        <f t="shared" ca="1" si="48"/>
        <v>66.811000000000007</v>
      </c>
      <c r="AH57" s="164">
        <f t="shared" ca="1" si="49"/>
        <v>68.14800000000001</v>
      </c>
      <c r="AI57" s="164">
        <f t="shared" ca="1" si="50"/>
        <v>69.51100000000001</v>
      </c>
      <c r="AJ57" s="164">
        <f t="shared" ca="1" si="51"/>
        <v>70.900000000000006</v>
      </c>
      <c r="AK57" s="164">
        <f t="shared" ca="1" si="52"/>
        <v>72.319000000000003</v>
      </c>
    </row>
    <row r="58" spans="1:37">
      <c r="A58" s="85" t="s">
        <v>616</v>
      </c>
      <c r="B58" s="86">
        <v>12</v>
      </c>
      <c r="C58" s="94" t="s">
        <v>248</v>
      </c>
      <c r="D58" s="86">
        <v>545</v>
      </c>
      <c r="E58" s="86" t="s">
        <v>448</v>
      </c>
      <c r="F58" s="113" t="s">
        <v>615</v>
      </c>
      <c r="G58" s="134">
        <f t="shared" ca="1" si="32"/>
        <v>124553</v>
      </c>
      <c r="H58" s="134">
        <f t="shared" ca="1" si="33"/>
        <v>131106</v>
      </c>
      <c r="I58" s="134">
        <f t="shared" ca="1" si="34"/>
        <v>133730</v>
      </c>
      <c r="J58" s="134">
        <f t="shared" ca="1" si="35"/>
        <v>136404</v>
      </c>
      <c r="K58" s="134">
        <f t="shared" ca="1" si="36"/>
        <v>139130</v>
      </c>
      <c r="L58" s="134">
        <f t="shared" ca="1" si="37"/>
        <v>141915</v>
      </c>
      <c r="M58" s="134">
        <f t="shared" ca="1" si="38"/>
        <v>144751</v>
      </c>
      <c r="N58" s="134">
        <f t="shared" ca="1" si="39"/>
        <v>147648</v>
      </c>
      <c r="O58" s="100" t="str">
        <f t="shared" si="40"/>
        <v>59466C</v>
      </c>
      <c r="P58" s="102" t="s">
        <v>509</v>
      </c>
      <c r="Q58" s="103" t="str">
        <f t="shared" si="41"/>
        <v>Deputy Director Performance Management &amp; Innovation</v>
      </c>
      <c r="R58" s="102" t="str">
        <f t="shared" si="45"/>
        <v>153</v>
      </c>
      <c r="S58" s="104" cm="1">
        <f t="array" aca="1" ref="S58" ca="1">IF($P58="Y",VLOOKUP($O58,INDIRECT($P$2),S$5,0)*INDIRECT($O$1),VLOOKUP($O58,INDIRECT($P$2),S$5,0))</f>
        <v>124552.87499999999</v>
      </c>
      <c r="T58" s="104" cm="1">
        <f t="array" aca="1" ref="T58" ca="1">IF($P58="Y",VLOOKUP($O58,INDIRECT($P$2),T$5,0)*INDIRECT($O$1),VLOOKUP($O58,INDIRECT($P$2),T$5,0))</f>
        <v>131105.69999999998</v>
      </c>
      <c r="U58" s="104" cm="1">
        <f t="array" aca="1" ref="U58" ca="1">IF($P58="Y",VLOOKUP($O58,INDIRECT($P$2),U$5,0)*INDIRECT($O$1),VLOOKUP($O58,INDIRECT($P$2),U$5,0))</f>
        <v>133729.69999999998</v>
      </c>
      <c r="V58" s="104" cm="1">
        <f t="array" aca="1" ref="V58" ca="1">IF($P58="Y",VLOOKUP($O58,INDIRECT($P$2),V$5,0)*INDIRECT($O$1),VLOOKUP($O58,INDIRECT($P$2),V$5,0))</f>
        <v>136403.92499999999</v>
      </c>
      <c r="W58" s="104" cm="1">
        <f t="array" aca="1" ref="W58" ca="1">IF($P58="Y",VLOOKUP($O58,INDIRECT($P$2),W$5,0)*INDIRECT($O$1),VLOOKUP($O58,INDIRECT($P$2),W$5,0))</f>
        <v>139130.42499999999</v>
      </c>
      <c r="X58" s="104" cm="1">
        <f t="array" aca="1" ref="X58" ca="1">IF($P58="Y",VLOOKUP($O58,INDIRECT($P$2),X$5,0)*INDIRECT($O$1),VLOOKUP($O58,INDIRECT($P$2),X$5,0))</f>
        <v>141915.34999999998</v>
      </c>
      <c r="Y58" s="104" cm="1">
        <f t="array" aca="1" ref="Y58" ca="1">IF($P58="Y",VLOOKUP($O58,INDIRECT($P$2),Y$5,0)*INDIRECT($O$1),VLOOKUP($O58,INDIRECT($P$2),Y$5,0))</f>
        <v>144750.5</v>
      </c>
      <c r="Z58" s="104" cm="1">
        <f t="array" aca="1" ref="Z58" ca="1">IF($P58="Y",VLOOKUP($O58,INDIRECT($P$2),Z$5,0)*INDIRECT($O$1),VLOOKUP($O58,INDIRECT($P$2),Z$5,0))</f>
        <v>147648.17499999999</v>
      </c>
      <c r="AA58" s="162" t="str">
        <f t="shared" si="42"/>
        <v>59466C</v>
      </c>
      <c r="AB58" s="163" t="str">
        <f t="shared" si="43"/>
        <v>Deputy Director Performance Management &amp; Innovation</v>
      </c>
      <c r="AC58" s="162" t="str">
        <f t="shared" si="44"/>
        <v>153</v>
      </c>
      <c r="AD58" s="164">
        <f t="shared" ca="1" si="31"/>
        <v>59.881999999999998</v>
      </c>
      <c r="AE58" s="164">
        <f t="shared" ca="1" si="46"/>
        <v>63.031999999999996</v>
      </c>
      <c r="AF58" s="164">
        <f t="shared" ca="1" si="47"/>
        <v>64.294000000000011</v>
      </c>
      <c r="AG58" s="164">
        <f t="shared" ca="1" si="48"/>
        <v>65.579000000000008</v>
      </c>
      <c r="AH58" s="164">
        <f t="shared" ca="1" si="49"/>
        <v>66.89</v>
      </c>
      <c r="AI58" s="164">
        <f t="shared" ca="1" si="50"/>
        <v>68.228999999999999</v>
      </c>
      <c r="AJ58" s="164">
        <f t="shared" ca="1" si="51"/>
        <v>69.591999999999999</v>
      </c>
      <c r="AK58" s="164">
        <f t="shared" ca="1" si="52"/>
        <v>70.984999999999999</v>
      </c>
    </row>
    <row r="59" spans="1:37">
      <c r="A59" s="85" t="s">
        <v>125</v>
      </c>
      <c r="B59" s="86">
        <v>18</v>
      </c>
      <c r="C59" s="86" t="s">
        <v>126</v>
      </c>
      <c r="D59" s="86">
        <v>820</v>
      </c>
      <c r="E59" s="86" t="s">
        <v>448</v>
      </c>
      <c r="F59" s="85" t="s">
        <v>127</v>
      </c>
      <c r="G59" s="134">
        <f t="shared" ca="1" si="32"/>
        <v>188920</v>
      </c>
      <c r="H59" s="134">
        <f t="shared" ca="1" si="33"/>
        <v>198863</v>
      </c>
      <c r="I59" s="134">
        <f t="shared" ca="1" si="34"/>
        <v>202839</v>
      </c>
      <c r="J59" s="134">
        <f t="shared" ca="1" si="35"/>
        <v>206897</v>
      </c>
      <c r="K59" s="134">
        <f t="shared" ca="1" si="36"/>
        <v>211036</v>
      </c>
      <c r="L59" s="134">
        <f t="shared" ca="1" si="37"/>
        <v>215256</v>
      </c>
      <c r="M59" s="134">
        <f t="shared" ca="1" si="38"/>
        <v>219560</v>
      </c>
      <c r="N59" s="134">
        <f t="shared" ca="1" si="39"/>
        <v>223952</v>
      </c>
      <c r="O59" s="100" t="str">
        <f t="shared" si="40"/>
        <v>C03040</v>
      </c>
      <c r="P59" s="102" t="s">
        <v>509</v>
      </c>
      <c r="Q59" s="103" t="str">
        <f t="shared" si="41"/>
        <v>Deputy Director Public Works</v>
      </c>
      <c r="R59" s="102" t="str">
        <f t="shared" si="45"/>
        <v>74</v>
      </c>
      <c r="S59" s="104" cm="1">
        <f t="array" aca="1" ref="S59" ca="1">IF($P59="Y",VLOOKUP($O59,INDIRECT($P$2),S$5,0)*INDIRECT($O$1),VLOOKUP($O59,INDIRECT($P$2),S$5,0))</f>
        <v>188919.8</v>
      </c>
      <c r="T59" s="104" cm="1">
        <f t="array" aca="1" ref="T59" ca="1">IF($P59="Y",VLOOKUP($O59,INDIRECT($P$2),T$5,0)*INDIRECT($O$1),VLOOKUP($O59,INDIRECT($P$2),T$5,0))</f>
        <v>198863.32499999998</v>
      </c>
      <c r="U59" s="104" cm="1">
        <f t="array" aca="1" ref="U59" ca="1">IF($P59="Y",VLOOKUP($O59,INDIRECT($P$2),U$5,0)*INDIRECT($O$1),VLOOKUP($O59,INDIRECT($P$2),U$5,0))</f>
        <v>202839.3</v>
      </c>
      <c r="V59" s="104" cm="1">
        <f t="array" aca="1" ref="V59" ca="1">IF($P59="Y",VLOOKUP($O59,INDIRECT($P$2),V$5,0)*INDIRECT($O$1),VLOOKUP($O59,INDIRECT($P$2),V$5,0))</f>
        <v>206897.27499999999</v>
      </c>
      <c r="W59" s="104" cm="1">
        <f t="array" aca="1" ref="W59" ca="1">IF($P59="Y",VLOOKUP($O59,INDIRECT($P$2),W$5,0)*INDIRECT($O$1),VLOOKUP($O59,INDIRECT($P$2),W$5,0))</f>
        <v>211036.22499999998</v>
      </c>
      <c r="X59" s="104" cm="1">
        <f t="array" aca="1" ref="X59" ca="1">IF($P59="Y",VLOOKUP($O59,INDIRECT($P$2),X$5,0)*INDIRECT($O$1),VLOOKUP($O59,INDIRECT($P$2),X$5,0))</f>
        <v>215256.15</v>
      </c>
      <c r="Y59" s="104" cm="1">
        <f t="array" aca="1" ref="Y59" ca="1">IF($P59="Y",VLOOKUP($O59,INDIRECT($P$2),Y$5,0)*INDIRECT($O$1),VLOOKUP($O59,INDIRECT($P$2),Y$5,0))</f>
        <v>219560.12499999997</v>
      </c>
      <c r="Z59" s="104" cm="1">
        <f t="array" aca="1" ref="Z59" ca="1">IF($P59="Y",VLOOKUP($O59,INDIRECT($P$2),Z$5,0)*INDIRECT($O$1),VLOOKUP($O59,INDIRECT($P$2),Z$5,0))</f>
        <v>223952.24999999997</v>
      </c>
      <c r="AA59" s="162" t="str">
        <f t="shared" si="42"/>
        <v>C03040</v>
      </c>
      <c r="AB59" s="163" t="str">
        <f t="shared" si="43"/>
        <v>Deputy Director Public Works</v>
      </c>
      <c r="AC59" s="162" t="str">
        <f t="shared" si="44"/>
        <v>74</v>
      </c>
      <c r="AD59" s="164">
        <f t="shared" ref="AD59:AD90" ca="1" si="53">ROUNDUP(S59/2080,3)</f>
        <v>90.826999999999998</v>
      </c>
      <c r="AE59" s="164">
        <f t="shared" ca="1" si="46"/>
        <v>95.608000000000004</v>
      </c>
      <c r="AF59" s="164">
        <f t="shared" ca="1" si="47"/>
        <v>97.519000000000005</v>
      </c>
      <c r="AG59" s="164">
        <f t="shared" ca="1" si="48"/>
        <v>99.47</v>
      </c>
      <c r="AH59" s="164">
        <f t="shared" ca="1" si="49"/>
        <v>101.46000000000001</v>
      </c>
      <c r="AI59" s="164">
        <f t="shared" ca="1" si="50"/>
        <v>103.489</v>
      </c>
      <c r="AJ59" s="164">
        <f t="shared" ca="1" si="51"/>
        <v>105.55800000000001</v>
      </c>
      <c r="AK59" s="164">
        <f t="shared" ca="1" si="52"/>
        <v>107.67</v>
      </c>
    </row>
    <row r="60" spans="1:37">
      <c r="A60" s="85" t="s">
        <v>128</v>
      </c>
      <c r="B60" s="86">
        <v>16</v>
      </c>
      <c r="C60" s="86" t="s">
        <v>129</v>
      </c>
      <c r="D60" s="86">
        <v>723</v>
      </c>
      <c r="E60" s="86" t="s">
        <v>448</v>
      </c>
      <c r="F60" s="85" t="s">
        <v>595</v>
      </c>
      <c r="G60" s="134">
        <f t="shared" ca="1" si="32"/>
        <v>166215</v>
      </c>
      <c r="H60" s="134">
        <f t="shared" ca="1" si="33"/>
        <v>174963</v>
      </c>
      <c r="I60" s="134">
        <f t="shared" ca="1" si="34"/>
        <v>178462</v>
      </c>
      <c r="J60" s="134">
        <f t="shared" ca="1" si="35"/>
        <v>182033</v>
      </c>
      <c r="K60" s="134">
        <f t="shared" ca="1" si="36"/>
        <v>185672</v>
      </c>
      <c r="L60" s="134">
        <f t="shared" ca="1" si="37"/>
        <v>189385</v>
      </c>
      <c r="M60" s="134">
        <f t="shared" ca="1" si="38"/>
        <v>193176</v>
      </c>
      <c r="N60" s="134">
        <f t="shared" ca="1" si="39"/>
        <v>197037</v>
      </c>
      <c r="O60" s="100" t="str">
        <f t="shared" si="40"/>
        <v>59219C</v>
      </c>
      <c r="P60" s="102" t="s">
        <v>509</v>
      </c>
      <c r="Q60" s="103" t="str">
        <f t="shared" si="41"/>
        <v>Deputy Director Public Works Business Administration</v>
      </c>
      <c r="R60" s="102" t="str">
        <f t="shared" si="45"/>
        <v>142</v>
      </c>
      <c r="S60" s="104" cm="1">
        <f t="array" aca="1" ref="S60" ca="1">IF($P60="Y",VLOOKUP($O60,INDIRECT($P$2),S$5,0)*INDIRECT($O$1),VLOOKUP($O60,INDIRECT($P$2),S$5,0))</f>
        <v>166215.02499999999</v>
      </c>
      <c r="T60" s="104" cm="1">
        <f t="array" aca="1" ref="T60" ca="1">IF($P60="Y",VLOOKUP($O60,INDIRECT($P$2),T$5,0)*INDIRECT($O$1),VLOOKUP($O60,INDIRECT($P$2),T$5,0))</f>
        <v>174963.4</v>
      </c>
      <c r="U60" s="104" cm="1">
        <f t="array" aca="1" ref="U60" ca="1">IF($P60="Y",VLOOKUP($O60,INDIRECT($P$2),U$5,0)*INDIRECT($O$1),VLOOKUP($O60,INDIRECT($P$2),U$5,0))</f>
        <v>178461.72499999998</v>
      </c>
      <c r="V60" s="104" cm="1">
        <f t="array" aca="1" ref="V60" ca="1">IF($P60="Y",VLOOKUP($O60,INDIRECT($P$2),V$5,0)*INDIRECT($O$1),VLOOKUP($O60,INDIRECT($P$2),V$5,0))</f>
        <v>182032.82499999998</v>
      </c>
      <c r="W60" s="104" cm="1">
        <f t="array" aca="1" ref="W60" ca="1">IF($P60="Y",VLOOKUP($O60,INDIRECT($P$2),W$5,0)*INDIRECT($O$1),VLOOKUP($O60,INDIRECT($P$2),W$5,0))</f>
        <v>185671.57499999998</v>
      </c>
      <c r="X60" s="104" cm="1">
        <f t="array" aca="1" ref="X60" ca="1">IF($P60="Y",VLOOKUP($O60,INDIRECT($P$2),X$5,0)*INDIRECT($O$1),VLOOKUP($O60,INDIRECT($P$2),X$5,0))</f>
        <v>189385.15</v>
      </c>
      <c r="Y60" s="104" cm="1">
        <f t="array" aca="1" ref="Y60" ca="1">IF($P60="Y",VLOOKUP($O60,INDIRECT($P$2),Y$5,0)*INDIRECT($O$1),VLOOKUP($O60,INDIRECT($P$2),Y$5,0))</f>
        <v>193175.59999999998</v>
      </c>
      <c r="Z60" s="104" cm="1">
        <f t="array" aca="1" ref="Z60" ca="1">IF($P60="Y",VLOOKUP($O60,INDIRECT($P$2),Z$5,0)*INDIRECT($O$1),VLOOKUP($O60,INDIRECT($P$2),Z$5,0))</f>
        <v>197036.77499999999</v>
      </c>
      <c r="AA60" s="162" t="str">
        <f t="shared" si="42"/>
        <v>59219C</v>
      </c>
      <c r="AB60" s="163" t="str">
        <f t="shared" si="43"/>
        <v>Deputy Director Public Works Business Administration</v>
      </c>
      <c r="AC60" s="162" t="str">
        <f t="shared" si="44"/>
        <v>142</v>
      </c>
      <c r="AD60" s="164">
        <f t="shared" ca="1" si="53"/>
        <v>79.912000000000006</v>
      </c>
      <c r="AE60" s="164">
        <f t="shared" ca="1" si="46"/>
        <v>84.118000000000009</v>
      </c>
      <c r="AF60" s="164">
        <f t="shared" ca="1" si="47"/>
        <v>85.799000000000007</v>
      </c>
      <c r="AG60" s="164">
        <f t="shared" ca="1" si="48"/>
        <v>87.516000000000005</v>
      </c>
      <c r="AH60" s="164">
        <f t="shared" ca="1" si="49"/>
        <v>89.266000000000005</v>
      </c>
      <c r="AI60" s="164">
        <f t="shared" ca="1" si="50"/>
        <v>91.051000000000002</v>
      </c>
      <c r="AJ60" s="164">
        <f t="shared" ca="1" si="51"/>
        <v>92.873000000000005</v>
      </c>
      <c r="AK60" s="164">
        <f t="shared" ca="1" si="52"/>
        <v>94.73</v>
      </c>
    </row>
    <row r="61" spans="1:37">
      <c r="A61" s="85" t="s">
        <v>686</v>
      </c>
      <c r="B61" s="86">
        <v>11</v>
      </c>
      <c r="C61" s="94" t="s">
        <v>709</v>
      </c>
      <c r="D61" s="86">
        <v>515</v>
      </c>
      <c r="E61" s="86" t="s">
        <v>448</v>
      </c>
      <c r="F61" s="85" t="s">
        <v>685</v>
      </c>
      <c r="G61" s="134">
        <f t="shared" ca="1" si="32"/>
        <v>117530</v>
      </c>
      <c r="H61" s="134">
        <f t="shared" ca="1" si="33"/>
        <v>123716</v>
      </c>
      <c r="I61" s="134">
        <f t="shared" ca="1" si="34"/>
        <v>126190</v>
      </c>
      <c r="J61" s="134">
        <f t="shared" ca="1" si="35"/>
        <v>128714</v>
      </c>
      <c r="K61" s="134">
        <f t="shared" ca="1" si="36"/>
        <v>131288</v>
      </c>
      <c r="L61" s="134">
        <f t="shared" ca="1" si="37"/>
        <v>133913</v>
      </c>
      <c r="M61" s="134">
        <f t="shared" ca="1" si="38"/>
        <v>136593</v>
      </c>
      <c r="N61" s="134">
        <f t="shared" ca="1" si="39"/>
        <v>139324</v>
      </c>
      <c r="O61" s="100" t="str">
        <f t="shared" si="40"/>
        <v>59501C</v>
      </c>
      <c r="P61" s="102" t="s">
        <v>509</v>
      </c>
      <c r="Q61" s="103" t="str">
        <f t="shared" si="41"/>
        <v>Deputy Director Records Management &amp; Data</v>
      </c>
      <c r="R61" s="102" t="str">
        <f t="shared" si="45"/>
        <v>206</v>
      </c>
      <c r="S61" s="104" cm="1">
        <f t="array" aca="1" ref="S61" ca="1">IF($P61="Y",VLOOKUP($O61,INDIRECT($P$2),S$5,0)*INDIRECT($O$1),VLOOKUP($O61,INDIRECT($P$2),S$5,0))</f>
        <v>117529.57499999998</v>
      </c>
      <c r="T61" s="104" cm="1">
        <f t="array" aca="1" ref="T61" ca="1">IF($P61="Y",VLOOKUP($O61,INDIRECT($P$2),T$5,0)*INDIRECT($O$1),VLOOKUP($O61,INDIRECT($P$2),T$5,0))</f>
        <v>123716.47499999999</v>
      </c>
      <c r="U61" s="104" cm="1">
        <f t="array" aca="1" ref="U61" ca="1">IF($P61="Y",VLOOKUP($O61,INDIRECT($P$2),U$5,0)*INDIRECT($O$1),VLOOKUP($O61,INDIRECT($P$2),U$5,0))</f>
        <v>126189.79999999999</v>
      </c>
      <c r="V61" s="104" cm="1">
        <f t="array" aca="1" ref="V61" ca="1">IF($P61="Y",VLOOKUP($O61,INDIRECT($P$2),V$5,0)*INDIRECT($O$1),VLOOKUP($O61,INDIRECT($P$2),V$5,0))</f>
        <v>128714.37499999999</v>
      </c>
      <c r="W61" s="104" cm="1">
        <f t="array" aca="1" ref="W61" ca="1">IF($P61="Y",VLOOKUP($O61,INDIRECT($P$2),W$5,0)*INDIRECT($O$1),VLOOKUP($O61,INDIRECT($P$2),W$5,0))</f>
        <v>131288.15</v>
      </c>
      <c r="X61" s="104" cm="1">
        <f t="array" aca="1" ref="X61" ca="1">IF($P61="Y",VLOOKUP($O61,INDIRECT($P$2),X$5,0)*INDIRECT($O$1),VLOOKUP($O61,INDIRECT($P$2),X$5,0))</f>
        <v>133913.17499999999</v>
      </c>
      <c r="Y61" s="104" cm="1">
        <f t="array" aca="1" ref="Y61" ca="1">IF($P61="Y",VLOOKUP($O61,INDIRECT($P$2),Y$5,0)*INDIRECT($O$1),VLOOKUP($O61,INDIRECT($P$2),Y$5,0))</f>
        <v>136592.52499999999</v>
      </c>
      <c r="Z61" s="104" cm="1">
        <f t="array" aca="1" ref="Z61" ca="1">IF($P61="Y",VLOOKUP($O61,INDIRECT($P$2),Z$5,0)*INDIRECT($O$1),VLOOKUP($O61,INDIRECT($P$2),Z$5,0))</f>
        <v>139324.15</v>
      </c>
      <c r="AA61" s="162" t="str">
        <f t="shared" si="42"/>
        <v>59501C</v>
      </c>
      <c r="AB61" s="163" t="str">
        <f t="shared" si="43"/>
        <v>Deputy Director Records Management &amp; Data</v>
      </c>
      <c r="AC61" s="162" t="str">
        <f t="shared" si="44"/>
        <v>206</v>
      </c>
      <c r="AD61" s="164">
        <f t="shared" ca="1" si="53"/>
        <v>56.504999999999995</v>
      </c>
      <c r="AE61" s="164">
        <f t="shared" ca="1" si="46"/>
        <v>59.48</v>
      </c>
      <c r="AF61" s="164">
        <f t="shared" ca="1" si="47"/>
        <v>60.668999999999997</v>
      </c>
      <c r="AG61" s="164">
        <f t="shared" ca="1" si="48"/>
        <v>61.881999999999998</v>
      </c>
      <c r="AH61" s="164">
        <f t="shared" ca="1" si="49"/>
        <v>63.12</v>
      </c>
      <c r="AI61" s="164">
        <f t="shared" ca="1" si="50"/>
        <v>64.382000000000005</v>
      </c>
      <c r="AJ61" s="164">
        <f t="shared" ca="1" si="51"/>
        <v>65.67</v>
      </c>
      <c r="AK61" s="164">
        <f t="shared" ca="1" si="52"/>
        <v>66.983000000000004</v>
      </c>
    </row>
    <row r="62" spans="1:37">
      <c r="A62" s="85" t="s">
        <v>105</v>
      </c>
      <c r="B62" s="86">
        <v>13</v>
      </c>
      <c r="C62" s="86" t="s">
        <v>106</v>
      </c>
      <c r="D62" s="86">
        <v>590</v>
      </c>
      <c r="E62" s="86" t="s">
        <v>448</v>
      </c>
      <c r="F62" s="113" t="s">
        <v>585</v>
      </c>
      <c r="G62" s="134">
        <f t="shared" ca="1" si="32"/>
        <v>135084</v>
      </c>
      <c r="H62" s="134">
        <f t="shared" ca="1" si="33"/>
        <v>142193</v>
      </c>
      <c r="I62" s="134">
        <f t="shared" ca="1" si="34"/>
        <v>145036</v>
      </c>
      <c r="J62" s="134">
        <f t="shared" ca="1" si="35"/>
        <v>147938</v>
      </c>
      <c r="K62" s="134">
        <f t="shared" ca="1" si="36"/>
        <v>150896</v>
      </c>
      <c r="L62" s="134">
        <f t="shared" ca="1" si="37"/>
        <v>153915</v>
      </c>
      <c r="M62" s="134">
        <f t="shared" ca="1" si="38"/>
        <v>156993</v>
      </c>
      <c r="N62" s="134">
        <f t="shared" ca="1" si="39"/>
        <v>160135</v>
      </c>
      <c r="O62" s="100" t="str">
        <f t="shared" si="40"/>
        <v>C03016</v>
      </c>
      <c r="P62" s="102" t="s">
        <v>509</v>
      </c>
      <c r="Q62" s="103" t="str">
        <f t="shared" si="41"/>
        <v>Deputy Health Commissioner</v>
      </c>
      <c r="R62" s="102" t="str">
        <f t="shared" si="45"/>
        <v>12</v>
      </c>
      <c r="S62" s="104" cm="1">
        <f t="array" aca="1" ref="S62" ca="1">IF($P62="Y",VLOOKUP($O62,INDIRECT($P$2),S$5,0)*INDIRECT($O$1),VLOOKUP($O62,INDIRECT($P$2),S$5,0))</f>
        <v>135083.72499999998</v>
      </c>
      <c r="T62" s="104" cm="1">
        <f t="array" aca="1" ref="T62" ca="1">IF($P62="Y",VLOOKUP($O62,INDIRECT($P$2),T$5,0)*INDIRECT($O$1),VLOOKUP($O62,INDIRECT($P$2),T$5,0))</f>
        <v>142193.125</v>
      </c>
      <c r="U62" s="104" cm="1">
        <f t="array" aca="1" ref="U62" ca="1">IF($P62="Y",VLOOKUP($O62,INDIRECT($P$2),U$5,0)*INDIRECT($O$1),VLOOKUP($O62,INDIRECT($P$2),U$5,0))</f>
        <v>145036.47499999998</v>
      </c>
      <c r="V62" s="104" cm="1">
        <f t="array" aca="1" ref="V62" ca="1">IF($P62="Y",VLOOKUP($O62,INDIRECT($P$2),V$5,0)*INDIRECT($O$1),VLOOKUP($O62,INDIRECT($P$2),V$5,0))</f>
        <v>147938.25</v>
      </c>
      <c r="W62" s="104" cm="1">
        <f t="array" aca="1" ref="W62" ca="1">IF($P62="Y",VLOOKUP($O62,INDIRECT($P$2),W$5,0)*INDIRECT($O$1),VLOOKUP($O62,INDIRECT($P$2),W$5,0))</f>
        <v>150896.4</v>
      </c>
      <c r="X62" s="104" cm="1">
        <f t="array" aca="1" ref="X62" ca="1">IF($P62="Y",VLOOKUP($O62,INDIRECT($P$2),X$5,0)*INDIRECT($O$1),VLOOKUP($O62,INDIRECT($P$2),X$5,0))</f>
        <v>153915.02499999999</v>
      </c>
      <c r="Y62" s="104" cm="1">
        <f t="array" aca="1" ref="Y62" ca="1">IF($P62="Y",VLOOKUP($O62,INDIRECT($P$2),Y$5,0)*INDIRECT($O$1),VLOOKUP($O62,INDIRECT($P$2),Y$5,0))</f>
        <v>156993.09999999998</v>
      </c>
      <c r="Z62" s="104" cm="1">
        <f t="array" aca="1" ref="Z62" ca="1">IF($P62="Y",VLOOKUP($O62,INDIRECT($P$2),Z$5,0)*INDIRECT($O$1),VLOOKUP($O62,INDIRECT($P$2),Z$5,0))</f>
        <v>160134.72499999998</v>
      </c>
      <c r="AA62" s="162" t="str">
        <f t="shared" si="42"/>
        <v>C03016</v>
      </c>
      <c r="AB62" s="163" t="str">
        <f t="shared" si="43"/>
        <v>Deputy Health Commissioner</v>
      </c>
      <c r="AC62" s="162" t="str">
        <f t="shared" si="44"/>
        <v>12</v>
      </c>
      <c r="AD62" s="164">
        <f t="shared" ca="1" si="53"/>
        <v>64.945000000000007</v>
      </c>
      <c r="AE62" s="164">
        <f t="shared" ca="1" si="46"/>
        <v>68.363</v>
      </c>
      <c r="AF62" s="164">
        <f t="shared" ca="1" si="47"/>
        <v>69.73</v>
      </c>
      <c r="AG62" s="164">
        <f t="shared" ca="1" si="48"/>
        <v>71.125</v>
      </c>
      <c r="AH62" s="164">
        <f t="shared" ca="1" si="49"/>
        <v>72.547000000000011</v>
      </c>
      <c r="AI62" s="164">
        <f t="shared" ca="1" si="50"/>
        <v>73.998000000000005</v>
      </c>
      <c r="AJ62" s="164">
        <f t="shared" ca="1" si="51"/>
        <v>75.478000000000009</v>
      </c>
      <c r="AK62" s="164">
        <f t="shared" ca="1" si="52"/>
        <v>76.988</v>
      </c>
    </row>
    <row r="63" spans="1:37">
      <c r="A63" s="85" t="s">
        <v>103</v>
      </c>
      <c r="B63" s="86">
        <v>17</v>
      </c>
      <c r="C63" s="86" t="s">
        <v>91</v>
      </c>
      <c r="D63" s="86">
        <v>770</v>
      </c>
      <c r="E63" s="86" t="s">
        <v>448</v>
      </c>
      <c r="F63" s="113" t="s">
        <v>586</v>
      </c>
      <c r="G63" s="134">
        <f t="shared" ca="1" si="32"/>
        <v>177216</v>
      </c>
      <c r="H63" s="134">
        <f t="shared" ca="1" si="33"/>
        <v>186545</v>
      </c>
      <c r="I63" s="134">
        <f t="shared" ca="1" si="34"/>
        <v>190275</v>
      </c>
      <c r="J63" s="134">
        <f t="shared" ca="1" si="35"/>
        <v>194081</v>
      </c>
      <c r="K63" s="134">
        <f t="shared" ca="1" si="36"/>
        <v>197961</v>
      </c>
      <c r="L63" s="134">
        <f t="shared" ca="1" si="37"/>
        <v>201921</v>
      </c>
      <c r="M63" s="134">
        <f t="shared" ca="1" si="38"/>
        <v>205957</v>
      </c>
      <c r="N63" s="134">
        <f t="shared" ca="1" si="39"/>
        <v>210078</v>
      </c>
      <c r="O63" s="100" t="str">
        <f t="shared" si="40"/>
        <v>C03015</v>
      </c>
      <c r="P63" s="102" t="s">
        <v>509</v>
      </c>
      <c r="Q63" s="103" t="str">
        <f t="shared" si="41"/>
        <v>Deputy Operations Officer</v>
      </c>
      <c r="R63" s="102" t="str">
        <f t="shared" si="45"/>
        <v>67</v>
      </c>
      <c r="S63" s="104" cm="1">
        <f t="array" aca="1" ref="S63" ca="1">IF($P63="Y",VLOOKUP($O63,INDIRECT($P$2),S$5,0)*INDIRECT($O$1),VLOOKUP($O63,INDIRECT($P$2),S$5,0))</f>
        <v>177216.34999999998</v>
      </c>
      <c r="T63" s="104" cm="1">
        <f t="array" aca="1" ref="T63" ca="1">IF($P63="Y",VLOOKUP($O63,INDIRECT($P$2),T$5,0)*INDIRECT($O$1),VLOOKUP($O63,INDIRECT($P$2),T$5,0))</f>
        <v>186544.87499999997</v>
      </c>
      <c r="U63" s="104" cm="1">
        <f t="array" aca="1" ref="U63" ca="1">IF($P63="Y",VLOOKUP($O63,INDIRECT($P$2),U$5,0)*INDIRECT($O$1),VLOOKUP($O63,INDIRECT($P$2),U$5,0))</f>
        <v>190274.84999999998</v>
      </c>
      <c r="V63" s="104" cm="1">
        <f t="array" aca="1" ref="V63" ca="1">IF($P63="Y",VLOOKUP($O63,INDIRECT($P$2),V$5,0)*INDIRECT($O$1),VLOOKUP($O63,INDIRECT($P$2),V$5,0))</f>
        <v>194080.67499999999</v>
      </c>
      <c r="W63" s="104" cm="1">
        <f t="array" aca="1" ref="W63" ca="1">IF($P63="Y",VLOOKUP($O63,INDIRECT($P$2),W$5,0)*INDIRECT($O$1),VLOOKUP($O63,INDIRECT($P$2),W$5,0))</f>
        <v>197961.32499999998</v>
      </c>
      <c r="X63" s="104" cm="1">
        <f t="array" aca="1" ref="X63" ca="1">IF($P63="Y",VLOOKUP($O63,INDIRECT($P$2),X$5,0)*INDIRECT($O$1),VLOOKUP($O63,INDIRECT($P$2),X$5,0))</f>
        <v>201920.9</v>
      </c>
      <c r="Y63" s="104" cm="1">
        <f t="array" aca="1" ref="Y63" ca="1">IF($P63="Y",VLOOKUP($O63,INDIRECT($P$2),Y$5,0)*INDIRECT($O$1),VLOOKUP($O63,INDIRECT($P$2),Y$5,0))</f>
        <v>205957.34999999998</v>
      </c>
      <c r="Z63" s="104" cm="1">
        <f t="array" aca="1" ref="Z63" ca="1">IF($P63="Y",VLOOKUP($O63,INDIRECT($P$2),Z$5,0)*INDIRECT($O$1),VLOOKUP($O63,INDIRECT($P$2),Z$5,0))</f>
        <v>210077.84999999998</v>
      </c>
      <c r="AA63" s="162" t="str">
        <f t="shared" si="42"/>
        <v>C03015</v>
      </c>
      <c r="AB63" s="163" t="str">
        <f t="shared" si="43"/>
        <v>Deputy Operations Officer</v>
      </c>
      <c r="AC63" s="162" t="str">
        <f t="shared" si="44"/>
        <v>67</v>
      </c>
      <c r="AD63" s="164">
        <f t="shared" ca="1" si="53"/>
        <v>85.201000000000008</v>
      </c>
      <c r="AE63" s="164">
        <f t="shared" ca="1" si="46"/>
        <v>89.686000000000007</v>
      </c>
      <c r="AF63" s="164">
        <f t="shared" ca="1" si="47"/>
        <v>91.478999999999999</v>
      </c>
      <c r="AG63" s="164">
        <f t="shared" ca="1" si="48"/>
        <v>93.309000000000012</v>
      </c>
      <c r="AH63" s="164">
        <f t="shared" ca="1" si="49"/>
        <v>95.174000000000007</v>
      </c>
      <c r="AI63" s="164">
        <f t="shared" ca="1" si="50"/>
        <v>97.078000000000003</v>
      </c>
      <c r="AJ63" s="164">
        <f t="shared" ca="1" si="51"/>
        <v>99.018000000000001</v>
      </c>
      <c r="AK63" s="164">
        <f t="shared" ca="1" si="52"/>
        <v>100.99900000000001</v>
      </c>
    </row>
    <row r="64" spans="1:37">
      <c r="A64" s="85" t="s">
        <v>131</v>
      </c>
      <c r="B64" s="86">
        <v>12</v>
      </c>
      <c r="C64" s="86" t="s">
        <v>132</v>
      </c>
      <c r="D64" s="86">
        <v>550</v>
      </c>
      <c r="E64" s="86" t="s">
        <v>448</v>
      </c>
      <c r="F64" s="113" t="s">
        <v>133</v>
      </c>
      <c r="G64" s="134">
        <f t="shared" ca="1" si="32"/>
        <v>125720</v>
      </c>
      <c r="H64" s="134">
        <f t="shared" ca="1" si="33"/>
        <v>132341</v>
      </c>
      <c r="I64" s="134">
        <f t="shared" ca="1" si="34"/>
        <v>134985</v>
      </c>
      <c r="J64" s="134">
        <f t="shared" ca="1" si="35"/>
        <v>137684</v>
      </c>
      <c r="K64" s="134">
        <f t="shared" ca="1" si="36"/>
        <v>140439</v>
      </c>
      <c r="L64" s="134">
        <f t="shared" ca="1" si="37"/>
        <v>143248</v>
      </c>
      <c r="M64" s="134">
        <f t="shared" ca="1" si="38"/>
        <v>146113</v>
      </c>
      <c r="N64" s="134">
        <f t="shared" ca="1" si="39"/>
        <v>149035</v>
      </c>
      <c r="O64" s="100" t="str">
        <f t="shared" si="40"/>
        <v>C03129</v>
      </c>
      <c r="P64" s="102" t="s">
        <v>509</v>
      </c>
      <c r="Q64" s="103" t="str">
        <f t="shared" si="41"/>
        <v>Director Accounting and Financial Reporting</v>
      </c>
      <c r="R64" s="102" t="str">
        <f t="shared" si="45"/>
        <v>134</v>
      </c>
      <c r="S64" s="104" cm="1">
        <f t="array" aca="1" ref="S64" ca="1">IF($P64="Y",VLOOKUP($O64,INDIRECT($P$2),S$5,0)*INDIRECT($O$1),VLOOKUP($O64,INDIRECT($P$2),S$5,0))</f>
        <v>125720.34999999999</v>
      </c>
      <c r="T64" s="104" cm="1">
        <f t="array" aca="1" ref="T64" ca="1">IF($P64="Y",VLOOKUP($O64,INDIRECT($P$2),T$5,0)*INDIRECT($O$1),VLOOKUP($O64,INDIRECT($P$2),T$5,0))</f>
        <v>132340.82499999998</v>
      </c>
      <c r="U64" s="104" cm="1">
        <f t="array" aca="1" ref="U64" ca="1">IF($P64="Y",VLOOKUP($O64,INDIRECT($P$2),U$5,0)*INDIRECT($O$1),VLOOKUP($O64,INDIRECT($P$2),U$5,0))</f>
        <v>134985.32499999998</v>
      </c>
      <c r="V64" s="104" cm="1">
        <f t="array" aca="1" ref="V64" ca="1">IF($P64="Y",VLOOKUP($O64,INDIRECT($P$2),V$5,0)*INDIRECT($O$1),VLOOKUP($O64,INDIRECT($P$2),V$5,0))</f>
        <v>137684.15</v>
      </c>
      <c r="W64" s="104" cm="1">
        <f t="array" aca="1" ref="W64" ca="1">IF($P64="Y",VLOOKUP($O64,INDIRECT($P$2),W$5,0)*INDIRECT($O$1),VLOOKUP($O64,INDIRECT($P$2),W$5,0))</f>
        <v>140439.34999999998</v>
      </c>
      <c r="X64" s="104" cm="1">
        <f t="array" aca="1" ref="X64" ca="1">IF($P64="Y",VLOOKUP($O64,INDIRECT($P$2),X$5,0)*INDIRECT($O$1),VLOOKUP($O64,INDIRECT($P$2),X$5,0))</f>
        <v>143247.84999999998</v>
      </c>
      <c r="Y64" s="104" cm="1">
        <f t="array" aca="1" ref="Y64" ca="1">IF($P64="Y",VLOOKUP($O64,INDIRECT($P$2),Y$5,0)*INDIRECT($O$1),VLOOKUP($O64,INDIRECT($P$2),Y$5,0))</f>
        <v>146112.72499999998</v>
      </c>
      <c r="Z64" s="104" cm="1">
        <f t="array" aca="1" ref="Z64" ca="1">IF($P64="Y",VLOOKUP($O64,INDIRECT($P$2),Z$5,0)*INDIRECT($O$1),VLOOKUP($O64,INDIRECT($P$2),Z$5,0))</f>
        <v>149035</v>
      </c>
      <c r="AA64" s="162" t="str">
        <f t="shared" si="42"/>
        <v>C03129</v>
      </c>
      <c r="AB64" s="163" t="str">
        <f t="shared" si="43"/>
        <v>Director Accounting and Financial Reporting</v>
      </c>
      <c r="AC64" s="162" t="str">
        <f t="shared" si="44"/>
        <v>134</v>
      </c>
      <c r="AD64" s="164">
        <f t="shared" ca="1" si="53"/>
        <v>60.442999999999998</v>
      </c>
      <c r="AE64" s="164">
        <f t="shared" ca="1" si="46"/>
        <v>63.625999999999998</v>
      </c>
      <c r="AF64" s="164">
        <f t="shared" ca="1" si="47"/>
        <v>64.897000000000006</v>
      </c>
      <c r="AG64" s="164">
        <f t="shared" ca="1" si="48"/>
        <v>66.195000000000007</v>
      </c>
      <c r="AH64" s="164">
        <f t="shared" ca="1" si="49"/>
        <v>67.519000000000005</v>
      </c>
      <c r="AI64" s="164">
        <f t="shared" ca="1" si="50"/>
        <v>68.87</v>
      </c>
      <c r="AJ64" s="164">
        <f t="shared" ca="1" si="51"/>
        <v>70.247</v>
      </c>
      <c r="AK64" s="164">
        <f t="shared" ca="1" si="52"/>
        <v>71.652000000000001</v>
      </c>
    </row>
    <row r="65" spans="1:37">
      <c r="A65" s="85" t="s">
        <v>680</v>
      </c>
      <c r="B65" s="54">
        <v>11</v>
      </c>
      <c r="C65" s="94" t="s">
        <v>710</v>
      </c>
      <c r="D65" s="86">
        <v>513</v>
      </c>
      <c r="E65" s="86" t="s">
        <v>448</v>
      </c>
      <c r="F65" s="117" t="s">
        <v>681</v>
      </c>
      <c r="G65" s="134">
        <f t="shared" ca="1" si="32"/>
        <v>117062</v>
      </c>
      <c r="H65" s="134">
        <f t="shared" ca="1" si="33"/>
        <v>123221</v>
      </c>
      <c r="I65" s="134">
        <f t="shared" ca="1" si="34"/>
        <v>125688</v>
      </c>
      <c r="J65" s="134">
        <f t="shared" ca="1" si="35"/>
        <v>128200</v>
      </c>
      <c r="K65" s="134">
        <f t="shared" ca="1" si="36"/>
        <v>130764</v>
      </c>
      <c r="L65" s="134">
        <f t="shared" ca="1" si="37"/>
        <v>133378</v>
      </c>
      <c r="M65" s="134">
        <f t="shared" ca="1" si="38"/>
        <v>136047</v>
      </c>
      <c r="N65" s="134">
        <f t="shared" ca="1" si="39"/>
        <v>138769</v>
      </c>
      <c r="O65" s="100" t="str">
        <f t="shared" si="40"/>
        <v>06520C</v>
      </c>
      <c r="P65" s="102" t="s">
        <v>509</v>
      </c>
      <c r="Q65" s="103" t="str">
        <f t="shared" si="41"/>
        <v>Director Administration - City Attorney's Office</v>
      </c>
      <c r="R65" s="102" t="str">
        <f t="shared" si="45"/>
        <v>205</v>
      </c>
      <c r="S65" s="104" cm="1">
        <f t="array" aca="1" ref="S65" ca="1">IF($P65="Y",VLOOKUP($O65,INDIRECT($P$2),S$5,0)*INDIRECT($O$1),VLOOKUP($O65,INDIRECT($P$2),S$5,0))</f>
        <v>117062.17499999999</v>
      </c>
      <c r="T65" s="104" cm="1">
        <f t="array" aca="1" ref="T65" ca="1">IF($P65="Y",VLOOKUP($O65,INDIRECT($P$2),T$5,0)*INDIRECT($O$1),VLOOKUP($O65,INDIRECT($P$2),T$5,0))</f>
        <v>123221.4</v>
      </c>
      <c r="U65" s="104" cm="1">
        <f t="array" aca="1" ref="U65" ca="1">IF($P65="Y",VLOOKUP($O65,INDIRECT($P$2),U$5,0)*INDIRECT($O$1),VLOOKUP($O65,INDIRECT($P$2),U$5,0))</f>
        <v>125687.54999999999</v>
      </c>
      <c r="V65" s="104" cm="1">
        <f t="array" aca="1" ref="V65" ca="1">IF($P65="Y",VLOOKUP($O65,INDIRECT($P$2),V$5,0)*INDIRECT($O$1),VLOOKUP($O65,INDIRECT($P$2),V$5,0))</f>
        <v>128199.82499999998</v>
      </c>
      <c r="W65" s="104" cm="1">
        <f t="array" aca="1" ref="W65" ca="1">IF($P65="Y",VLOOKUP($O65,INDIRECT($P$2),W$5,0)*INDIRECT($O$1),VLOOKUP($O65,INDIRECT($P$2),W$5,0))</f>
        <v>130764.37499999999</v>
      </c>
      <c r="X65" s="104" cm="1">
        <f t="array" aca="1" ref="X65" ca="1">IF($P65="Y",VLOOKUP($O65,INDIRECT($P$2),X$5,0)*INDIRECT($O$1),VLOOKUP($O65,INDIRECT($P$2),X$5,0))</f>
        <v>133378.125</v>
      </c>
      <c r="Y65" s="104" cm="1">
        <f t="array" aca="1" ref="Y65" ca="1">IF($P65="Y",VLOOKUP($O65,INDIRECT($P$2),Y$5,0)*INDIRECT($O$1),VLOOKUP($O65,INDIRECT($P$2),Y$5,0))</f>
        <v>136047.22499999998</v>
      </c>
      <c r="Z65" s="104" cm="1">
        <f t="array" aca="1" ref="Z65" ca="1">IF($P65="Y",VLOOKUP($O65,INDIRECT($P$2),Z$5,0)*INDIRECT($O$1),VLOOKUP($O65,INDIRECT($P$2),Z$5,0))</f>
        <v>138768.59999999998</v>
      </c>
      <c r="AA65" s="162" t="str">
        <f t="shared" si="42"/>
        <v>06520C</v>
      </c>
      <c r="AB65" s="163" t="str">
        <f t="shared" si="43"/>
        <v>Director Administration - City Attorney's Office</v>
      </c>
      <c r="AC65" s="162" t="str">
        <f t="shared" si="44"/>
        <v>205</v>
      </c>
      <c r="AD65" s="164">
        <f t="shared" ca="1" si="53"/>
        <v>56.28</v>
      </c>
      <c r="AE65" s="164">
        <f t="shared" ca="1" si="46"/>
        <v>59.241999999999997</v>
      </c>
      <c r="AF65" s="164">
        <f t="shared" ca="1" si="47"/>
        <v>60.427</v>
      </c>
      <c r="AG65" s="164">
        <f t="shared" ca="1" si="48"/>
        <v>61.634999999999998</v>
      </c>
      <c r="AH65" s="164">
        <f t="shared" ca="1" si="49"/>
        <v>62.867999999999995</v>
      </c>
      <c r="AI65" s="164">
        <f t="shared" ca="1" si="50"/>
        <v>64.125</v>
      </c>
      <c r="AJ65" s="164">
        <f t="shared" ca="1" si="51"/>
        <v>65.408000000000001</v>
      </c>
      <c r="AK65" s="164">
        <f t="shared" ca="1" si="52"/>
        <v>66.716000000000008</v>
      </c>
    </row>
    <row r="66" spans="1:37">
      <c r="A66" s="85" t="s">
        <v>691</v>
      </c>
      <c r="B66" s="54">
        <v>15</v>
      </c>
      <c r="C66" s="94" t="s">
        <v>711</v>
      </c>
      <c r="D66" s="86">
        <v>676</v>
      </c>
      <c r="E66" s="86" t="s">
        <v>448</v>
      </c>
      <c r="F66" s="117" t="s">
        <v>690</v>
      </c>
      <c r="G66" s="134">
        <f t="shared" ca="1" si="32"/>
        <v>155214</v>
      </c>
      <c r="H66" s="134">
        <f t="shared" ca="1" si="33"/>
        <v>163383</v>
      </c>
      <c r="I66" s="134">
        <f t="shared" ca="1" si="34"/>
        <v>166652</v>
      </c>
      <c r="J66" s="134">
        <f t="shared" ca="1" si="35"/>
        <v>169984</v>
      </c>
      <c r="K66" s="134">
        <f t="shared" ca="1" si="36"/>
        <v>173384</v>
      </c>
      <c r="L66" s="134">
        <f t="shared" ca="1" si="37"/>
        <v>176850</v>
      </c>
      <c r="M66" s="134">
        <f t="shared" ca="1" si="38"/>
        <v>180388</v>
      </c>
      <c r="N66" s="134">
        <f t="shared" ca="1" si="39"/>
        <v>183996</v>
      </c>
      <c r="O66" s="100" t="str">
        <f t="shared" si="40"/>
        <v>53091C</v>
      </c>
      <c r="P66" s="102" t="s">
        <v>509</v>
      </c>
      <c r="Q66" s="103" t="str">
        <f t="shared" si="41"/>
        <v>Director Administration - City Clerk's Office</v>
      </c>
      <c r="R66" s="102" t="str">
        <f t="shared" si="45"/>
        <v>209</v>
      </c>
      <c r="S66" s="104" cm="1">
        <f t="array" aca="1" ref="S66" ca="1">IF($P66="Y",VLOOKUP($O66,INDIRECT($P$2),S$5,0)*INDIRECT($O$1),VLOOKUP($O66,INDIRECT($P$2),S$5,0))</f>
        <v>155213.69999999998</v>
      </c>
      <c r="T66" s="104" cm="1">
        <f t="array" aca="1" ref="T66" ca="1">IF($P66="Y",VLOOKUP($O66,INDIRECT($P$2),T$5,0)*INDIRECT($O$1),VLOOKUP($O66,INDIRECT($P$2),T$5,0))</f>
        <v>163382.94999999998</v>
      </c>
      <c r="U66" s="104" cm="1">
        <f t="array" aca="1" ref="U66" ca="1">IF($P66="Y",VLOOKUP($O66,INDIRECT($P$2),U$5,0)*INDIRECT($O$1),VLOOKUP($O66,INDIRECT($P$2),U$5,0))</f>
        <v>166651.67499999999</v>
      </c>
      <c r="V66" s="104" cm="1">
        <f t="array" aca="1" ref="V66" ca="1">IF($P66="Y",VLOOKUP($O66,INDIRECT($P$2),V$5,0)*INDIRECT($O$1),VLOOKUP($O66,INDIRECT($P$2),V$5,0))</f>
        <v>169983.94999999998</v>
      </c>
      <c r="W66" s="104" cm="1">
        <f t="array" aca="1" ref="W66" ca="1">IF($P66="Y",VLOOKUP($O66,INDIRECT($P$2),W$5,0)*INDIRECT($O$1),VLOOKUP($O66,INDIRECT($P$2),W$5,0))</f>
        <v>173383.87499999997</v>
      </c>
      <c r="X66" s="104" cm="1">
        <f t="array" aca="1" ref="X66" ca="1">IF($P66="Y",VLOOKUP($O66,INDIRECT($P$2),X$5,0)*INDIRECT($O$1),VLOOKUP($O66,INDIRECT($P$2),X$5,0))</f>
        <v>176850.42499999999</v>
      </c>
      <c r="Y66" s="104" cm="1">
        <f t="array" aca="1" ref="Y66" ca="1">IF($P66="Y",VLOOKUP($O66,INDIRECT($P$2),Y$5,0)*INDIRECT($O$1),VLOOKUP($O66,INDIRECT($P$2),Y$5,0))</f>
        <v>180387.69999999998</v>
      </c>
      <c r="Z66" s="104" cm="1">
        <f t="array" aca="1" ref="Z66" ca="1">IF($P66="Y",VLOOKUP($O66,INDIRECT($P$2),Z$5,0)*INDIRECT($O$1),VLOOKUP($O66,INDIRECT($P$2),Z$5,0))</f>
        <v>183995.69999999998</v>
      </c>
      <c r="AA66" s="162" t="str">
        <f t="shared" si="42"/>
        <v>53091C</v>
      </c>
      <c r="AB66" s="163" t="str">
        <f t="shared" si="43"/>
        <v>Director Administration - City Clerk's Office</v>
      </c>
      <c r="AC66" s="162" t="str">
        <f t="shared" si="44"/>
        <v>209</v>
      </c>
      <c r="AD66" s="164">
        <f t="shared" ca="1" si="53"/>
        <v>74.622</v>
      </c>
      <c r="AE66" s="164">
        <f t="shared" ca="1" si="46"/>
        <v>78.550000000000011</v>
      </c>
      <c r="AF66" s="164">
        <f t="shared" ca="1" si="47"/>
        <v>80.121000000000009</v>
      </c>
      <c r="AG66" s="164">
        <f t="shared" ca="1" si="48"/>
        <v>81.724000000000004</v>
      </c>
      <c r="AH66" s="164">
        <f t="shared" ca="1" si="49"/>
        <v>83.358000000000004</v>
      </c>
      <c r="AI66" s="164">
        <f t="shared" ca="1" si="50"/>
        <v>85.025000000000006</v>
      </c>
      <c r="AJ66" s="164">
        <f t="shared" ca="1" si="51"/>
        <v>86.725000000000009</v>
      </c>
      <c r="AK66" s="164">
        <f t="shared" ca="1" si="52"/>
        <v>88.460000000000008</v>
      </c>
    </row>
    <row r="67" spans="1:37">
      <c r="A67" s="85" t="s">
        <v>134</v>
      </c>
      <c r="B67" s="86">
        <v>13</v>
      </c>
      <c r="C67" s="86" t="s">
        <v>135</v>
      </c>
      <c r="D67" s="86">
        <v>595</v>
      </c>
      <c r="E67" s="86" t="s">
        <v>448</v>
      </c>
      <c r="F67" s="85" t="s">
        <v>682</v>
      </c>
      <c r="G67" s="134">
        <f t="shared" ca="1" si="32"/>
        <v>136254</v>
      </c>
      <c r="H67" s="134">
        <f t="shared" ca="1" si="33"/>
        <v>143427</v>
      </c>
      <c r="I67" s="134">
        <f t="shared" ca="1" si="34"/>
        <v>146293</v>
      </c>
      <c r="J67" s="134">
        <f t="shared" ca="1" si="35"/>
        <v>149221</v>
      </c>
      <c r="K67" s="134">
        <f t="shared" ca="1" si="36"/>
        <v>152205</v>
      </c>
      <c r="L67" s="134">
        <f t="shared" ca="1" si="37"/>
        <v>155248</v>
      </c>
      <c r="M67" s="134">
        <f t="shared" ca="1" si="38"/>
        <v>158354</v>
      </c>
      <c r="N67" s="134">
        <f t="shared" ca="1" si="39"/>
        <v>161523</v>
      </c>
      <c r="O67" s="100" t="str">
        <f t="shared" si="40"/>
        <v>C03046</v>
      </c>
      <c r="P67" s="102" t="s">
        <v>509</v>
      </c>
      <c r="Q67" s="103" t="str">
        <f t="shared" si="41"/>
        <v>Director Administration - Convention Center</v>
      </c>
      <c r="R67" s="102" t="str">
        <f t="shared" si="45"/>
        <v>130</v>
      </c>
      <c r="S67" s="104" cm="1">
        <f t="array" aca="1" ref="S67" ca="1">IF($P67="Y",VLOOKUP($O67,INDIRECT($P$2),S$5,0)*INDIRECT($O$1),VLOOKUP($O67,INDIRECT($P$2),S$5,0))</f>
        <v>136254.27499999999</v>
      </c>
      <c r="T67" s="104" cm="1">
        <f t="array" aca="1" ref="T67" ca="1">IF($P67="Y",VLOOKUP($O67,INDIRECT($P$2),T$5,0)*INDIRECT($O$1),VLOOKUP($O67,INDIRECT($P$2),T$5,0))</f>
        <v>143427.22499999998</v>
      </c>
      <c r="U67" s="104" cm="1">
        <f t="array" aca="1" ref="U67" ca="1">IF($P67="Y",VLOOKUP($O67,INDIRECT($P$2),U$5,0)*INDIRECT($O$1),VLOOKUP($O67,INDIRECT($P$2),U$5,0))</f>
        <v>146293.125</v>
      </c>
      <c r="V67" s="104" cm="1">
        <f t="array" aca="1" ref="V67" ca="1">IF($P67="Y",VLOOKUP($O67,INDIRECT($P$2),V$5,0)*INDIRECT($O$1),VLOOKUP($O67,INDIRECT($P$2),V$5,0))</f>
        <v>149220.52499999999</v>
      </c>
      <c r="W67" s="104" cm="1">
        <f t="array" aca="1" ref="W67" ca="1">IF($P67="Y",VLOOKUP($O67,INDIRECT($P$2),W$5,0)*INDIRECT($O$1),VLOOKUP($O67,INDIRECT($P$2),W$5,0))</f>
        <v>152205.32499999998</v>
      </c>
      <c r="X67" s="104" cm="1">
        <f t="array" aca="1" ref="X67" ca="1">IF($P67="Y",VLOOKUP($O67,INDIRECT($P$2),X$5,0)*INDIRECT($O$1),VLOOKUP($O67,INDIRECT($P$2),X$5,0))</f>
        <v>155247.52499999999</v>
      </c>
      <c r="Y67" s="104" cm="1">
        <f t="array" aca="1" ref="Y67" ca="1">IF($P67="Y",VLOOKUP($O67,INDIRECT($P$2),Y$5,0)*INDIRECT($O$1),VLOOKUP($O67,INDIRECT($P$2),Y$5,0))</f>
        <v>158354.29999999999</v>
      </c>
      <c r="Z67" s="104" cm="1">
        <f t="array" aca="1" ref="Z67" ca="1">IF($P67="Y",VLOOKUP($O67,INDIRECT($P$2),Z$5,0)*INDIRECT($O$1),VLOOKUP($O67,INDIRECT($P$2),Z$5,0))</f>
        <v>161522.57499999998</v>
      </c>
      <c r="AA67" s="162" t="str">
        <f t="shared" si="42"/>
        <v>C03046</v>
      </c>
      <c r="AB67" s="163" t="str">
        <f t="shared" si="43"/>
        <v>Director Administration - Convention Center</v>
      </c>
      <c r="AC67" s="162" t="str">
        <f t="shared" si="44"/>
        <v>130</v>
      </c>
      <c r="AD67" s="164">
        <f t="shared" ca="1" si="53"/>
        <v>65.507000000000005</v>
      </c>
      <c r="AE67" s="164">
        <f t="shared" ca="1" si="46"/>
        <v>68.956000000000003</v>
      </c>
      <c r="AF67" s="164">
        <f t="shared" ca="1" si="47"/>
        <v>70.334000000000003</v>
      </c>
      <c r="AG67" s="164">
        <f t="shared" ca="1" si="48"/>
        <v>71.741</v>
      </c>
      <c r="AH67" s="164">
        <f t="shared" ca="1" si="49"/>
        <v>73.176000000000002</v>
      </c>
      <c r="AI67" s="164">
        <f t="shared" ca="1" si="50"/>
        <v>74.63900000000001</v>
      </c>
      <c r="AJ67" s="164">
        <f t="shared" ca="1" si="51"/>
        <v>76.132000000000005</v>
      </c>
      <c r="AK67" s="164">
        <f t="shared" ca="1" si="52"/>
        <v>77.656000000000006</v>
      </c>
    </row>
    <row r="68" spans="1:37">
      <c r="A68" s="85" t="s">
        <v>137</v>
      </c>
      <c r="B68" s="86">
        <v>11</v>
      </c>
      <c r="C68" s="86" t="s">
        <v>138</v>
      </c>
      <c r="D68" s="86">
        <v>518</v>
      </c>
      <c r="E68" s="86" t="s">
        <v>448</v>
      </c>
      <c r="F68" s="113" t="s">
        <v>139</v>
      </c>
      <c r="G68" s="134">
        <f t="shared" ca="1" si="32"/>
        <v>118230</v>
      </c>
      <c r="H68" s="134">
        <f t="shared" ca="1" si="33"/>
        <v>124453</v>
      </c>
      <c r="I68" s="134">
        <f t="shared" ca="1" si="34"/>
        <v>126942</v>
      </c>
      <c r="J68" s="134">
        <f t="shared" ca="1" si="35"/>
        <v>129483</v>
      </c>
      <c r="K68" s="134">
        <f t="shared" ca="1" si="36"/>
        <v>132071</v>
      </c>
      <c r="L68" s="134">
        <f t="shared" ca="1" si="37"/>
        <v>134712</v>
      </c>
      <c r="M68" s="134">
        <f t="shared" ca="1" si="38"/>
        <v>137407</v>
      </c>
      <c r="N68" s="134">
        <f t="shared" ca="1" si="39"/>
        <v>140155</v>
      </c>
      <c r="O68" s="100" t="str">
        <f t="shared" si="40"/>
        <v>C03018</v>
      </c>
      <c r="P68" s="102" t="s">
        <v>509</v>
      </c>
      <c r="Q68" s="103" t="str">
        <f t="shared" si="41"/>
        <v>Director Administrative &amp; Community Engagement</v>
      </c>
      <c r="R68" s="102" t="str">
        <f t="shared" si="45"/>
        <v>115</v>
      </c>
      <c r="S68" s="104" cm="1">
        <f t="array" aca="1" ref="S68" ca="1">IF($P68="Y",VLOOKUP($O68,INDIRECT($P$2),S$5,0)*INDIRECT($O$1),VLOOKUP($O68,INDIRECT($P$2),S$5,0))</f>
        <v>118229.65</v>
      </c>
      <c r="T68" s="104" cm="1">
        <f t="array" aca="1" ref="T68" ca="1">IF($P68="Y",VLOOKUP($O68,INDIRECT($P$2),T$5,0)*INDIRECT($O$1),VLOOKUP($O68,INDIRECT($P$2),T$5,0))</f>
        <v>124453.44999999998</v>
      </c>
      <c r="U68" s="104" cm="1">
        <f t="array" aca="1" ref="U68" ca="1">IF($P68="Y",VLOOKUP($O68,INDIRECT($P$2),U$5,0)*INDIRECT($O$1),VLOOKUP($O68,INDIRECT($P$2),U$5,0))</f>
        <v>126942.15</v>
      </c>
      <c r="V68" s="104" cm="1">
        <f t="array" aca="1" ref="V68" ca="1">IF($P68="Y",VLOOKUP($O68,INDIRECT($P$2),V$5,0)*INDIRECT($O$1),VLOOKUP($O68,INDIRECT($P$2),V$5,0))</f>
        <v>129483.12499999999</v>
      </c>
      <c r="W68" s="104" cm="1">
        <f t="array" aca="1" ref="W68" ca="1">IF($P68="Y",VLOOKUP($O68,INDIRECT($P$2),W$5,0)*INDIRECT($O$1),VLOOKUP($O68,INDIRECT($P$2),W$5,0))</f>
        <v>132071.25</v>
      </c>
      <c r="X68" s="104" cm="1">
        <f t="array" aca="1" ref="X68" ca="1">IF($P68="Y",VLOOKUP($O68,INDIRECT($P$2),X$5,0)*INDIRECT($O$1),VLOOKUP($O68,INDIRECT($P$2),X$5,0))</f>
        <v>134711.65</v>
      </c>
      <c r="Y68" s="104" cm="1">
        <f t="array" aca="1" ref="Y68" ca="1">IF($P68="Y",VLOOKUP($O68,INDIRECT($P$2),Y$5,0)*INDIRECT($O$1),VLOOKUP($O68,INDIRECT($P$2),Y$5,0))</f>
        <v>137407.4</v>
      </c>
      <c r="Z68" s="104" cm="1">
        <f t="array" aca="1" ref="Z68" ca="1">IF($P68="Y",VLOOKUP($O68,INDIRECT($P$2),Z$5,0)*INDIRECT($O$1),VLOOKUP($O68,INDIRECT($P$2),Z$5,0))</f>
        <v>140155.42499999999</v>
      </c>
      <c r="AA68" s="162" t="str">
        <f t="shared" si="42"/>
        <v>C03018</v>
      </c>
      <c r="AB68" s="163" t="str">
        <f t="shared" si="43"/>
        <v>Director Administrative &amp; Community Engagement</v>
      </c>
      <c r="AC68" s="162" t="str">
        <f t="shared" si="44"/>
        <v>115</v>
      </c>
      <c r="AD68" s="164">
        <f t="shared" ca="1" si="53"/>
        <v>56.841999999999999</v>
      </c>
      <c r="AE68" s="164">
        <f t="shared" ca="1" si="46"/>
        <v>59.833999999999996</v>
      </c>
      <c r="AF68" s="164">
        <f t="shared" ca="1" si="47"/>
        <v>61.03</v>
      </c>
      <c r="AG68" s="164">
        <f t="shared" ca="1" si="48"/>
        <v>62.251999999999995</v>
      </c>
      <c r="AH68" s="164">
        <f t="shared" ca="1" si="49"/>
        <v>63.495999999999995</v>
      </c>
      <c r="AI68" s="164">
        <f t="shared" ca="1" si="50"/>
        <v>64.766000000000005</v>
      </c>
      <c r="AJ68" s="164">
        <f t="shared" ca="1" si="51"/>
        <v>66.062000000000012</v>
      </c>
      <c r="AK68" s="164">
        <f t="shared" ca="1" si="52"/>
        <v>67.38300000000001</v>
      </c>
    </row>
    <row r="69" spans="1:37">
      <c r="A69" s="85" t="s">
        <v>488</v>
      </c>
      <c r="B69" s="86">
        <v>13</v>
      </c>
      <c r="C69" s="94" t="s">
        <v>489</v>
      </c>
      <c r="D69" s="86">
        <v>590</v>
      </c>
      <c r="E69" s="86" t="s">
        <v>448</v>
      </c>
      <c r="F69" s="113" t="s">
        <v>588</v>
      </c>
      <c r="G69" s="134">
        <f t="shared" ca="1" si="32"/>
        <v>135084</v>
      </c>
      <c r="H69" s="134">
        <f t="shared" ca="1" si="33"/>
        <v>142193</v>
      </c>
      <c r="I69" s="134">
        <f t="shared" ca="1" si="34"/>
        <v>145036</v>
      </c>
      <c r="J69" s="134">
        <f t="shared" ca="1" si="35"/>
        <v>147938</v>
      </c>
      <c r="K69" s="134">
        <f t="shared" ca="1" si="36"/>
        <v>150896</v>
      </c>
      <c r="L69" s="134">
        <f t="shared" ca="1" si="37"/>
        <v>153915</v>
      </c>
      <c r="M69" s="134">
        <f t="shared" ca="1" si="38"/>
        <v>156993</v>
      </c>
      <c r="N69" s="134">
        <f t="shared" ca="1" si="39"/>
        <v>160135</v>
      </c>
      <c r="O69" s="100" t="str">
        <f t="shared" si="40"/>
        <v>59426C</v>
      </c>
      <c r="P69" s="102" t="s">
        <v>509</v>
      </c>
      <c r="Q69" s="103" t="str">
        <f t="shared" si="41"/>
        <v>Director Arts &amp; Cultural Affairs</v>
      </c>
      <c r="R69" s="102" t="str">
        <f t="shared" si="45"/>
        <v>157</v>
      </c>
      <c r="S69" s="104" cm="1">
        <f t="array" aca="1" ref="S69" ca="1">IF($P69="Y",VLOOKUP($O69,INDIRECT($P$2),S$5,0)*INDIRECT($O$1),VLOOKUP($O69,INDIRECT($P$2),S$5,0))</f>
        <v>135083.72499999998</v>
      </c>
      <c r="T69" s="104" cm="1">
        <f t="array" aca="1" ref="T69" ca="1">IF($P69="Y",VLOOKUP($O69,INDIRECT($P$2),T$5,0)*INDIRECT($O$1),VLOOKUP($O69,INDIRECT($P$2),T$5,0))</f>
        <v>142193.125</v>
      </c>
      <c r="U69" s="104" cm="1">
        <f t="array" aca="1" ref="U69" ca="1">IF($P69="Y",VLOOKUP($O69,INDIRECT($P$2),U$5,0)*INDIRECT($O$1),VLOOKUP($O69,INDIRECT($P$2),U$5,0))</f>
        <v>145036.47499999998</v>
      </c>
      <c r="V69" s="104" cm="1">
        <f t="array" aca="1" ref="V69" ca="1">IF($P69="Y",VLOOKUP($O69,INDIRECT($P$2),V$5,0)*INDIRECT($O$1),VLOOKUP($O69,INDIRECT($P$2),V$5,0))</f>
        <v>147938.25</v>
      </c>
      <c r="W69" s="104" cm="1">
        <f t="array" aca="1" ref="W69" ca="1">IF($P69="Y",VLOOKUP($O69,INDIRECT($P$2),W$5,0)*INDIRECT($O$1),VLOOKUP($O69,INDIRECT($P$2),W$5,0))</f>
        <v>150896.4</v>
      </c>
      <c r="X69" s="104" cm="1">
        <f t="array" aca="1" ref="X69" ca="1">IF($P69="Y",VLOOKUP($O69,INDIRECT($P$2),X$5,0)*INDIRECT($O$1),VLOOKUP($O69,INDIRECT($P$2),X$5,0))</f>
        <v>153915.02499999999</v>
      </c>
      <c r="Y69" s="104" cm="1">
        <f t="array" aca="1" ref="Y69" ca="1">IF($P69="Y",VLOOKUP($O69,INDIRECT($P$2),Y$5,0)*INDIRECT($O$1),VLOOKUP($O69,INDIRECT($P$2),Y$5,0))</f>
        <v>156993.09999999998</v>
      </c>
      <c r="Z69" s="104" cm="1">
        <f t="array" aca="1" ref="Z69" ca="1">IF($P69="Y",VLOOKUP($O69,INDIRECT($P$2),Z$5,0)*INDIRECT($O$1),VLOOKUP($O69,INDIRECT($P$2),Z$5,0))</f>
        <v>160134.72499999998</v>
      </c>
      <c r="AA69" s="162" t="str">
        <f t="shared" si="42"/>
        <v>59426C</v>
      </c>
      <c r="AB69" s="163" t="str">
        <f t="shared" si="43"/>
        <v>Director Arts &amp; Cultural Affairs</v>
      </c>
      <c r="AC69" s="162" t="str">
        <f t="shared" si="44"/>
        <v>157</v>
      </c>
      <c r="AD69" s="164">
        <f t="shared" ca="1" si="53"/>
        <v>64.945000000000007</v>
      </c>
      <c r="AE69" s="164">
        <f t="shared" ca="1" si="46"/>
        <v>68.363</v>
      </c>
      <c r="AF69" s="164">
        <f t="shared" ca="1" si="47"/>
        <v>69.73</v>
      </c>
      <c r="AG69" s="164">
        <f t="shared" ca="1" si="48"/>
        <v>71.125</v>
      </c>
      <c r="AH69" s="164">
        <f t="shared" ca="1" si="49"/>
        <v>72.547000000000011</v>
      </c>
      <c r="AI69" s="164">
        <f t="shared" ca="1" si="50"/>
        <v>73.998000000000005</v>
      </c>
      <c r="AJ69" s="164">
        <f t="shared" ca="1" si="51"/>
        <v>75.478000000000009</v>
      </c>
      <c r="AK69" s="164">
        <f t="shared" ca="1" si="52"/>
        <v>76.988</v>
      </c>
    </row>
    <row r="70" spans="1:37">
      <c r="A70" s="85" t="s">
        <v>142</v>
      </c>
      <c r="B70" s="86">
        <v>14</v>
      </c>
      <c r="C70" s="86" t="s">
        <v>143</v>
      </c>
      <c r="D70" s="86">
        <v>650</v>
      </c>
      <c r="E70" s="86" t="s">
        <v>448</v>
      </c>
      <c r="F70" s="85" t="s">
        <v>144</v>
      </c>
      <c r="G70" s="134">
        <f t="shared" ca="1" si="32"/>
        <v>149127</v>
      </c>
      <c r="H70" s="134">
        <f t="shared" ca="1" si="33"/>
        <v>156977</v>
      </c>
      <c r="I70" s="134">
        <f t="shared" ca="1" si="34"/>
        <v>160116</v>
      </c>
      <c r="J70" s="134">
        <f t="shared" ca="1" si="35"/>
        <v>163317</v>
      </c>
      <c r="K70" s="134">
        <f t="shared" ca="1" si="36"/>
        <v>166586</v>
      </c>
      <c r="L70" s="134">
        <f t="shared" ca="1" si="37"/>
        <v>169917</v>
      </c>
      <c r="M70" s="134">
        <f t="shared" ca="1" si="38"/>
        <v>173317</v>
      </c>
      <c r="N70" s="134">
        <f t="shared" ca="1" si="39"/>
        <v>176782</v>
      </c>
      <c r="O70" s="100" t="str">
        <f t="shared" si="40"/>
        <v>C03170</v>
      </c>
      <c r="P70" s="102" t="s">
        <v>509</v>
      </c>
      <c r="Q70" s="103" t="str">
        <f t="shared" si="41"/>
        <v>Director Assessments</v>
      </c>
      <c r="R70" s="102" t="str">
        <f t="shared" si="45"/>
        <v>55</v>
      </c>
      <c r="S70" s="104" cm="1">
        <f t="array" aca="1" ref="S70" ca="1">IF($P70="Y",VLOOKUP($O70,INDIRECT($P$2),S$5,0)*INDIRECT($O$1),VLOOKUP($O70,INDIRECT($P$2),S$5,0))</f>
        <v>149127.25</v>
      </c>
      <c r="T70" s="104" cm="1">
        <f t="array" aca="1" ref="T70" ca="1">IF($P70="Y",VLOOKUP($O70,INDIRECT($P$2),T$5,0)*INDIRECT($O$1),VLOOKUP($O70,INDIRECT($P$2),T$5,0))</f>
        <v>156976.69999999998</v>
      </c>
      <c r="U70" s="104" cm="1">
        <f t="array" aca="1" ref="U70" ca="1">IF($P70="Y",VLOOKUP($O70,INDIRECT($P$2),U$5,0)*INDIRECT($O$1),VLOOKUP($O70,INDIRECT($P$2),U$5,0))</f>
        <v>160116.27499999999</v>
      </c>
      <c r="V70" s="104" cm="1">
        <f t="array" aca="1" ref="V70" ca="1">IF($P70="Y",VLOOKUP($O70,INDIRECT($P$2),V$5,0)*INDIRECT($O$1),VLOOKUP($O70,INDIRECT($P$2),V$5,0))</f>
        <v>163317.34999999998</v>
      </c>
      <c r="W70" s="104" cm="1">
        <f t="array" aca="1" ref="W70" ca="1">IF($P70="Y",VLOOKUP($O70,INDIRECT($P$2),W$5,0)*INDIRECT($O$1),VLOOKUP($O70,INDIRECT($P$2),W$5,0))</f>
        <v>166586.07499999998</v>
      </c>
      <c r="X70" s="104" cm="1">
        <f t="array" aca="1" ref="X70" ca="1">IF($P70="Y",VLOOKUP($O70,INDIRECT($P$2),X$5,0)*INDIRECT($O$1),VLOOKUP($O70,INDIRECT($P$2),X$5,0))</f>
        <v>169917.32499999998</v>
      </c>
      <c r="Y70" s="104" cm="1">
        <f t="array" aca="1" ref="Y70" ca="1">IF($P70="Y",VLOOKUP($O70,INDIRECT($P$2),Y$5,0)*INDIRECT($O$1),VLOOKUP($O70,INDIRECT($P$2),Y$5,0))</f>
        <v>173317.24999999997</v>
      </c>
      <c r="Z70" s="104" cm="1">
        <f t="array" aca="1" ref="Z70" ca="1">IF($P70="Y",VLOOKUP($O70,INDIRECT($P$2),Z$5,0)*INDIRECT($O$1),VLOOKUP($O70,INDIRECT($P$2),Z$5,0))</f>
        <v>176781.74999999997</v>
      </c>
      <c r="AA70" s="162" t="str">
        <f t="shared" si="42"/>
        <v>C03170</v>
      </c>
      <c r="AB70" s="163" t="str">
        <f t="shared" si="43"/>
        <v>Director Assessments</v>
      </c>
      <c r="AC70" s="162" t="str">
        <f t="shared" si="44"/>
        <v>55</v>
      </c>
      <c r="AD70" s="164">
        <f t="shared" ca="1" si="53"/>
        <v>71.695999999999998</v>
      </c>
      <c r="AE70" s="164">
        <f t="shared" ca="1" si="46"/>
        <v>75.47</v>
      </c>
      <c r="AF70" s="164">
        <f t="shared" ca="1" si="47"/>
        <v>76.978999999999999</v>
      </c>
      <c r="AG70" s="164">
        <f t="shared" ca="1" si="48"/>
        <v>78.518000000000001</v>
      </c>
      <c r="AH70" s="164">
        <f t="shared" ca="1" si="49"/>
        <v>80.09</v>
      </c>
      <c r="AI70" s="164">
        <f t="shared" ca="1" si="50"/>
        <v>81.692000000000007</v>
      </c>
      <c r="AJ70" s="164">
        <f t="shared" ca="1" si="51"/>
        <v>83.326000000000008</v>
      </c>
      <c r="AK70" s="164">
        <f t="shared" ca="1" si="52"/>
        <v>84.992000000000004</v>
      </c>
    </row>
    <row r="71" spans="1:37">
      <c r="A71" s="85" t="s">
        <v>148</v>
      </c>
      <c r="B71" s="86">
        <v>13</v>
      </c>
      <c r="C71" s="86" t="s">
        <v>149</v>
      </c>
      <c r="D71" s="86">
        <v>588</v>
      </c>
      <c r="E71" s="86" t="s">
        <v>448</v>
      </c>
      <c r="F71" s="85" t="s">
        <v>150</v>
      </c>
      <c r="G71" s="134">
        <f t="shared" ref="G71:G102" ca="1" si="54">ROUND(S71,0)</f>
        <v>134616</v>
      </c>
      <c r="H71" s="134">
        <f t="shared" ref="H71:H102" ca="1" si="55">ROUND(T71,0)</f>
        <v>141701</v>
      </c>
      <c r="I71" s="134">
        <f t="shared" ref="I71:I102" ca="1" si="56">ROUND(U71,0)</f>
        <v>144534</v>
      </c>
      <c r="J71" s="134">
        <f t="shared" ref="J71:J102" ca="1" si="57">ROUND(V71,0)</f>
        <v>147425</v>
      </c>
      <c r="K71" s="134">
        <f t="shared" ref="K71:K102" ca="1" si="58">ROUND(W71,0)</f>
        <v>150374</v>
      </c>
      <c r="L71" s="134">
        <f t="shared" ref="L71:L102" ca="1" si="59">ROUND(X71,0)</f>
        <v>153381</v>
      </c>
      <c r="M71" s="134">
        <f t="shared" ref="M71:M102" ca="1" si="60">ROUND(Y71,0)</f>
        <v>156449</v>
      </c>
      <c r="N71" s="134">
        <f t="shared" ref="N71:N102" ca="1" si="61">ROUND(Z71,0)</f>
        <v>159579</v>
      </c>
      <c r="O71" s="100" t="str">
        <f t="shared" ref="O71:O102" si="62">A71</f>
        <v>C03180</v>
      </c>
      <c r="P71" s="102" t="s">
        <v>509</v>
      </c>
      <c r="Q71" s="103" t="str">
        <f t="shared" ref="Q71:Q102" si="63">F71</f>
        <v>Director Budget</v>
      </c>
      <c r="R71" s="102" t="str">
        <f t="shared" si="45"/>
        <v>108</v>
      </c>
      <c r="S71" s="104" cm="1">
        <f t="array" aca="1" ref="S71" ca="1">IF($P71="Y",VLOOKUP($O71,INDIRECT($P$2),S$5,0)*INDIRECT($O$1),VLOOKUP($O71,INDIRECT($P$2),S$5,0))</f>
        <v>134616.32499999998</v>
      </c>
      <c r="T71" s="104" cm="1">
        <f t="array" aca="1" ref="T71" ca="1">IF($P71="Y",VLOOKUP($O71,INDIRECT($P$2),T$5,0)*INDIRECT($O$1),VLOOKUP($O71,INDIRECT($P$2),T$5,0))</f>
        <v>141701.125</v>
      </c>
      <c r="U71" s="104" cm="1">
        <f t="array" aca="1" ref="U71" ca="1">IF($P71="Y",VLOOKUP($O71,INDIRECT($P$2),U$5,0)*INDIRECT($O$1),VLOOKUP($O71,INDIRECT($P$2),U$5,0))</f>
        <v>144534.22499999998</v>
      </c>
      <c r="V71" s="104" cm="1">
        <f t="array" aca="1" ref="V71" ca="1">IF($P71="Y",VLOOKUP($O71,INDIRECT($P$2),V$5,0)*INDIRECT($O$1),VLOOKUP($O71,INDIRECT($P$2),V$5,0))</f>
        <v>147424.72499999998</v>
      </c>
      <c r="W71" s="104" cm="1">
        <f t="array" aca="1" ref="W71" ca="1">IF($P71="Y",VLOOKUP($O71,INDIRECT($P$2),W$5,0)*INDIRECT($O$1),VLOOKUP($O71,INDIRECT($P$2),W$5,0))</f>
        <v>150373.65</v>
      </c>
      <c r="X71" s="104" cm="1">
        <f t="array" aca="1" ref="X71" ca="1">IF($P71="Y",VLOOKUP($O71,INDIRECT($P$2),X$5,0)*INDIRECT($O$1),VLOOKUP($O71,INDIRECT($P$2),X$5,0))</f>
        <v>153381</v>
      </c>
      <c r="Y71" s="104" cm="1">
        <f t="array" aca="1" ref="Y71" ca="1">IF($P71="Y",VLOOKUP($O71,INDIRECT($P$2),Y$5,0)*INDIRECT($O$1),VLOOKUP($O71,INDIRECT($P$2),Y$5,0))</f>
        <v>156448.82499999998</v>
      </c>
      <c r="Z71" s="104" cm="1">
        <f t="array" aca="1" ref="Z71" ca="1">IF($P71="Y",VLOOKUP($O71,INDIRECT($P$2),Z$5,0)*INDIRECT($O$1),VLOOKUP($O71,INDIRECT($P$2),Z$5,0))</f>
        <v>159579.17499999999</v>
      </c>
      <c r="AA71" s="162" t="str">
        <f t="shared" ref="AA71:AA102" si="64">A71</f>
        <v>C03180</v>
      </c>
      <c r="AB71" s="163" t="str">
        <f t="shared" ref="AB71:AB102" si="65">F71</f>
        <v>Director Budget</v>
      </c>
      <c r="AC71" s="162" t="str">
        <f t="shared" ref="AC71:AC102" si="66">C71</f>
        <v>108</v>
      </c>
      <c r="AD71" s="164">
        <f t="shared" ca="1" si="53"/>
        <v>64.72</v>
      </c>
      <c r="AE71" s="164">
        <f t="shared" ca="1" si="46"/>
        <v>68.126000000000005</v>
      </c>
      <c r="AF71" s="164">
        <f t="shared" ca="1" si="47"/>
        <v>69.488</v>
      </c>
      <c r="AG71" s="164">
        <f t="shared" ca="1" si="48"/>
        <v>70.878</v>
      </c>
      <c r="AH71" s="164">
        <f t="shared" ca="1" si="49"/>
        <v>72.296000000000006</v>
      </c>
      <c r="AI71" s="164">
        <f t="shared" ca="1" si="50"/>
        <v>73.741</v>
      </c>
      <c r="AJ71" s="164">
        <f t="shared" ca="1" si="51"/>
        <v>75.216000000000008</v>
      </c>
      <c r="AK71" s="164">
        <f t="shared" ca="1" si="52"/>
        <v>76.721000000000004</v>
      </c>
    </row>
    <row r="72" spans="1:37">
      <c r="A72" s="85" t="s">
        <v>151</v>
      </c>
      <c r="B72" s="86">
        <v>15</v>
      </c>
      <c r="C72" s="86" t="s">
        <v>152</v>
      </c>
      <c r="D72" s="86">
        <v>678</v>
      </c>
      <c r="E72" s="86" t="s">
        <v>448</v>
      </c>
      <c r="F72" s="85" t="s">
        <v>589</v>
      </c>
      <c r="G72" s="134">
        <f t="shared" ca="1" si="54"/>
        <v>155683</v>
      </c>
      <c r="H72" s="134">
        <f t="shared" ca="1" si="55"/>
        <v>163875</v>
      </c>
      <c r="I72" s="134">
        <f t="shared" ca="1" si="56"/>
        <v>167155</v>
      </c>
      <c r="J72" s="134">
        <f t="shared" ca="1" si="57"/>
        <v>170499</v>
      </c>
      <c r="K72" s="134">
        <f t="shared" ca="1" si="58"/>
        <v>173907</v>
      </c>
      <c r="L72" s="134">
        <f t="shared" ca="1" si="59"/>
        <v>177385</v>
      </c>
      <c r="M72" s="134">
        <f t="shared" ca="1" si="60"/>
        <v>180932</v>
      </c>
      <c r="N72" s="134">
        <f t="shared" ca="1" si="61"/>
        <v>184549</v>
      </c>
      <c r="O72" s="100" t="str">
        <f t="shared" si="62"/>
        <v>C03051</v>
      </c>
      <c r="P72" s="102" t="s">
        <v>509</v>
      </c>
      <c r="Q72" s="103" t="str">
        <f t="shared" si="63"/>
        <v>Director Business Admininstration Public Works</v>
      </c>
      <c r="R72" s="102" t="str">
        <f t="shared" si="45"/>
        <v>99</v>
      </c>
      <c r="S72" s="104" cm="1">
        <f t="array" aca="1" ref="S72" ca="1">IF($P72="Y",VLOOKUP($O72,INDIRECT($P$2),S$5,0)*INDIRECT($O$1),VLOOKUP($O72,INDIRECT($P$2),S$5,0))</f>
        <v>155683.15</v>
      </c>
      <c r="T72" s="104" cm="1">
        <f t="array" aca="1" ref="T72" ca="1">IF($P72="Y",VLOOKUP($O72,INDIRECT($P$2),T$5,0)*INDIRECT($O$1),VLOOKUP($O72,INDIRECT($P$2),T$5,0))</f>
        <v>163874.94999999998</v>
      </c>
      <c r="U72" s="104" cm="1">
        <f t="array" aca="1" ref="U72" ca="1">IF($P72="Y",VLOOKUP($O72,INDIRECT($P$2),U$5,0)*INDIRECT($O$1),VLOOKUP($O72,INDIRECT($P$2),U$5,0))</f>
        <v>167154.94999999998</v>
      </c>
      <c r="V72" s="104" cm="1">
        <f t="array" aca="1" ref="V72" ca="1">IF($P72="Y",VLOOKUP($O72,INDIRECT($P$2),V$5,0)*INDIRECT($O$1),VLOOKUP($O72,INDIRECT($P$2),V$5,0))</f>
        <v>170498.49999999997</v>
      </c>
      <c r="W72" s="104" cm="1">
        <f t="array" aca="1" ref="W72" ca="1">IF($P72="Y",VLOOKUP($O72,INDIRECT($P$2),W$5,0)*INDIRECT($O$1),VLOOKUP($O72,INDIRECT($P$2),W$5,0))</f>
        <v>173906.62499999997</v>
      </c>
      <c r="X72" s="104" cm="1">
        <f t="array" aca="1" ref="X72" ca="1">IF($P72="Y",VLOOKUP($O72,INDIRECT($P$2),X$5,0)*INDIRECT($O$1),VLOOKUP($O72,INDIRECT($P$2),X$5,0))</f>
        <v>177385.47499999998</v>
      </c>
      <c r="Y72" s="104" cm="1">
        <f t="array" aca="1" ref="Y72" ca="1">IF($P72="Y",VLOOKUP($O72,INDIRECT($P$2),Y$5,0)*INDIRECT($O$1),VLOOKUP($O72,INDIRECT($P$2),Y$5,0))</f>
        <v>180931.97499999998</v>
      </c>
      <c r="Z72" s="104" cm="1">
        <f t="array" aca="1" ref="Z72" ca="1">IF($P72="Y",VLOOKUP($O72,INDIRECT($P$2),Z$5,0)*INDIRECT($O$1),VLOOKUP($O72,INDIRECT($P$2),Z$5,0))</f>
        <v>184549.19999999998</v>
      </c>
      <c r="AA72" s="162" t="str">
        <f t="shared" si="64"/>
        <v>C03051</v>
      </c>
      <c r="AB72" s="163" t="str">
        <f t="shared" si="65"/>
        <v>Director Business Admininstration Public Works</v>
      </c>
      <c r="AC72" s="162" t="str">
        <f t="shared" si="66"/>
        <v>99</v>
      </c>
      <c r="AD72" s="164">
        <f t="shared" ca="1" si="53"/>
        <v>74.847999999999999</v>
      </c>
      <c r="AE72" s="164">
        <f t="shared" ca="1" si="46"/>
        <v>78.787000000000006</v>
      </c>
      <c r="AF72" s="164">
        <f t="shared" ca="1" si="47"/>
        <v>80.363</v>
      </c>
      <c r="AG72" s="164">
        <f t="shared" ca="1" si="48"/>
        <v>81.971000000000004</v>
      </c>
      <c r="AH72" s="164">
        <f t="shared" ca="1" si="49"/>
        <v>83.609000000000009</v>
      </c>
      <c r="AI72" s="164">
        <f t="shared" ca="1" si="50"/>
        <v>85.282000000000011</v>
      </c>
      <c r="AJ72" s="164">
        <f t="shared" ca="1" si="51"/>
        <v>86.987000000000009</v>
      </c>
      <c r="AK72" s="164">
        <f t="shared" ca="1" si="52"/>
        <v>88.725999999999999</v>
      </c>
    </row>
    <row r="73" spans="1:37">
      <c r="A73" s="85" t="s">
        <v>154</v>
      </c>
      <c r="B73" s="86">
        <v>12</v>
      </c>
      <c r="C73" s="86" t="s">
        <v>155</v>
      </c>
      <c r="D73" s="86">
        <v>570</v>
      </c>
      <c r="E73" s="86" t="s">
        <v>448</v>
      </c>
      <c r="F73" s="113" t="s">
        <v>156</v>
      </c>
      <c r="G73" s="134">
        <f t="shared" ca="1" si="54"/>
        <v>130402</v>
      </c>
      <c r="H73" s="134">
        <f t="shared" ca="1" si="55"/>
        <v>137267</v>
      </c>
      <c r="I73" s="134">
        <f t="shared" ca="1" si="56"/>
        <v>140010</v>
      </c>
      <c r="J73" s="134">
        <f t="shared" ca="1" si="57"/>
        <v>142811</v>
      </c>
      <c r="K73" s="134">
        <f t="shared" ca="1" si="58"/>
        <v>145668</v>
      </c>
      <c r="L73" s="134">
        <f t="shared" ca="1" si="59"/>
        <v>148579</v>
      </c>
      <c r="M73" s="134">
        <f t="shared" ca="1" si="60"/>
        <v>151551</v>
      </c>
      <c r="N73" s="134">
        <f t="shared" ca="1" si="61"/>
        <v>154584</v>
      </c>
      <c r="O73" s="100" t="str">
        <f t="shared" si="62"/>
        <v>C03185</v>
      </c>
      <c r="P73" s="102" t="s">
        <v>509</v>
      </c>
      <c r="Q73" s="103" t="str">
        <f t="shared" si="63"/>
        <v>Director Capital &amp; Debt Management</v>
      </c>
      <c r="R73" s="102" t="str">
        <f t="shared" si="45"/>
        <v>39</v>
      </c>
      <c r="S73" s="104" cm="1">
        <f t="array" aca="1" ref="S73" ca="1">IF($P73="Y",VLOOKUP($O73,INDIRECT($P$2),S$5,0)*INDIRECT($O$1),VLOOKUP($O73,INDIRECT($P$2),S$5,0))</f>
        <v>130401.52499999999</v>
      </c>
      <c r="T73" s="104" cm="1">
        <f t="array" aca="1" ref="T73" ca="1">IF($P73="Y",VLOOKUP($O73,INDIRECT($P$2),T$5,0)*INDIRECT($O$1),VLOOKUP($O73,INDIRECT($P$2),T$5,0))</f>
        <v>137266.97499999998</v>
      </c>
      <c r="U73" s="104" cm="1">
        <f t="array" aca="1" ref="U73" ca="1">IF($P73="Y",VLOOKUP($O73,INDIRECT($P$2),U$5,0)*INDIRECT($O$1),VLOOKUP($O73,INDIRECT($P$2),U$5,0))</f>
        <v>140009.875</v>
      </c>
      <c r="V73" s="104" cm="1">
        <f t="array" aca="1" ref="V73" ca="1">IF($P73="Y",VLOOKUP($O73,INDIRECT($P$2),V$5,0)*INDIRECT($O$1),VLOOKUP($O73,INDIRECT($P$2),V$5,0))</f>
        <v>142811.19999999998</v>
      </c>
      <c r="W73" s="104" cm="1">
        <f t="array" aca="1" ref="W73" ca="1">IF($P73="Y",VLOOKUP($O73,INDIRECT($P$2),W$5,0)*INDIRECT($O$1),VLOOKUP($O73,INDIRECT($P$2),W$5,0))</f>
        <v>145667.875</v>
      </c>
      <c r="X73" s="104" cm="1">
        <f t="array" aca="1" ref="X73" ca="1">IF($P73="Y",VLOOKUP($O73,INDIRECT($P$2),X$5,0)*INDIRECT($O$1),VLOOKUP($O73,INDIRECT($P$2),X$5,0))</f>
        <v>148578.875</v>
      </c>
      <c r="Y73" s="104" cm="1">
        <f t="array" aca="1" ref="Y73" ca="1">IF($P73="Y",VLOOKUP($O73,INDIRECT($P$2),Y$5,0)*INDIRECT($O$1),VLOOKUP($O73,INDIRECT($P$2),Y$5,0))</f>
        <v>151551.375</v>
      </c>
      <c r="Z73" s="104" cm="1">
        <f t="array" aca="1" ref="Z73" ca="1">IF($P73="Y",VLOOKUP($O73,INDIRECT($P$2),Z$5,0)*INDIRECT($O$1),VLOOKUP($O73,INDIRECT($P$2),Z$5,0))</f>
        <v>154584.34999999998</v>
      </c>
      <c r="AA73" s="162" t="str">
        <f t="shared" si="64"/>
        <v>C03185</v>
      </c>
      <c r="AB73" s="163" t="str">
        <f t="shared" si="65"/>
        <v>Director Capital &amp; Debt Management</v>
      </c>
      <c r="AC73" s="162" t="str">
        <f t="shared" si="66"/>
        <v>39</v>
      </c>
      <c r="AD73" s="164">
        <f t="shared" ca="1" si="53"/>
        <v>62.693999999999996</v>
      </c>
      <c r="AE73" s="164">
        <f t="shared" ca="1" si="46"/>
        <v>65.994</v>
      </c>
      <c r="AF73" s="164">
        <f t="shared" ca="1" si="47"/>
        <v>67.313000000000002</v>
      </c>
      <c r="AG73" s="164">
        <f t="shared" ca="1" si="48"/>
        <v>68.660000000000011</v>
      </c>
      <c r="AH73" s="164">
        <f t="shared" ca="1" si="49"/>
        <v>70.033000000000001</v>
      </c>
      <c r="AI73" s="164">
        <f t="shared" ca="1" si="50"/>
        <v>71.433000000000007</v>
      </c>
      <c r="AJ73" s="164">
        <f t="shared" ca="1" si="51"/>
        <v>72.862000000000009</v>
      </c>
      <c r="AK73" s="164">
        <f t="shared" ca="1" si="52"/>
        <v>74.320000000000007</v>
      </c>
    </row>
    <row r="74" spans="1:37">
      <c r="A74" s="85" t="s">
        <v>157</v>
      </c>
      <c r="B74" s="86">
        <v>17</v>
      </c>
      <c r="C74" s="94" t="s">
        <v>712</v>
      </c>
      <c r="D74" s="86">
        <v>803</v>
      </c>
      <c r="E74" s="86" t="s">
        <v>448</v>
      </c>
      <c r="F74" s="85" t="s">
        <v>159</v>
      </c>
      <c r="G74" s="134">
        <f t="shared" ca="1" si="54"/>
        <v>184941</v>
      </c>
      <c r="H74" s="134">
        <f t="shared" ca="1" si="55"/>
        <v>194674</v>
      </c>
      <c r="I74" s="134">
        <f t="shared" ca="1" si="56"/>
        <v>198568</v>
      </c>
      <c r="J74" s="134">
        <f t="shared" ca="1" si="57"/>
        <v>202540</v>
      </c>
      <c r="K74" s="134">
        <f t="shared" ca="1" si="58"/>
        <v>206590</v>
      </c>
      <c r="L74" s="134">
        <f t="shared" ca="1" si="59"/>
        <v>210722</v>
      </c>
      <c r="M74" s="134">
        <f t="shared" ca="1" si="60"/>
        <v>214937</v>
      </c>
      <c r="N74" s="134">
        <f t="shared" ca="1" si="61"/>
        <v>219235</v>
      </c>
      <c r="O74" s="100" t="str">
        <f t="shared" si="62"/>
        <v>C03200</v>
      </c>
      <c r="P74" s="102" t="s">
        <v>509</v>
      </c>
      <c r="Q74" s="103" t="str">
        <f t="shared" si="63"/>
        <v>Director Civil Rights</v>
      </c>
      <c r="R74" s="102" t="str">
        <f t="shared" ref="R74:R105" si="67">C74</f>
        <v>201</v>
      </c>
      <c r="S74" s="104" cm="1">
        <f t="array" aca="1" ref="S74" ca="1">IF($P74="Y",VLOOKUP($O74,INDIRECT($P$2),S$5,0)*INDIRECT($O$1),VLOOKUP($O74,INDIRECT($P$2),S$5,0))</f>
        <v>184940.74999999997</v>
      </c>
      <c r="T74" s="104" cm="1">
        <f t="array" aca="1" ref="T74" ca="1">IF($P74="Y",VLOOKUP($O74,INDIRECT($P$2),T$5,0)*INDIRECT($O$1),VLOOKUP($O74,INDIRECT($P$2),T$5,0))</f>
        <v>194674.15</v>
      </c>
      <c r="U74" s="104" cm="1">
        <f t="array" aca="1" ref="U74" ca="1">IF($P74="Y",VLOOKUP($O74,INDIRECT($P$2),U$5,0)*INDIRECT($O$1),VLOOKUP($O74,INDIRECT($P$2),U$5,0))</f>
        <v>198568.12499999997</v>
      </c>
      <c r="V74" s="104" cm="1">
        <f t="array" aca="1" ref="V74" ca="1">IF($P74="Y",VLOOKUP($O74,INDIRECT($P$2),V$5,0)*INDIRECT($O$1),VLOOKUP($O74,INDIRECT($P$2),V$5,0))</f>
        <v>202539.99999999997</v>
      </c>
      <c r="W74" s="104" cm="1">
        <f t="array" aca="1" ref="W74" ca="1">IF($P74="Y",VLOOKUP($O74,INDIRECT($P$2),W$5,0)*INDIRECT($O$1),VLOOKUP($O74,INDIRECT($P$2),W$5,0))</f>
        <v>206589.77499999999</v>
      </c>
      <c r="X74" s="104" cm="1">
        <f t="array" aca="1" ref="X74" ca="1">IF($P74="Y",VLOOKUP($O74,INDIRECT($P$2),X$5,0)*INDIRECT($O$1),VLOOKUP($O74,INDIRECT($P$2),X$5,0))</f>
        <v>210721.55</v>
      </c>
      <c r="Y74" s="104" cm="1">
        <f t="array" aca="1" ref="Y74" ca="1">IF($P74="Y",VLOOKUP($O74,INDIRECT($P$2),Y$5,0)*INDIRECT($O$1),VLOOKUP($O74,INDIRECT($P$2),Y$5,0))</f>
        <v>214937.37499999997</v>
      </c>
      <c r="Z74" s="104" cm="1">
        <f t="array" aca="1" ref="Z74" ca="1">IF($P74="Y",VLOOKUP($O74,INDIRECT($P$2),Z$5,0)*INDIRECT($O$1),VLOOKUP($O74,INDIRECT($P$2),Z$5,0))</f>
        <v>219235.19999999998</v>
      </c>
      <c r="AA74" s="162" t="str">
        <f t="shared" si="64"/>
        <v>C03200</v>
      </c>
      <c r="AB74" s="163" t="str">
        <f t="shared" si="65"/>
        <v>Director Civil Rights</v>
      </c>
      <c r="AC74" s="162" t="str">
        <f t="shared" si="66"/>
        <v>201</v>
      </c>
      <c r="AD74" s="164">
        <f t="shared" ca="1" si="53"/>
        <v>88.914000000000001</v>
      </c>
      <c r="AE74" s="164">
        <f t="shared" ca="1" si="46"/>
        <v>93.594000000000008</v>
      </c>
      <c r="AF74" s="164">
        <f t="shared" ca="1" si="47"/>
        <v>95.466000000000008</v>
      </c>
      <c r="AG74" s="164">
        <f t="shared" ca="1" si="48"/>
        <v>97.375</v>
      </c>
      <c r="AH74" s="164">
        <f t="shared" ca="1" si="49"/>
        <v>99.323000000000008</v>
      </c>
      <c r="AI74" s="164">
        <f t="shared" ca="1" si="50"/>
        <v>101.30900000000001</v>
      </c>
      <c r="AJ74" s="164">
        <f t="shared" ca="1" si="51"/>
        <v>103.336</v>
      </c>
      <c r="AK74" s="164">
        <f t="shared" ca="1" si="52"/>
        <v>105.402</v>
      </c>
    </row>
    <row r="75" spans="1:37">
      <c r="A75" s="85" t="s">
        <v>160</v>
      </c>
      <c r="B75" s="86">
        <v>12</v>
      </c>
      <c r="C75" s="94" t="s">
        <v>713</v>
      </c>
      <c r="D75" s="86">
        <v>580</v>
      </c>
      <c r="E75" s="86" t="s">
        <v>448</v>
      </c>
      <c r="F75" s="85" t="s">
        <v>687</v>
      </c>
      <c r="G75" s="134">
        <f t="shared" ca="1" si="54"/>
        <v>132744</v>
      </c>
      <c r="H75" s="134">
        <f t="shared" ca="1" si="55"/>
        <v>139730</v>
      </c>
      <c r="I75" s="134">
        <f t="shared" ca="1" si="56"/>
        <v>142524</v>
      </c>
      <c r="J75" s="134">
        <f t="shared" ca="1" si="57"/>
        <v>145375</v>
      </c>
      <c r="K75" s="134">
        <f t="shared" ca="1" si="58"/>
        <v>148282</v>
      </c>
      <c r="L75" s="134">
        <f t="shared" ca="1" si="59"/>
        <v>151248</v>
      </c>
      <c r="M75" s="134">
        <f t="shared" ca="1" si="60"/>
        <v>154273</v>
      </c>
      <c r="N75" s="134">
        <f t="shared" ca="1" si="61"/>
        <v>157358</v>
      </c>
      <c r="O75" s="100" t="str">
        <f t="shared" si="62"/>
        <v>C03194</v>
      </c>
      <c r="P75" s="102" t="s">
        <v>509</v>
      </c>
      <c r="Q75" s="103" t="str">
        <f t="shared" si="63"/>
        <v>Director Civil Rights Complaint Investigations</v>
      </c>
      <c r="R75" s="102" t="str">
        <f t="shared" si="67"/>
        <v>210</v>
      </c>
      <c r="S75" s="104" cm="1">
        <f t="array" aca="1" ref="S75" ca="1">IF($P75="Y",VLOOKUP($O75,INDIRECT($P$2),S$5,0)*INDIRECT($O$1),VLOOKUP($O75,INDIRECT($P$2),S$5,0))</f>
        <v>132743.65</v>
      </c>
      <c r="T75" s="104" cm="1">
        <f t="array" aca="1" ref="T75" ca="1">IF($P75="Y",VLOOKUP($O75,INDIRECT($P$2),T$5,0)*INDIRECT($O$1),VLOOKUP($O75,INDIRECT($P$2),T$5,0))</f>
        <v>139730.04999999999</v>
      </c>
      <c r="U75" s="104" cm="1">
        <f t="array" aca="1" ref="U75" ca="1">IF($P75="Y",VLOOKUP($O75,INDIRECT($P$2),U$5,0)*INDIRECT($O$1),VLOOKUP($O75,INDIRECT($P$2),U$5,0))</f>
        <v>142524.19999999998</v>
      </c>
      <c r="V75" s="104" cm="1">
        <f t="array" aca="1" ref="V75" ca="1">IF($P75="Y",VLOOKUP($O75,INDIRECT($P$2),V$5,0)*INDIRECT($O$1),VLOOKUP($O75,INDIRECT($P$2),V$5,0))</f>
        <v>145374.72499999998</v>
      </c>
      <c r="W75" s="104" cm="1">
        <f t="array" aca="1" ref="W75" ca="1">IF($P75="Y",VLOOKUP($O75,INDIRECT($P$2),W$5,0)*INDIRECT($O$1),VLOOKUP($O75,INDIRECT($P$2),W$5,0))</f>
        <v>148281.625</v>
      </c>
      <c r="X75" s="104" cm="1">
        <f t="array" aca="1" ref="X75" ca="1">IF($P75="Y",VLOOKUP($O75,INDIRECT($P$2),X$5,0)*INDIRECT($O$1),VLOOKUP($O75,INDIRECT($P$2),X$5,0))</f>
        <v>151247.97499999998</v>
      </c>
      <c r="Y75" s="104" cm="1">
        <f t="array" aca="1" ref="Y75" ca="1">IF($P75="Y",VLOOKUP($O75,INDIRECT($P$2),Y$5,0)*INDIRECT($O$1),VLOOKUP($O75,INDIRECT($P$2),Y$5,0))</f>
        <v>154272.75</v>
      </c>
      <c r="Z75" s="104" cm="1">
        <f t="array" aca="1" ref="Z75" ca="1">IF($P75="Y",VLOOKUP($O75,INDIRECT($P$2),Z$5,0)*INDIRECT($O$1),VLOOKUP($O75,INDIRECT($P$2),Z$5,0))</f>
        <v>157358</v>
      </c>
      <c r="AA75" s="162" t="str">
        <f t="shared" si="64"/>
        <v>C03194</v>
      </c>
      <c r="AB75" s="163" t="str">
        <f t="shared" si="65"/>
        <v>Director Civil Rights Complaint Investigations</v>
      </c>
      <c r="AC75" s="162" t="str">
        <f t="shared" si="66"/>
        <v>210</v>
      </c>
      <c r="AD75" s="164">
        <f t="shared" ca="1" si="53"/>
        <v>63.82</v>
      </c>
      <c r="AE75" s="164">
        <f t="shared" ca="1" si="46"/>
        <v>67.178000000000011</v>
      </c>
      <c r="AF75" s="164">
        <f t="shared" ca="1" si="47"/>
        <v>68.522000000000006</v>
      </c>
      <c r="AG75" s="164">
        <f t="shared" ca="1" si="48"/>
        <v>69.89200000000001</v>
      </c>
      <c r="AH75" s="164">
        <f t="shared" ca="1" si="49"/>
        <v>71.290000000000006</v>
      </c>
      <c r="AI75" s="164">
        <f t="shared" ca="1" si="50"/>
        <v>72.716000000000008</v>
      </c>
      <c r="AJ75" s="164">
        <f t="shared" ca="1" si="51"/>
        <v>74.17</v>
      </c>
      <c r="AK75" s="164">
        <f t="shared" ca="1" si="52"/>
        <v>75.653000000000006</v>
      </c>
    </row>
    <row r="76" spans="1:37">
      <c r="A76" s="85" t="s">
        <v>48</v>
      </c>
      <c r="B76" s="86">
        <v>10</v>
      </c>
      <c r="C76" s="86" t="s">
        <v>49</v>
      </c>
      <c r="D76" s="86">
        <v>483</v>
      </c>
      <c r="E76" s="86" t="s">
        <v>448</v>
      </c>
      <c r="F76" s="113" t="s">
        <v>399</v>
      </c>
      <c r="G76" s="134">
        <f t="shared" ca="1" si="54"/>
        <v>110039</v>
      </c>
      <c r="H76" s="134">
        <f t="shared" ca="1" si="55"/>
        <v>115831</v>
      </c>
      <c r="I76" s="134">
        <f t="shared" ca="1" si="56"/>
        <v>118145</v>
      </c>
      <c r="J76" s="134">
        <f t="shared" ca="1" si="57"/>
        <v>120508</v>
      </c>
      <c r="K76" s="134">
        <f t="shared" ca="1" si="58"/>
        <v>122918</v>
      </c>
      <c r="L76" s="134">
        <f t="shared" ca="1" si="59"/>
        <v>125378</v>
      </c>
      <c r="M76" s="134">
        <f t="shared" ca="1" si="60"/>
        <v>127885</v>
      </c>
      <c r="N76" s="134">
        <f t="shared" ca="1" si="61"/>
        <v>130443</v>
      </c>
      <c r="O76" s="100" t="str">
        <f t="shared" si="62"/>
        <v>C00713</v>
      </c>
      <c r="P76" s="102" t="s">
        <v>509</v>
      </c>
      <c r="Q76" s="103" t="str">
        <f t="shared" si="63"/>
        <v>Director Civil Rights Equity</v>
      </c>
      <c r="R76" s="102" t="str">
        <f t="shared" si="67"/>
        <v>135</v>
      </c>
      <c r="S76" s="104" cm="1">
        <f t="array" aca="1" ref="S76" ca="1">IF($P76="Y",VLOOKUP($O76,INDIRECT($P$2),S$5,0)*INDIRECT($O$1),VLOOKUP($O76,INDIRECT($P$2),S$5,0))</f>
        <v>110038.87499999999</v>
      </c>
      <c r="T76" s="104" cm="1">
        <f t="array" aca="1" ref="T76" ca="1">IF($P76="Y",VLOOKUP($O76,INDIRECT($P$2),T$5,0)*INDIRECT($O$1),VLOOKUP($O76,INDIRECT($P$2),T$5,0))</f>
        <v>115831.15</v>
      </c>
      <c r="U76" s="104" cm="1">
        <f t="array" aca="1" ref="U76" ca="1">IF($P76="Y",VLOOKUP($O76,INDIRECT($P$2),U$5,0)*INDIRECT($O$1),VLOOKUP($O76,INDIRECT($P$2),U$5,0))</f>
        <v>118144.57499999998</v>
      </c>
      <c r="V76" s="104" cm="1">
        <f t="array" aca="1" ref="V76" ca="1">IF($P76="Y",VLOOKUP($O76,INDIRECT($P$2),V$5,0)*INDIRECT($O$1),VLOOKUP($O76,INDIRECT($P$2),V$5,0))</f>
        <v>120508.22499999999</v>
      </c>
      <c r="W76" s="104" cm="1">
        <f t="array" aca="1" ref="W76" ca="1">IF($P76="Y",VLOOKUP($O76,INDIRECT($P$2),W$5,0)*INDIRECT($O$1),VLOOKUP($O76,INDIRECT($P$2),W$5,0))</f>
        <v>122917.99999999999</v>
      </c>
      <c r="X76" s="104" cm="1">
        <f t="array" aca="1" ref="X76" ca="1">IF($P76="Y",VLOOKUP($O76,INDIRECT($P$2),X$5,0)*INDIRECT($O$1),VLOOKUP($O76,INDIRECT($P$2),X$5,0))</f>
        <v>125377.99999999999</v>
      </c>
      <c r="Y76" s="104" cm="1">
        <f t="array" aca="1" ref="Y76" ca="1">IF($P76="Y",VLOOKUP($O76,INDIRECT($P$2),Y$5,0)*INDIRECT($O$1),VLOOKUP($O76,INDIRECT($P$2),Y$5,0))</f>
        <v>127885.15</v>
      </c>
      <c r="Z76" s="104" cm="1">
        <f t="array" aca="1" ref="Z76" ca="1">IF($P76="Y",VLOOKUP($O76,INDIRECT($P$2),Z$5,0)*INDIRECT($O$1),VLOOKUP($O76,INDIRECT($P$2),Z$5,0))</f>
        <v>130442.52499999999</v>
      </c>
      <c r="AA76" s="162" t="str">
        <f t="shared" si="64"/>
        <v>C00713</v>
      </c>
      <c r="AB76" s="163" t="str">
        <f t="shared" si="65"/>
        <v>Director Civil Rights Equity</v>
      </c>
      <c r="AC76" s="162" t="str">
        <f t="shared" si="66"/>
        <v>135</v>
      </c>
      <c r="AD76" s="164">
        <f t="shared" ca="1" si="53"/>
        <v>52.903999999999996</v>
      </c>
      <c r="AE76" s="164">
        <f t="shared" ca="1" si="46"/>
        <v>55.689</v>
      </c>
      <c r="AF76" s="164">
        <f t="shared" ca="1" si="47"/>
        <v>56.800999999999995</v>
      </c>
      <c r="AG76" s="164">
        <f t="shared" ca="1" si="48"/>
        <v>57.936999999999998</v>
      </c>
      <c r="AH76" s="164">
        <f t="shared" ca="1" si="49"/>
        <v>59.095999999999997</v>
      </c>
      <c r="AI76" s="164">
        <f t="shared" ca="1" si="50"/>
        <v>60.277999999999999</v>
      </c>
      <c r="AJ76" s="164">
        <f t="shared" ca="1" si="51"/>
        <v>61.483999999999995</v>
      </c>
      <c r="AK76" s="164">
        <f t="shared" ca="1" si="52"/>
        <v>62.713000000000001</v>
      </c>
    </row>
    <row r="77" spans="1:37">
      <c r="A77" s="85" t="s">
        <v>630</v>
      </c>
      <c r="B77" s="86">
        <v>12</v>
      </c>
      <c r="C77" s="94" t="s">
        <v>746</v>
      </c>
      <c r="D77" s="86">
        <v>575</v>
      </c>
      <c r="E77" s="86" t="s">
        <v>448</v>
      </c>
      <c r="F77" s="113" t="s">
        <v>631</v>
      </c>
      <c r="G77" s="134">
        <f t="shared" ca="1" si="54"/>
        <v>131573</v>
      </c>
      <c r="H77" s="134">
        <f t="shared" ca="1" si="55"/>
        <v>138498</v>
      </c>
      <c r="I77" s="134">
        <f t="shared" ca="1" si="56"/>
        <v>141269</v>
      </c>
      <c r="J77" s="134">
        <f t="shared" ca="1" si="57"/>
        <v>144093</v>
      </c>
      <c r="K77" s="134">
        <f t="shared" ca="1" si="58"/>
        <v>146975</v>
      </c>
      <c r="L77" s="134">
        <f t="shared" ca="1" si="59"/>
        <v>149914</v>
      </c>
      <c r="M77" s="134">
        <f t="shared" ca="1" si="60"/>
        <v>152914</v>
      </c>
      <c r="N77" s="134">
        <f t="shared" ca="1" si="61"/>
        <v>155971</v>
      </c>
      <c r="O77" s="100" t="str">
        <f t="shared" si="62"/>
        <v>53068C</v>
      </c>
      <c r="P77" s="102" t="s">
        <v>509</v>
      </c>
      <c r="Q77" s="103" t="str">
        <f t="shared" si="63"/>
        <v>Director Climate Equity Action</v>
      </c>
      <c r="R77" s="102" t="str">
        <f t="shared" si="67"/>
        <v>212</v>
      </c>
      <c r="S77" s="104" cm="1">
        <f t="array" aca="1" ref="S77" ca="1">IF($P77="Y",VLOOKUP($O77,INDIRECT($P$2),S$5,0)*INDIRECT($O$1),VLOOKUP($O77,INDIRECT($P$2),S$5,0))</f>
        <v>131573.09999999998</v>
      </c>
      <c r="T77" s="104" cm="1">
        <f t="array" aca="1" ref="T77" ca="1">IF($P77="Y",VLOOKUP($O77,INDIRECT($P$2),T$5,0)*INDIRECT($O$1),VLOOKUP($O77,INDIRECT($P$2),T$5,0))</f>
        <v>138498</v>
      </c>
      <c r="U77" s="104" cm="1">
        <f t="array" aca="1" ref="U77" ca="1">IF($P77="Y",VLOOKUP($O77,INDIRECT($P$2),U$5,0)*INDIRECT($O$1),VLOOKUP($O77,INDIRECT($P$2),U$5,0))</f>
        <v>141268.57499999998</v>
      </c>
      <c r="V77" s="104" cm="1">
        <f t="array" aca="1" ref="V77" ca="1">IF($P77="Y",VLOOKUP($O77,INDIRECT($P$2),V$5,0)*INDIRECT($O$1),VLOOKUP($O77,INDIRECT($P$2),V$5,0))</f>
        <v>144093.47499999998</v>
      </c>
      <c r="W77" s="104" cm="1">
        <f t="array" aca="1" ref="W77" ca="1">IF($P77="Y",VLOOKUP($O77,INDIRECT($P$2),W$5,0)*INDIRECT($O$1),VLOOKUP($O77,INDIRECT($P$2),W$5,0))</f>
        <v>146974.75</v>
      </c>
      <c r="X77" s="104" cm="1">
        <f t="array" aca="1" ref="X77" ca="1">IF($P77="Y",VLOOKUP($O77,INDIRECT($P$2),X$5,0)*INDIRECT($O$1),VLOOKUP($O77,INDIRECT($P$2),X$5,0))</f>
        <v>149914.44999999998</v>
      </c>
      <c r="Y77" s="104" cm="1">
        <f t="array" aca="1" ref="Y77" ca="1">IF($P77="Y",VLOOKUP($O77,INDIRECT($P$2),Y$5,0)*INDIRECT($O$1),VLOOKUP($O77,INDIRECT($P$2),Y$5,0))</f>
        <v>152913.59999999998</v>
      </c>
      <c r="Z77" s="104" cm="1">
        <f t="array" aca="1" ref="Z77" ca="1">IF($P77="Y",VLOOKUP($O77,INDIRECT($P$2),Z$5,0)*INDIRECT($O$1),VLOOKUP($O77,INDIRECT($P$2),Z$5,0))</f>
        <v>155971.17499999999</v>
      </c>
      <c r="AA77" s="162" t="str">
        <f t="shared" si="64"/>
        <v>53068C</v>
      </c>
      <c r="AB77" s="163" t="str">
        <f t="shared" si="65"/>
        <v>Director Climate Equity Action</v>
      </c>
      <c r="AC77" s="162" t="str">
        <f t="shared" si="66"/>
        <v>212</v>
      </c>
      <c r="AD77" s="164">
        <f t="shared" ca="1" si="53"/>
        <v>63.256999999999998</v>
      </c>
      <c r="AE77" s="164">
        <f t="shared" ca="1" si="46"/>
        <v>66.585999999999999</v>
      </c>
      <c r="AF77" s="164">
        <f t="shared" ca="1" si="47"/>
        <v>67.918000000000006</v>
      </c>
      <c r="AG77" s="164">
        <f t="shared" ca="1" si="48"/>
        <v>69.27600000000001</v>
      </c>
      <c r="AH77" s="164">
        <f t="shared" ca="1" si="49"/>
        <v>70.661000000000001</v>
      </c>
      <c r="AI77" s="164">
        <f t="shared" ca="1" si="50"/>
        <v>72.075000000000003</v>
      </c>
      <c r="AJ77" s="164">
        <f t="shared" ca="1" si="51"/>
        <v>73.51700000000001</v>
      </c>
      <c r="AK77" s="164">
        <f t="shared" ca="1" si="52"/>
        <v>74.987000000000009</v>
      </c>
    </row>
    <row r="78" spans="1:37">
      <c r="A78" s="85" t="s">
        <v>29</v>
      </c>
      <c r="B78" s="86">
        <v>15</v>
      </c>
      <c r="C78" s="86">
        <v>173</v>
      </c>
      <c r="D78" s="86">
        <v>685</v>
      </c>
      <c r="E78" s="86" t="s">
        <v>448</v>
      </c>
      <c r="F78" s="113" t="s">
        <v>670</v>
      </c>
      <c r="G78" s="134">
        <f t="shared" si="54"/>
        <v>157323</v>
      </c>
      <c r="H78" s="134">
        <f t="shared" ca="1" si="55"/>
        <v>165601</v>
      </c>
      <c r="I78" s="134">
        <f t="shared" ca="1" si="56"/>
        <v>168913</v>
      </c>
      <c r="J78" s="134">
        <f t="shared" ca="1" si="57"/>
        <v>172290</v>
      </c>
      <c r="K78" s="134">
        <f t="shared" ca="1" si="58"/>
        <v>175737</v>
      </c>
      <c r="L78" s="134">
        <f t="shared" ca="1" si="59"/>
        <v>179251</v>
      </c>
      <c r="M78" s="134">
        <f t="shared" ca="1" si="60"/>
        <v>182836</v>
      </c>
      <c r="N78" s="134">
        <f t="shared" ca="1" si="61"/>
        <v>186494</v>
      </c>
      <c r="O78" s="100" t="str">
        <f t="shared" si="62"/>
        <v>C03215</v>
      </c>
      <c r="P78" s="102" t="s">
        <v>509</v>
      </c>
      <c r="Q78" s="103" t="str">
        <f t="shared" si="63"/>
        <v>Director Communications</v>
      </c>
      <c r="R78" s="102">
        <f t="shared" si="67"/>
        <v>173</v>
      </c>
      <c r="S78" s="214">
        <v>157322.88000000003</v>
      </c>
      <c r="T78" s="104" cm="1">
        <f t="array" aca="1" ref="T78" ca="1">IF($P78="Y",VLOOKUP($O78,INDIRECT($P$2),T$5,0)*INDIRECT($O$1),VLOOKUP($O78,INDIRECT($P$2),T$5,0))</f>
        <v>165601.04999999999</v>
      </c>
      <c r="U78" s="104" cm="1">
        <f t="array" aca="1" ref="U78" ca="1">IF($P78="Y",VLOOKUP($O78,INDIRECT($P$2),U$5,0)*INDIRECT($O$1),VLOOKUP($O78,INDIRECT($P$2),U$5,0))</f>
        <v>168912.82499999998</v>
      </c>
      <c r="V78" s="104" cm="1">
        <f t="array" aca="1" ref="V78" ca="1">IF($P78="Y",VLOOKUP($O78,INDIRECT($P$2),V$5,0)*INDIRECT($O$1),VLOOKUP($O78,INDIRECT($P$2),V$5,0))</f>
        <v>172290.19999999998</v>
      </c>
      <c r="W78" s="104" cm="1">
        <f t="array" aca="1" ref="W78" ca="1">IF($P78="Y",VLOOKUP($O78,INDIRECT($P$2),W$5,0)*INDIRECT($O$1),VLOOKUP($O78,INDIRECT($P$2),W$5,0))</f>
        <v>175737.27499999999</v>
      </c>
      <c r="X78" s="104" cm="1">
        <f t="array" aca="1" ref="X78" ca="1">IF($P78="Y",VLOOKUP($O78,INDIRECT($P$2),X$5,0)*INDIRECT($O$1),VLOOKUP($O78,INDIRECT($P$2),X$5,0))</f>
        <v>179250.97499999998</v>
      </c>
      <c r="Y78" s="104" cm="1">
        <f t="array" aca="1" ref="Y78" ca="1">IF($P78="Y",VLOOKUP($O78,INDIRECT($P$2),Y$5,0)*INDIRECT($O$1),VLOOKUP($O78,INDIRECT($P$2),Y$5,0))</f>
        <v>182836.42499999999</v>
      </c>
      <c r="Z78" s="104" cm="1">
        <f t="array" aca="1" ref="Z78" ca="1">IF($P78="Y",VLOOKUP($O78,INDIRECT($P$2),Z$5,0)*INDIRECT($O$1),VLOOKUP($O78,INDIRECT($P$2),Z$5,0))</f>
        <v>186493.62499999997</v>
      </c>
      <c r="AA78" s="162" t="str">
        <f t="shared" si="64"/>
        <v>C03215</v>
      </c>
      <c r="AB78" s="163" t="str">
        <f t="shared" si="65"/>
        <v>Director Communications</v>
      </c>
      <c r="AC78" s="162">
        <f t="shared" si="66"/>
        <v>173</v>
      </c>
      <c r="AD78" s="164">
        <f t="shared" si="53"/>
        <v>75.635999999999996</v>
      </c>
      <c r="AE78" s="164">
        <f t="shared" ref="AE78:AI85" ca="1" si="68">ROUNDUP(T78/2080,3)</f>
        <v>79.616</v>
      </c>
      <c r="AF78" s="164">
        <f t="shared" ca="1" si="68"/>
        <v>81.209000000000003</v>
      </c>
      <c r="AG78" s="164">
        <f t="shared" ca="1" si="68"/>
        <v>82.832000000000008</v>
      </c>
      <c r="AH78" s="164">
        <f t="shared" ca="1" si="68"/>
        <v>84.490000000000009</v>
      </c>
      <c r="AI78" s="164">
        <f t="shared" ca="1" si="68"/>
        <v>86.179000000000002</v>
      </c>
      <c r="AJ78" s="213">
        <v>87.902000000000001</v>
      </c>
      <c r="AK78" s="164">
        <f t="shared" ref="AK78:AK109" ca="1" si="69">ROUNDUP(Z78/2080,3)</f>
        <v>89.661000000000001</v>
      </c>
    </row>
    <row r="79" spans="1:37">
      <c r="A79" s="85" t="s">
        <v>613</v>
      </c>
      <c r="B79" s="86">
        <v>12</v>
      </c>
      <c r="C79" s="94" t="s">
        <v>155</v>
      </c>
      <c r="D79" s="86">
        <v>570</v>
      </c>
      <c r="E79" s="86" t="s">
        <v>448</v>
      </c>
      <c r="F79" s="85" t="s">
        <v>612</v>
      </c>
      <c r="G79" s="134">
        <f t="shared" ca="1" si="54"/>
        <v>130402</v>
      </c>
      <c r="H79" s="134">
        <f t="shared" ca="1" si="55"/>
        <v>137267</v>
      </c>
      <c r="I79" s="134">
        <f t="shared" ca="1" si="56"/>
        <v>140010</v>
      </c>
      <c r="J79" s="134">
        <f t="shared" ca="1" si="57"/>
        <v>142811</v>
      </c>
      <c r="K79" s="134">
        <f t="shared" ca="1" si="58"/>
        <v>145668</v>
      </c>
      <c r="L79" s="134">
        <f t="shared" ca="1" si="59"/>
        <v>148579</v>
      </c>
      <c r="M79" s="134">
        <f t="shared" ca="1" si="60"/>
        <v>151551</v>
      </c>
      <c r="N79" s="134">
        <f t="shared" ca="1" si="61"/>
        <v>154584</v>
      </c>
      <c r="O79" s="100" t="str">
        <f t="shared" si="62"/>
        <v>53058C</v>
      </c>
      <c r="P79" s="102" t="s">
        <v>509</v>
      </c>
      <c r="Q79" s="103" t="str">
        <f t="shared" si="63"/>
        <v>Director Community Safety Design &amp; Implementation</v>
      </c>
      <c r="R79" s="102" t="str">
        <f t="shared" si="67"/>
        <v>39</v>
      </c>
      <c r="S79" s="104" cm="1">
        <f t="array" aca="1" ref="S79" ca="1">IF($P79="Y",VLOOKUP($O79,INDIRECT($P$2),S$5,0)*INDIRECT($O$1),VLOOKUP($O79,INDIRECT($P$2),S$5,0))</f>
        <v>130401.52499999999</v>
      </c>
      <c r="T79" s="104" cm="1">
        <f t="array" aca="1" ref="T79" ca="1">IF($P79="Y",VLOOKUP($O79,INDIRECT($P$2),T$5,0)*INDIRECT($O$1),VLOOKUP($O79,INDIRECT($P$2),T$5,0))</f>
        <v>137266.97499999998</v>
      </c>
      <c r="U79" s="104" cm="1">
        <f t="array" aca="1" ref="U79" ca="1">IF($P79="Y",VLOOKUP($O79,INDIRECT($P$2),U$5,0)*INDIRECT($O$1),VLOOKUP($O79,INDIRECT($P$2),U$5,0))</f>
        <v>140009.875</v>
      </c>
      <c r="V79" s="104" cm="1">
        <f t="array" aca="1" ref="V79" ca="1">IF($P79="Y",VLOOKUP($O79,INDIRECT($P$2),V$5,0)*INDIRECT($O$1),VLOOKUP($O79,INDIRECT($P$2),V$5,0))</f>
        <v>142811.19999999998</v>
      </c>
      <c r="W79" s="104" cm="1">
        <f t="array" aca="1" ref="W79" ca="1">IF($P79="Y",VLOOKUP($O79,INDIRECT($P$2),W$5,0)*INDIRECT($O$1),VLOOKUP($O79,INDIRECT($P$2),W$5,0))</f>
        <v>145667.875</v>
      </c>
      <c r="X79" s="104" cm="1">
        <f t="array" aca="1" ref="X79" ca="1">IF($P79="Y",VLOOKUP($O79,INDIRECT($P$2),X$5,0)*INDIRECT($O$1),VLOOKUP($O79,INDIRECT($P$2),X$5,0))</f>
        <v>148578.875</v>
      </c>
      <c r="Y79" s="104" cm="1">
        <f t="array" aca="1" ref="Y79" ca="1">IF($P79="Y",VLOOKUP($O79,INDIRECT($P$2),Y$5,0)*INDIRECT($O$1),VLOOKUP($O79,INDIRECT($P$2),Y$5,0))</f>
        <v>151551.375</v>
      </c>
      <c r="Z79" s="104" cm="1">
        <f t="array" aca="1" ref="Z79" ca="1">IF($P79="Y",VLOOKUP($O79,INDIRECT($P$2),Z$5,0)*INDIRECT($O$1),VLOOKUP($O79,INDIRECT($P$2),Z$5,0))</f>
        <v>154584.34999999998</v>
      </c>
      <c r="AA79" s="162" t="str">
        <f t="shared" si="64"/>
        <v>53058C</v>
      </c>
      <c r="AB79" s="163" t="str">
        <f t="shared" si="65"/>
        <v>Director Community Safety Design &amp; Implementation</v>
      </c>
      <c r="AC79" s="162" t="str">
        <f t="shared" si="66"/>
        <v>39</v>
      </c>
      <c r="AD79" s="164">
        <f t="shared" ca="1" si="53"/>
        <v>62.693999999999996</v>
      </c>
      <c r="AE79" s="164">
        <f t="shared" ca="1" si="68"/>
        <v>65.994</v>
      </c>
      <c r="AF79" s="164">
        <f t="shared" ca="1" si="68"/>
        <v>67.313000000000002</v>
      </c>
      <c r="AG79" s="164">
        <f t="shared" ca="1" si="68"/>
        <v>68.660000000000011</v>
      </c>
      <c r="AH79" s="164">
        <f t="shared" ca="1" si="68"/>
        <v>70.033000000000001</v>
      </c>
      <c r="AI79" s="164">
        <f t="shared" ca="1" si="68"/>
        <v>71.433000000000007</v>
      </c>
      <c r="AJ79" s="164">
        <f t="shared" ref="AJ79:AJ110" ca="1" si="70">ROUNDUP(Y79/2080,3)</f>
        <v>72.862000000000009</v>
      </c>
      <c r="AK79" s="164">
        <f t="shared" ca="1" si="69"/>
        <v>74.320000000000007</v>
      </c>
    </row>
    <row r="80" spans="1:37">
      <c r="A80" s="85" t="s">
        <v>166</v>
      </c>
      <c r="B80" s="86">
        <v>15</v>
      </c>
      <c r="C80" s="86" t="s">
        <v>167</v>
      </c>
      <c r="D80" s="86">
        <v>688</v>
      </c>
      <c r="E80" s="86" t="s">
        <v>448</v>
      </c>
      <c r="F80" s="113" t="s">
        <v>168</v>
      </c>
      <c r="G80" s="134">
        <f t="shared" ca="1" si="54"/>
        <v>158024</v>
      </c>
      <c r="H80" s="134">
        <f t="shared" ca="1" si="55"/>
        <v>166342</v>
      </c>
      <c r="I80" s="134">
        <f t="shared" ca="1" si="56"/>
        <v>169667</v>
      </c>
      <c r="J80" s="134">
        <f t="shared" ca="1" si="57"/>
        <v>173063</v>
      </c>
      <c r="K80" s="134">
        <f t="shared" ca="1" si="58"/>
        <v>176524</v>
      </c>
      <c r="L80" s="134">
        <f t="shared" ca="1" si="59"/>
        <v>180053</v>
      </c>
      <c r="M80" s="134">
        <f t="shared" ca="1" si="60"/>
        <v>183654</v>
      </c>
      <c r="N80" s="134">
        <f t="shared" ca="1" si="61"/>
        <v>187327</v>
      </c>
      <c r="O80" s="100" t="str">
        <f t="shared" si="62"/>
        <v>C03196</v>
      </c>
      <c r="P80" s="102" t="s">
        <v>509</v>
      </c>
      <c r="Q80" s="103" t="str">
        <f t="shared" si="63"/>
        <v>Director CPED Operations &amp; Innovation</v>
      </c>
      <c r="R80" s="102" t="str">
        <f t="shared" si="67"/>
        <v>147</v>
      </c>
      <c r="S80" s="104" cm="1">
        <f t="array" aca="1" ref="S80" ca="1">IF($P80="Y",VLOOKUP($O80,INDIRECT($P$2),S$5,0)*INDIRECT($O$1),VLOOKUP($O80,INDIRECT($P$2),S$5,0))</f>
        <v>158024.25</v>
      </c>
      <c r="T80" s="104" cm="1">
        <f t="array" aca="1" ref="T80" ca="1">IF($P80="Y",VLOOKUP($O80,INDIRECT($P$2),T$5,0)*INDIRECT($O$1),VLOOKUP($O80,INDIRECT($P$2),T$5,0))</f>
        <v>166342.125</v>
      </c>
      <c r="U80" s="104" cm="1">
        <f t="array" aca="1" ref="U80" ca="1">IF($P80="Y",VLOOKUP($O80,INDIRECT($P$2),U$5,0)*INDIRECT($O$1),VLOOKUP($O80,INDIRECT($P$2),U$5,0))</f>
        <v>169667.22499999998</v>
      </c>
      <c r="V80" s="104" cm="1">
        <f t="array" aca="1" ref="V80" ca="1">IF($P80="Y",VLOOKUP($O80,INDIRECT($P$2),V$5,0)*INDIRECT($O$1),VLOOKUP($O80,INDIRECT($P$2),V$5,0))</f>
        <v>173063.05</v>
      </c>
      <c r="W80" s="104" cm="1">
        <f t="array" aca="1" ref="W80" ca="1">IF($P80="Y",VLOOKUP($O80,INDIRECT($P$2),W$5,0)*INDIRECT($O$1),VLOOKUP($O80,INDIRECT($P$2),W$5,0))</f>
        <v>176524.47499999998</v>
      </c>
      <c r="X80" s="104" cm="1">
        <f t="array" aca="1" ref="X80" ca="1">IF($P80="Y",VLOOKUP($O80,INDIRECT($P$2),X$5,0)*INDIRECT($O$1),VLOOKUP($O80,INDIRECT($P$2),X$5,0))</f>
        <v>180052.52499999999</v>
      </c>
      <c r="Y80" s="104" cm="1">
        <f t="array" aca="1" ref="Y80" ca="1">IF($P80="Y",VLOOKUP($O80,INDIRECT($P$2),Y$5,0)*INDIRECT($O$1),VLOOKUP($O80,INDIRECT($P$2),Y$5,0))</f>
        <v>183654.37499999997</v>
      </c>
      <c r="Z80" s="104" cm="1">
        <f t="array" aca="1" ref="Z80" ca="1">IF($P80="Y",VLOOKUP($O80,INDIRECT($P$2),Z$5,0)*INDIRECT($O$1),VLOOKUP($O80,INDIRECT($P$2),Z$5,0))</f>
        <v>187326.94999999998</v>
      </c>
      <c r="AA80" s="162" t="str">
        <f t="shared" si="64"/>
        <v>C03196</v>
      </c>
      <c r="AB80" s="163" t="str">
        <f t="shared" si="65"/>
        <v>Director CPED Operations &amp; Innovation</v>
      </c>
      <c r="AC80" s="162" t="str">
        <f t="shared" si="66"/>
        <v>147</v>
      </c>
      <c r="AD80" s="164">
        <f t="shared" ca="1" si="53"/>
        <v>75.974000000000004</v>
      </c>
      <c r="AE80" s="164">
        <f t="shared" ca="1" si="68"/>
        <v>79.972999999999999</v>
      </c>
      <c r="AF80" s="164">
        <f t="shared" ca="1" si="68"/>
        <v>81.570999999999998</v>
      </c>
      <c r="AG80" s="164">
        <f t="shared" ca="1" si="68"/>
        <v>83.204000000000008</v>
      </c>
      <c r="AH80" s="164">
        <f t="shared" ca="1" si="68"/>
        <v>84.868000000000009</v>
      </c>
      <c r="AI80" s="164">
        <f t="shared" ca="1" si="68"/>
        <v>86.564000000000007</v>
      </c>
      <c r="AJ80" s="164">
        <f t="shared" ca="1" si="70"/>
        <v>88.296000000000006</v>
      </c>
      <c r="AK80" s="164">
        <f t="shared" ca="1" si="69"/>
        <v>90.062000000000012</v>
      </c>
    </row>
    <row r="81" spans="1:37">
      <c r="A81" s="85" t="s">
        <v>169</v>
      </c>
      <c r="B81" s="86">
        <v>13</v>
      </c>
      <c r="C81" s="86" t="s">
        <v>170</v>
      </c>
      <c r="D81" s="86">
        <v>603</v>
      </c>
      <c r="E81" s="86" t="s">
        <v>448</v>
      </c>
      <c r="F81" s="85" t="s">
        <v>171</v>
      </c>
      <c r="G81" s="134">
        <f t="shared" ca="1" si="54"/>
        <v>138125</v>
      </c>
      <c r="H81" s="134">
        <f t="shared" ca="1" si="55"/>
        <v>145397</v>
      </c>
      <c r="I81" s="134">
        <f t="shared" ca="1" si="56"/>
        <v>148303</v>
      </c>
      <c r="J81" s="134">
        <f t="shared" ca="1" si="57"/>
        <v>151271</v>
      </c>
      <c r="K81" s="134">
        <f t="shared" ca="1" si="58"/>
        <v>154295</v>
      </c>
      <c r="L81" s="134">
        <f t="shared" ca="1" si="59"/>
        <v>157381</v>
      </c>
      <c r="M81" s="134">
        <f t="shared" ca="1" si="60"/>
        <v>160527</v>
      </c>
      <c r="N81" s="134">
        <f t="shared" ca="1" si="61"/>
        <v>163739</v>
      </c>
      <c r="O81" s="100" t="str">
        <f t="shared" si="62"/>
        <v>C03217</v>
      </c>
      <c r="P81" s="102" t="s">
        <v>509</v>
      </c>
      <c r="Q81" s="103" t="str">
        <f t="shared" si="63"/>
        <v>Director Development Finance</v>
      </c>
      <c r="R81" s="102" t="str">
        <f t="shared" si="67"/>
        <v>112</v>
      </c>
      <c r="S81" s="104" cm="1">
        <f t="array" aca="1" ref="S81" ca="1">IF($P81="Y",VLOOKUP($O81,INDIRECT($P$2),S$5,0)*INDIRECT($O$1),VLOOKUP($O81,INDIRECT($P$2),S$5,0))</f>
        <v>138124.9</v>
      </c>
      <c r="T81" s="104" cm="1">
        <f t="array" aca="1" ref="T81" ca="1">IF($P81="Y",VLOOKUP($O81,INDIRECT($P$2),T$5,0)*INDIRECT($O$1),VLOOKUP($O81,INDIRECT($P$2),T$5,0))</f>
        <v>145397.27499999999</v>
      </c>
      <c r="U81" s="104" cm="1">
        <f t="array" aca="1" ref="U81" ca="1">IF($P81="Y",VLOOKUP($O81,INDIRECT($P$2),U$5,0)*INDIRECT($O$1),VLOOKUP($O81,INDIRECT($P$2),U$5,0))</f>
        <v>148303.15</v>
      </c>
      <c r="V81" s="104" cm="1">
        <f t="array" aca="1" ref="V81" ca="1">IF($P81="Y",VLOOKUP($O81,INDIRECT($P$2),V$5,0)*INDIRECT($O$1),VLOOKUP($O81,INDIRECT($P$2),V$5,0))</f>
        <v>151270.52499999999</v>
      </c>
      <c r="W81" s="104" cm="1">
        <f t="array" aca="1" ref="W81" ca="1">IF($P81="Y",VLOOKUP($O81,INDIRECT($P$2),W$5,0)*INDIRECT($O$1),VLOOKUP($O81,INDIRECT($P$2),W$5,0))</f>
        <v>154295.29999999999</v>
      </c>
      <c r="X81" s="104" cm="1">
        <f t="array" aca="1" ref="X81" ca="1">IF($P81="Y",VLOOKUP($O81,INDIRECT($P$2),X$5,0)*INDIRECT($O$1),VLOOKUP($O81,INDIRECT($P$2),X$5,0))</f>
        <v>157380.54999999999</v>
      </c>
      <c r="Y81" s="104" cm="1">
        <f t="array" aca="1" ref="Y81" ca="1">IF($P81="Y",VLOOKUP($O81,INDIRECT($P$2),Y$5,0)*INDIRECT($O$1),VLOOKUP($O81,INDIRECT($P$2),Y$5,0))</f>
        <v>160527.29999999999</v>
      </c>
      <c r="Z81" s="104" cm="1">
        <f t="array" aca="1" ref="Z81" ca="1">IF($P81="Y",VLOOKUP($O81,INDIRECT($P$2),Z$5,0)*INDIRECT($O$1),VLOOKUP($O81,INDIRECT($P$2),Z$5,0))</f>
        <v>163738.625</v>
      </c>
      <c r="AA81" s="162" t="str">
        <f t="shared" si="64"/>
        <v>C03217</v>
      </c>
      <c r="AB81" s="163" t="str">
        <f t="shared" si="65"/>
        <v>Director Development Finance</v>
      </c>
      <c r="AC81" s="162" t="str">
        <f t="shared" si="66"/>
        <v>112</v>
      </c>
      <c r="AD81" s="164">
        <f t="shared" ca="1" si="53"/>
        <v>66.407000000000011</v>
      </c>
      <c r="AE81" s="164">
        <f t="shared" ca="1" si="68"/>
        <v>69.903000000000006</v>
      </c>
      <c r="AF81" s="164">
        <f t="shared" ca="1" si="68"/>
        <v>71.300000000000011</v>
      </c>
      <c r="AG81" s="164">
        <f t="shared" ca="1" si="68"/>
        <v>72.727000000000004</v>
      </c>
      <c r="AH81" s="164">
        <f t="shared" ca="1" si="68"/>
        <v>74.181000000000012</v>
      </c>
      <c r="AI81" s="164">
        <f t="shared" ca="1" si="68"/>
        <v>75.664000000000001</v>
      </c>
      <c r="AJ81" s="164">
        <f t="shared" ca="1" si="70"/>
        <v>77.177000000000007</v>
      </c>
      <c r="AK81" s="164">
        <f t="shared" ca="1" si="69"/>
        <v>78.721000000000004</v>
      </c>
    </row>
    <row r="82" spans="1:37">
      <c r="A82" s="85" t="s">
        <v>172</v>
      </c>
      <c r="B82" s="86">
        <v>16</v>
      </c>
      <c r="C82" s="86" t="s">
        <v>173</v>
      </c>
      <c r="D82" s="86">
        <v>745</v>
      </c>
      <c r="E82" s="86" t="s">
        <v>448</v>
      </c>
      <c r="F82" s="113" t="s">
        <v>174</v>
      </c>
      <c r="G82" s="134">
        <f t="shared" ca="1" si="54"/>
        <v>171365</v>
      </c>
      <c r="H82" s="134">
        <f t="shared" ca="1" si="55"/>
        <v>180384</v>
      </c>
      <c r="I82" s="134">
        <f t="shared" ca="1" si="56"/>
        <v>183993</v>
      </c>
      <c r="J82" s="134">
        <f t="shared" ca="1" si="57"/>
        <v>187673</v>
      </c>
      <c r="K82" s="134">
        <f t="shared" ca="1" si="58"/>
        <v>191424</v>
      </c>
      <c r="L82" s="134">
        <f t="shared" ca="1" si="59"/>
        <v>195252</v>
      </c>
      <c r="M82" s="134">
        <f t="shared" ca="1" si="60"/>
        <v>199160</v>
      </c>
      <c r="N82" s="134">
        <f t="shared" ca="1" si="61"/>
        <v>203142</v>
      </c>
      <c r="O82" s="100" t="str">
        <f t="shared" si="62"/>
        <v>C03216</v>
      </c>
      <c r="P82" s="102" t="s">
        <v>509</v>
      </c>
      <c r="Q82" s="103" t="str">
        <f t="shared" si="63"/>
        <v>Director Development Services</v>
      </c>
      <c r="R82" s="102" t="str">
        <f t="shared" si="67"/>
        <v>103</v>
      </c>
      <c r="S82" s="104" cm="1">
        <f t="array" aca="1" ref="S82" ca="1">IF($P82="Y",VLOOKUP($O82,INDIRECT($P$2),S$5,0)*INDIRECT($O$1),VLOOKUP($O82,INDIRECT($P$2),S$5,0))</f>
        <v>171364.62499999997</v>
      </c>
      <c r="T82" s="104" cm="1">
        <f t="array" aca="1" ref="T82" ca="1">IF($P82="Y",VLOOKUP($O82,INDIRECT($P$2),T$5,0)*INDIRECT($O$1),VLOOKUP($O82,INDIRECT($P$2),T$5,0))</f>
        <v>180383.59999999998</v>
      </c>
      <c r="U82" s="104" cm="1">
        <f t="array" aca="1" ref="U82" ca="1">IF($P82="Y",VLOOKUP($O82,INDIRECT($P$2),U$5,0)*INDIRECT($O$1),VLOOKUP($O82,INDIRECT($P$2),U$5,0))</f>
        <v>183992.62499999997</v>
      </c>
      <c r="V82" s="104" cm="1">
        <f t="array" aca="1" ref="V82" ca="1">IF($P82="Y",VLOOKUP($O82,INDIRECT($P$2),V$5,0)*INDIRECT($O$1),VLOOKUP($O82,INDIRECT($P$2),V$5,0))</f>
        <v>187673.4</v>
      </c>
      <c r="W82" s="104" cm="1">
        <f t="array" aca="1" ref="W82" ca="1">IF($P82="Y",VLOOKUP($O82,INDIRECT($P$2),W$5,0)*INDIRECT($O$1),VLOOKUP($O82,INDIRECT($P$2),W$5,0))</f>
        <v>191423.87499999997</v>
      </c>
      <c r="X82" s="104" cm="1">
        <f t="array" aca="1" ref="X82" ca="1">IF($P82="Y",VLOOKUP($O82,INDIRECT($P$2),X$5,0)*INDIRECT($O$1),VLOOKUP($O82,INDIRECT($P$2),X$5,0))</f>
        <v>195252.24999999997</v>
      </c>
      <c r="Y82" s="104" cm="1">
        <f t="array" aca="1" ref="Y82" ca="1">IF($P82="Y",VLOOKUP($O82,INDIRECT($P$2),Y$5,0)*INDIRECT($O$1),VLOOKUP($O82,INDIRECT($P$2),Y$5,0))</f>
        <v>199159.55</v>
      </c>
      <c r="Z82" s="104" cm="1">
        <f t="array" aca="1" ref="Z82" ca="1">IF($P82="Y",VLOOKUP($O82,INDIRECT($P$2),Z$5,0)*INDIRECT($O$1),VLOOKUP($O82,INDIRECT($P$2),Z$5,0))</f>
        <v>203141.67499999999</v>
      </c>
      <c r="AA82" s="162" t="str">
        <f t="shared" si="64"/>
        <v>C03216</v>
      </c>
      <c r="AB82" s="163" t="str">
        <f t="shared" si="65"/>
        <v>Director Development Services</v>
      </c>
      <c r="AC82" s="162" t="str">
        <f t="shared" si="66"/>
        <v>103</v>
      </c>
      <c r="AD82" s="164">
        <f t="shared" ca="1" si="53"/>
        <v>82.387</v>
      </c>
      <c r="AE82" s="164">
        <f t="shared" ca="1" si="68"/>
        <v>86.722999999999999</v>
      </c>
      <c r="AF82" s="164">
        <f t="shared" ca="1" si="68"/>
        <v>88.457999999999998</v>
      </c>
      <c r="AG82" s="164">
        <f t="shared" ca="1" si="68"/>
        <v>90.228000000000009</v>
      </c>
      <c r="AH82" s="164">
        <f t="shared" ca="1" si="68"/>
        <v>92.031000000000006</v>
      </c>
      <c r="AI82" s="164">
        <f t="shared" ca="1" si="68"/>
        <v>93.872</v>
      </c>
      <c r="AJ82" s="164">
        <f t="shared" ca="1" si="70"/>
        <v>95.75</v>
      </c>
      <c r="AK82" s="164">
        <f t="shared" ca="1" si="69"/>
        <v>97.665000000000006</v>
      </c>
    </row>
    <row r="83" spans="1:37">
      <c r="A83" s="85" t="s">
        <v>175</v>
      </c>
      <c r="B83" s="86">
        <v>16</v>
      </c>
      <c r="C83" s="86" t="s">
        <v>176</v>
      </c>
      <c r="D83" s="86">
        <v>753</v>
      </c>
      <c r="E83" s="86" t="s">
        <v>448</v>
      </c>
      <c r="F83" s="113" t="s">
        <v>177</v>
      </c>
      <c r="G83" s="134">
        <f t="shared" ca="1" si="54"/>
        <v>173236</v>
      </c>
      <c r="H83" s="134">
        <f t="shared" ca="1" si="55"/>
        <v>182357</v>
      </c>
      <c r="I83" s="134">
        <f t="shared" ca="1" si="56"/>
        <v>186001</v>
      </c>
      <c r="J83" s="134">
        <f t="shared" ca="1" si="57"/>
        <v>189723</v>
      </c>
      <c r="K83" s="134">
        <f t="shared" ca="1" si="58"/>
        <v>193517</v>
      </c>
      <c r="L83" s="134">
        <f t="shared" ca="1" si="59"/>
        <v>197385</v>
      </c>
      <c r="M83" s="134">
        <f t="shared" ca="1" si="60"/>
        <v>201334</v>
      </c>
      <c r="N83" s="134">
        <f t="shared" ca="1" si="61"/>
        <v>205360</v>
      </c>
      <c r="O83" s="100" t="str">
        <f t="shared" si="62"/>
        <v>C52270</v>
      </c>
      <c r="P83" s="102" t="s">
        <v>509</v>
      </c>
      <c r="Q83" s="103" t="str">
        <f t="shared" si="63"/>
        <v>Director Economic Policy &amp; Development</v>
      </c>
      <c r="R83" s="102" t="str">
        <f t="shared" si="67"/>
        <v>113</v>
      </c>
      <c r="S83" s="104" cm="1">
        <f t="array" aca="1" ref="S83" ca="1">IF($P83="Y",VLOOKUP($O83,INDIRECT($P$2),S$5,0)*INDIRECT($O$1),VLOOKUP($O83,INDIRECT($P$2),S$5,0))</f>
        <v>173236.27499999999</v>
      </c>
      <c r="T83" s="104" cm="1">
        <f t="array" aca="1" ref="T83" ca="1">IF($P83="Y",VLOOKUP($O83,INDIRECT($P$2),T$5,0)*INDIRECT($O$1),VLOOKUP($O83,INDIRECT($P$2),T$5,0))</f>
        <v>182356.72499999998</v>
      </c>
      <c r="U83" s="104" cm="1">
        <f t="array" aca="1" ref="U83" ca="1">IF($P83="Y",VLOOKUP($O83,INDIRECT($P$2),U$5,0)*INDIRECT($O$1),VLOOKUP($O83,INDIRECT($P$2),U$5,0))</f>
        <v>186000.59999999998</v>
      </c>
      <c r="V83" s="104" cm="1">
        <f t="array" aca="1" ref="V83" ca="1">IF($P83="Y",VLOOKUP($O83,INDIRECT($P$2),V$5,0)*INDIRECT($O$1),VLOOKUP($O83,INDIRECT($P$2),V$5,0))</f>
        <v>189723.4</v>
      </c>
      <c r="W83" s="104" cm="1">
        <f t="array" aca="1" ref="W83" ca="1">IF($P83="Y",VLOOKUP($O83,INDIRECT($P$2),W$5,0)*INDIRECT($O$1),VLOOKUP($O83,INDIRECT($P$2),W$5,0))</f>
        <v>193516.92499999999</v>
      </c>
      <c r="X83" s="104" cm="1">
        <f t="array" aca="1" ref="X83" ca="1">IF($P83="Y",VLOOKUP($O83,INDIRECT($P$2),X$5,0)*INDIRECT($O$1),VLOOKUP($O83,INDIRECT($P$2),X$5,0))</f>
        <v>197385.27499999999</v>
      </c>
      <c r="Y83" s="104" cm="1">
        <f t="array" aca="1" ref="Y83" ca="1">IF($P83="Y",VLOOKUP($O83,INDIRECT($P$2),Y$5,0)*INDIRECT($O$1),VLOOKUP($O83,INDIRECT($P$2),Y$5,0))</f>
        <v>201333.57499999998</v>
      </c>
      <c r="Z83" s="104" cm="1">
        <f t="array" aca="1" ref="Z83" ca="1">IF($P83="Y",VLOOKUP($O83,INDIRECT($P$2),Z$5,0)*INDIRECT($O$1),VLOOKUP($O83,INDIRECT($P$2),Z$5,0))</f>
        <v>205359.77499999999</v>
      </c>
      <c r="AA83" s="162" t="str">
        <f t="shared" si="64"/>
        <v>C52270</v>
      </c>
      <c r="AB83" s="163" t="str">
        <f t="shared" si="65"/>
        <v>Director Economic Policy &amp; Development</v>
      </c>
      <c r="AC83" s="162" t="str">
        <f t="shared" si="66"/>
        <v>113</v>
      </c>
      <c r="AD83" s="164">
        <f t="shared" ca="1" si="53"/>
        <v>83.287000000000006</v>
      </c>
      <c r="AE83" s="164">
        <f t="shared" ca="1" si="68"/>
        <v>87.672000000000011</v>
      </c>
      <c r="AF83" s="164">
        <f t="shared" ca="1" si="68"/>
        <v>89.424000000000007</v>
      </c>
      <c r="AG83" s="164">
        <f t="shared" ca="1" si="68"/>
        <v>91.213999999999999</v>
      </c>
      <c r="AH83" s="164">
        <f t="shared" ca="1" si="68"/>
        <v>93.037000000000006</v>
      </c>
      <c r="AI83" s="164">
        <f t="shared" ca="1" si="68"/>
        <v>94.897000000000006</v>
      </c>
      <c r="AJ83" s="164">
        <f t="shared" ca="1" si="70"/>
        <v>96.795000000000002</v>
      </c>
      <c r="AK83" s="164">
        <f t="shared" ca="1" si="69"/>
        <v>98.731000000000009</v>
      </c>
    </row>
    <row r="84" spans="1:37" s="51" customFormat="1">
      <c r="A84" s="85" t="s">
        <v>178</v>
      </c>
      <c r="B84" s="86">
        <v>14</v>
      </c>
      <c r="C84" s="86" t="s">
        <v>179</v>
      </c>
      <c r="D84" s="86">
        <v>675</v>
      </c>
      <c r="E84" s="86" t="s">
        <v>448</v>
      </c>
      <c r="F84" s="113" t="s">
        <v>180</v>
      </c>
      <c r="G84" s="134">
        <f t="shared" ca="1" si="54"/>
        <v>154981</v>
      </c>
      <c r="H84" s="134">
        <f t="shared" ca="1" si="55"/>
        <v>163137</v>
      </c>
      <c r="I84" s="134">
        <f t="shared" ca="1" si="56"/>
        <v>166401</v>
      </c>
      <c r="J84" s="134">
        <f t="shared" ca="1" si="57"/>
        <v>169727</v>
      </c>
      <c r="K84" s="134">
        <f t="shared" ca="1" si="58"/>
        <v>173119</v>
      </c>
      <c r="L84" s="134">
        <f t="shared" ca="1" si="59"/>
        <v>176587</v>
      </c>
      <c r="M84" s="134">
        <f t="shared" ca="1" si="60"/>
        <v>180115</v>
      </c>
      <c r="N84" s="134">
        <f t="shared" ca="1" si="61"/>
        <v>183717</v>
      </c>
      <c r="O84" s="100" t="str">
        <f t="shared" si="62"/>
        <v>C03225</v>
      </c>
      <c r="P84" s="102" t="s">
        <v>509</v>
      </c>
      <c r="Q84" s="103" t="str">
        <f t="shared" si="63"/>
        <v>Director Emergency Management</v>
      </c>
      <c r="R84" s="102" t="str">
        <f t="shared" si="67"/>
        <v>41</v>
      </c>
      <c r="S84" s="104" cm="1">
        <f t="array" aca="1" ref="S84" ca="1">IF($P84="Y",VLOOKUP($O84,INDIRECT($P$2),S$5,0)*INDIRECT($O$1),VLOOKUP($O84,INDIRECT($P$2),S$5,0))</f>
        <v>154981.02499999999</v>
      </c>
      <c r="T84" s="104" cm="1">
        <f t="array" aca="1" ref="T84" ca="1">IF($P84="Y",VLOOKUP($O84,INDIRECT($P$2),T$5,0)*INDIRECT($O$1),VLOOKUP($O84,INDIRECT($P$2),T$5,0))</f>
        <v>163136.94999999998</v>
      </c>
      <c r="U84" s="104" cm="1">
        <f t="array" aca="1" ref="U84" ca="1">IF($P84="Y",VLOOKUP($O84,INDIRECT($P$2),U$5,0)*INDIRECT($O$1),VLOOKUP($O84,INDIRECT($P$2),U$5,0))</f>
        <v>166400.54999999999</v>
      </c>
      <c r="V84" s="104" cm="1">
        <f t="array" aca="1" ref="V84" ca="1">IF($P84="Y",VLOOKUP($O84,INDIRECT($P$2),V$5,0)*INDIRECT($O$1),VLOOKUP($O84,INDIRECT($P$2),V$5,0))</f>
        <v>169726.67499999999</v>
      </c>
      <c r="W84" s="104" cm="1">
        <f t="array" aca="1" ref="W84" ca="1">IF($P84="Y",VLOOKUP($O84,INDIRECT($P$2),W$5,0)*INDIRECT($O$1),VLOOKUP($O84,INDIRECT($P$2),W$5,0))</f>
        <v>173119.42499999999</v>
      </c>
      <c r="X84" s="104" cm="1">
        <f t="array" aca="1" ref="X84" ca="1">IF($P84="Y",VLOOKUP($O84,INDIRECT($P$2),X$5,0)*INDIRECT($O$1),VLOOKUP($O84,INDIRECT($P$2),X$5,0))</f>
        <v>176586.99999999997</v>
      </c>
      <c r="Y84" s="104" cm="1">
        <f t="array" aca="1" ref="Y84" ca="1">IF($P84="Y",VLOOKUP($O84,INDIRECT($P$2),Y$5,0)*INDIRECT($O$1),VLOOKUP($O84,INDIRECT($P$2),Y$5,0))</f>
        <v>180115.05</v>
      </c>
      <c r="Z84" s="104" cm="1">
        <f t="array" aca="1" ref="Z84" ca="1">IF($P84="Y",VLOOKUP($O84,INDIRECT($P$2),Z$5,0)*INDIRECT($O$1),VLOOKUP($O84,INDIRECT($P$2),Z$5,0))</f>
        <v>183716.9</v>
      </c>
      <c r="AA84" s="162" t="str">
        <f t="shared" si="64"/>
        <v>C03225</v>
      </c>
      <c r="AB84" s="163" t="str">
        <f t="shared" si="65"/>
        <v>Director Emergency Management</v>
      </c>
      <c r="AC84" s="162" t="str">
        <f t="shared" si="66"/>
        <v>41</v>
      </c>
      <c r="AD84" s="164">
        <f t="shared" ca="1" si="53"/>
        <v>74.51100000000001</v>
      </c>
      <c r="AE84" s="164">
        <f t="shared" ca="1" si="68"/>
        <v>78.432000000000002</v>
      </c>
      <c r="AF84" s="164">
        <f t="shared" ca="1" si="68"/>
        <v>80.001000000000005</v>
      </c>
      <c r="AG84" s="164">
        <f t="shared" ca="1" si="68"/>
        <v>81.600000000000009</v>
      </c>
      <c r="AH84" s="164">
        <f t="shared" ca="1" si="68"/>
        <v>83.231000000000009</v>
      </c>
      <c r="AI84" s="164">
        <f t="shared" ca="1" si="68"/>
        <v>84.89800000000001</v>
      </c>
      <c r="AJ84" s="164">
        <f t="shared" ca="1" si="70"/>
        <v>86.594000000000008</v>
      </c>
      <c r="AK84" s="164">
        <f t="shared" ca="1" si="69"/>
        <v>88.326000000000008</v>
      </c>
    </row>
    <row r="85" spans="1:37" s="51" customFormat="1">
      <c r="A85" s="85" t="s">
        <v>181</v>
      </c>
      <c r="B85" s="86">
        <v>12</v>
      </c>
      <c r="C85" s="86">
        <v>212</v>
      </c>
      <c r="D85" s="86">
        <v>575</v>
      </c>
      <c r="E85" s="86" t="s">
        <v>448</v>
      </c>
      <c r="F85" s="85" t="s">
        <v>183</v>
      </c>
      <c r="G85" s="134">
        <f t="shared" si="54"/>
        <v>131573</v>
      </c>
      <c r="H85" s="134">
        <f t="shared" si="55"/>
        <v>138498</v>
      </c>
      <c r="I85" s="134">
        <f t="shared" si="56"/>
        <v>141269</v>
      </c>
      <c r="J85" s="134">
        <f t="shared" si="57"/>
        <v>144093</v>
      </c>
      <c r="K85" s="134">
        <f t="shared" si="58"/>
        <v>146975</v>
      </c>
      <c r="L85" s="134">
        <f t="shared" si="59"/>
        <v>149914</v>
      </c>
      <c r="M85" s="134">
        <f t="shared" si="60"/>
        <v>152914</v>
      </c>
      <c r="N85" s="134">
        <f t="shared" si="61"/>
        <v>155971</v>
      </c>
      <c r="O85" s="100" t="str">
        <f t="shared" si="62"/>
        <v>C03250</v>
      </c>
      <c r="P85" s="102" t="s">
        <v>509</v>
      </c>
      <c r="Q85" s="103" t="str">
        <f t="shared" si="63"/>
        <v>Director Environmental Health</v>
      </c>
      <c r="R85" s="102">
        <f t="shared" si="67"/>
        <v>212</v>
      </c>
      <c r="S85" s="214">
        <v>131573.09999999998</v>
      </c>
      <c r="T85" s="214">
        <v>138498</v>
      </c>
      <c r="U85" s="214">
        <v>141268.57499999998</v>
      </c>
      <c r="V85" s="214">
        <v>144093.47499999998</v>
      </c>
      <c r="W85" s="214">
        <v>146974.75</v>
      </c>
      <c r="X85" s="214">
        <v>149914.44999999998</v>
      </c>
      <c r="Y85" s="214">
        <v>152913.59999999998</v>
      </c>
      <c r="Z85" s="214">
        <v>155971.17499999999</v>
      </c>
      <c r="AA85" s="162" t="str">
        <f t="shared" si="64"/>
        <v>C03250</v>
      </c>
      <c r="AB85" s="163" t="str">
        <f t="shared" si="65"/>
        <v>Director Environmental Health</v>
      </c>
      <c r="AC85" s="162">
        <f t="shared" si="66"/>
        <v>212</v>
      </c>
      <c r="AD85" s="164">
        <f t="shared" si="53"/>
        <v>63.256999999999998</v>
      </c>
      <c r="AE85" s="164">
        <f t="shared" si="68"/>
        <v>66.585999999999999</v>
      </c>
      <c r="AF85" s="164">
        <f t="shared" si="68"/>
        <v>67.918000000000006</v>
      </c>
      <c r="AG85" s="164">
        <f t="shared" si="68"/>
        <v>69.27600000000001</v>
      </c>
      <c r="AH85" s="164">
        <f t="shared" si="68"/>
        <v>70.661000000000001</v>
      </c>
      <c r="AI85" s="164">
        <f t="shared" si="68"/>
        <v>72.075000000000003</v>
      </c>
      <c r="AJ85" s="164">
        <f t="shared" si="70"/>
        <v>73.51700000000001</v>
      </c>
      <c r="AK85" s="164">
        <f t="shared" si="69"/>
        <v>74.987000000000009</v>
      </c>
    </row>
    <row r="86" spans="1:37" s="51" customFormat="1">
      <c r="A86" s="85" t="s">
        <v>758</v>
      </c>
      <c r="B86" s="86">
        <v>12</v>
      </c>
      <c r="C86" s="86">
        <v>84</v>
      </c>
      <c r="D86" s="86">
        <v>563</v>
      </c>
      <c r="E86" s="86" t="s">
        <v>448</v>
      </c>
      <c r="F86" s="85" t="s">
        <v>185</v>
      </c>
      <c r="G86" s="134">
        <f t="shared" si="54"/>
        <v>128767</v>
      </c>
      <c r="H86" s="134">
        <f t="shared" ca="1" si="55"/>
        <v>135541</v>
      </c>
      <c r="I86" s="134">
        <f t="shared" ca="1" si="56"/>
        <v>138251</v>
      </c>
      <c r="J86" s="134">
        <f t="shared" ca="1" si="57"/>
        <v>141017</v>
      </c>
      <c r="K86" s="134">
        <f t="shared" ca="1" si="58"/>
        <v>143836</v>
      </c>
      <c r="L86" s="134">
        <f t="shared" ca="1" si="59"/>
        <v>146713</v>
      </c>
      <c r="M86" s="134">
        <f t="shared" ca="1" si="60"/>
        <v>149648</v>
      </c>
      <c r="N86" s="134">
        <f t="shared" ca="1" si="61"/>
        <v>152642</v>
      </c>
      <c r="O86" s="100" t="str">
        <f t="shared" si="62"/>
        <v>53101C</v>
      </c>
      <c r="P86" s="102" t="s">
        <v>509</v>
      </c>
      <c r="Q86" s="103" t="str">
        <f t="shared" si="63"/>
        <v>Director Environmental Programs</v>
      </c>
      <c r="R86" s="102">
        <f t="shared" si="67"/>
        <v>84</v>
      </c>
      <c r="S86" s="214">
        <v>128766.56</v>
      </c>
      <c r="T86" s="104" cm="1">
        <f t="array" aca="1" ref="T86" ca="1">IF($P86="Y",VLOOKUP($O86,INDIRECT($P$2),T$5,0)*INDIRECT($O$1),VLOOKUP($O86,INDIRECT($P$2),T$5,0))</f>
        <v>135540.875</v>
      </c>
      <c r="U86" s="104" cm="1">
        <f t="array" aca="1" ref="U86" ca="1">IF($P86="Y",VLOOKUP($O86,INDIRECT($P$2),U$5,0)*INDIRECT($O$1),VLOOKUP($O86,INDIRECT($P$2),U$5,0))</f>
        <v>138250.97499999998</v>
      </c>
      <c r="V86" s="104" cm="1">
        <f t="array" aca="1" ref="V86" ca="1">IF($P86="Y",VLOOKUP($O86,INDIRECT($P$2),V$5,0)*INDIRECT($O$1),VLOOKUP($O86,INDIRECT($P$2),V$5,0))</f>
        <v>141017.44999999998</v>
      </c>
      <c r="W86" s="104" cm="1">
        <f t="array" aca="1" ref="W86" ca="1">IF($P86="Y",VLOOKUP($O86,INDIRECT($P$2),W$5,0)*INDIRECT($O$1),VLOOKUP($O86,INDIRECT($P$2),W$5,0))</f>
        <v>143836.19999999998</v>
      </c>
      <c r="X86" s="104" cm="1">
        <f t="array" aca="1" ref="X86" ca="1">IF($P86="Y",VLOOKUP($O86,INDIRECT($P$2),X$5,0)*INDIRECT($O$1),VLOOKUP($O86,INDIRECT($P$2),X$5,0))</f>
        <v>146713.375</v>
      </c>
      <c r="Y86" s="104" cm="1">
        <f t="array" aca="1" ref="Y86" ca="1">IF($P86="Y",VLOOKUP($O86,INDIRECT($P$2),Y$5,0)*INDIRECT($O$1),VLOOKUP($O86,INDIRECT($P$2),Y$5,0))</f>
        <v>149647.94999999998</v>
      </c>
      <c r="Z86" s="104" cm="1">
        <f t="array" aca="1" ref="Z86" ca="1">IF($P86="Y",VLOOKUP($O86,INDIRECT($P$2),Z$5,0)*INDIRECT($O$1),VLOOKUP($O86,INDIRECT($P$2),Z$5,0))</f>
        <v>152641.97499999998</v>
      </c>
      <c r="AA86" s="162" t="str">
        <f t="shared" si="64"/>
        <v>53101C</v>
      </c>
      <c r="AB86" s="163" t="str">
        <f t="shared" si="65"/>
        <v>Director Environmental Programs</v>
      </c>
      <c r="AC86" s="162">
        <f t="shared" si="66"/>
        <v>84</v>
      </c>
      <c r="AD86" s="164">
        <f t="shared" si="53"/>
        <v>61.906999999999996</v>
      </c>
      <c r="AE86" s="164">
        <f t="shared" ref="AE86:AE117" ca="1" si="71">ROUNDUP(T86/2080,3)</f>
        <v>65.164000000000001</v>
      </c>
      <c r="AF86" s="164">
        <f t="shared" ref="AF86:AF117" ca="1" si="72">ROUNDUP(U86/2080,3)</f>
        <v>66.466999999999999</v>
      </c>
      <c r="AG86" s="164">
        <f t="shared" ref="AG86:AG117" ca="1" si="73">ROUNDUP(V86/2080,3)</f>
        <v>67.797000000000011</v>
      </c>
      <c r="AH86" s="164">
        <f t="shared" ref="AH86:AH117" ca="1" si="74">ROUNDUP(W86/2080,3)</f>
        <v>69.153000000000006</v>
      </c>
      <c r="AI86" s="213">
        <v>70.537000000000006</v>
      </c>
      <c r="AJ86" s="164">
        <f t="shared" ca="1" si="70"/>
        <v>71.947000000000003</v>
      </c>
      <c r="AK86" s="164">
        <f t="shared" ca="1" si="69"/>
        <v>73.38600000000001</v>
      </c>
    </row>
    <row r="87" spans="1:37" s="51" customFormat="1">
      <c r="A87" s="85" t="s">
        <v>186</v>
      </c>
      <c r="B87" s="86">
        <v>13</v>
      </c>
      <c r="C87" s="86" t="s">
        <v>187</v>
      </c>
      <c r="D87" s="86">
        <v>625</v>
      </c>
      <c r="E87" s="86" t="s">
        <v>448</v>
      </c>
      <c r="F87" s="85" t="s">
        <v>188</v>
      </c>
      <c r="G87" s="134">
        <f t="shared" ca="1" si="54"/>
        <v>143276</v>
      </c>
      <c r="H87" s="134">
        <f t="shared" ca="1" si="55"/>
        <v>150815</v>
      </c>
      <c r="I87" s="134">
        <f t="shared" ca="1" si="56"/>
        <v>153834</v>
      </c>
      <c r="J87" s="134">
        <f t="shared" ca="1" si="57"/>
        <v>156910</v>
      </c>
      <c r="K87" s="134">
        <f t="shared" ca="1" si="58"/>
        <v>160049</v>
      </c>
      <c r="L87" s="134">
        <f t="shared" ca="1" si="59"/>
        <v>163251</v>
      </c>
      <c r="M87" s="134">
        <f t="shared" ca="1" si="60"/>
        <v>166513</v>
      </c>
      <c r="N87" s="134">
        <f t="shared" ca="1" si="61"/>
        <v>169847</v>
      </c>
      <c r="O87" s="100" t="str">
        <f t="shared" si="62"/>
        <v>C03265</v>
      </c>
      <c r="P87" s="102" t="s">
        <v>509</v>
      </c>
      <c r="Q87" s="103" t="str">
        <f t="shared" si="63"/>
        <v>Director Event Services</v>
      </c>
      <c r="R87" s="102" t="str">
        <f t="shared" si="67"/>
        <v>49</v>
      </c>
      <c r="S87" s="104" cm="1">
        <f t="array" aca="1" ref="S87" ca="1">IF($P87="Y",VLOOKUP($O87,INDIRECT($P$2),S$5,0)*INDIRECT($O$1),VLOOKUP($O87,INDIRECT($P$2),S$5,0))</f>
        <v>143275.52499999999</v>
      </c>
      <c r="T87" s="104" cm="1">
        <f t="array" aca="1" ref="T87" ca="1">IF($P87="Y",VLOOKUP($O87,INDIRECT($P$2),T$5,0)*INDIRECT($O$1),VLOOKUP($O87,INDIRECT($P$2),T$5,0))</f>
        <v>150815.42499999999</v>
      </c>
      <c r="U87" s="104" cm="1">
        <f t="array" aca="1" ref="U87" ca="1">IF($P87="Y",VLOOKUP($O87,INDIRECT($P$2),U$5,0)*INDIRECT($O$1),VLOOKUP($O87,INDIRECT($P$2),U$5,0))</f>
        <v>153834.04999999999</v>
      </c>
      <c r="V87" s="104" cm="1">
        <f t="array" aca="1" ref="V87" ca="1">IF($P87="Y",VLOOKUP($O87,INDIRECT($P$2),V$5,0)*INDIRECT($O$1),VLOOKUP($O87,INDIRECT($P$2),V$5,0))</f>
        <v>156910.07499999998</v>
      </c>
      <c r="W87" s="104" cm="1">
        <f t="array" aca="1" ref="W87" ca="1">IF($P87="Y",VLOOKUP($O87,INDIRECT($P$2),W$5,0)*INDIRECT($O$1),VLOOKUP($O87,INDIRECT($P$2),W$5,0))</f>
        <v>160048.625</v>
      </c>
      <c r="X87" s="104" cm="1">
        <f t="array" aca="1" ref="X87" ca="1">IF($P87="Y",VLOOKUP($O87,INDIRECT($P$2),X$5,0)*INDIRECT($O$1),VLOOKUP($O87,INDIRECT($P$2),X$5,0))</f>
        <v>163250.72499999998</v>
      </c>
      <c r="Y87" s="104" cm="1">
        <f t="array" aca="1" ref="Y87" ca="1">IF($P87="Y",VLOOKUP($O87,INDIRECT($P$2),Y$5,0)*INDIRECT($O$1),VLOOKUP($O87,INDIRECT($P$2),Y$5,0))</f>
        <v>166513.29999999999</v>
      </c>
      <c r="Z87" s="104" cm="1">
        <f t="array" aca="1" ref="Z87" ca="1">IF($P87="Y",VLOOKUP($O87,INDIRECT($P$2),Z$5,0)*INDIRECT($O$1),VLOOKUP($O87,INDIRECT($P$2),Z$5,0))</f>
        <v>169846.59999999998</v>
      </c>
      <c r="AA87" s="162" t="str">
        <f t="shared" si="64"/>
        <v>C03265</v>
      </c>
      <c r="AB87" s="163" t="str">
        <f t="shared" si="65"/>
        <v>Director Event Services</v>
      </c>
      <c r="AC87" s="162" t="str">
        <f t="shared" si="66"/>
        <v>49</v>
      </c>
      <c r="AD87" s="164">
        <f t="shared" ca="1" si="53"/>
        <v>68.88300000000001</v>
      </c>
      <c r="AE87" s="164">
        <f t="shared" ca="1" si="71"/>
        <v>72.50800000000001</v>
      </c>
      <c r="AF87" s="164">
        <f t="shared" ca="1" si="72"/>
        <v>73.959000000000003</v>
      </c>
      <c r="AG87" s="164">
        <f t="shared" ca="1" si="73"/>
        <v>75.438000000000002</v>
      </c>
      <c r="AH87" s="164">
        <f t="shared" ca="1" si="74"/>
        <v>76.947000000000003</v>
      </c>
      <c r="AI87" s="164">
        <f t="shared" ref="AI87:AI118" ca="1" si="75">ROUNDUP(X87/2080,3)</f>
        <v>78.486000000000004</v>
      </c>
      <c r="AJ87" s="164">
        <f t="shared" ca="1" si="70"/>
        <v>80.055000000000007</v>
      </c>
      <c r="AK87" s="164">
        <f t="shared" ca="1" si="69"/>
        <v>81.658000000000001</v>
      </c>
    </row>
    <row r="88" spans="1:37" s="51" customFormat="1">
      <c r="A88" s="85" t="s">
        <v>189</v>
      </c>
      <c r="B88" s="86">
        <v>13</v>
      </c>
      <c r="C88" s="86" t="s">
        <v>187</v>
      </c>
      <c r="D88" s="86">
        <v>625</v>
      </c>
      <c r="E88" s="86" t="s">
        <v>448</v>
      </c>
      <c r="F88" s="85" t="s">
        <v>190</v>
      </c>
      <c r="G88" s="134">
        <f t="shared" ca="1" si="54"/>
        <v>143276</v>
      </c>
      <c r="H88" s="134">
        <f t="shared" ca="1" si="55"/>
        <v>150815</v>
      </c>
      <c r="I88" s="134">
        <f t="shared" ca="1" si="56"/>
        <v>153834</v>
      </c>
      <c r="J88" s="134">
        <f t="shared" ca="1" si="57"/>
        <v>156910</v>
      </c>
      <c r="K88" s="134">
        <f t="shared" ca="1" si="58"/>
        <v>160049</v>
      </c>
      <c r="L88" s="134">
        <f t="shared" ca="1" si="59"/>
        <v>163251</v>
      </c>
      <c r="M88" s="134">
        <f t="shared" ca="1" si="60"/>
        <v>166513</v>
      </c>
      <c r="N88" s="134">
        <f t="shared" ca="1" si="61"/>
        <v>169847</v>
      </c>
      <c r="O88" s="100" t="str">
        <f t="shared" si="62"/>
        <v>C03267</v>
      </c>
      <c r="P88" s="102" t="s">
        <v>509</v>
      </c>
      <c r="Q88" s="103" t="str">
        <f t="shared" si="63"/>
        <v>Director Facility Services</v>
      </c>
      <c r="R88" s="102" t="str">
        <f t="shared" si="67"/>
        <v>49</v>
      </c>
      <c r="S88" s="104" cm="1">
        <f t="array" aca="1" ref="S88" ca="1">IF($P88="Y",VLOOKUP($O88,INDIRECT($P$2),S$5,0)*INDIRECT($O$1),VLOOKUP($O88,INDIRECT($P$2),S$5,0))</f>
        <v>143275.52499999999</v>
      </c>
      <c r="T88" s="104" cm="1">
        <f t="array" aca="1" ref="T88" ca="1">IF($P88="Y",VLOOKUP($O88,INDIRECT($P$2),T$5,0)*INDIRECT($O$1),VLOOKUP($O88,INDIRECT($P$2),T$5,0))</f>
        <v>150815.42499999999</v>
      </c>
      <c r="U88" s="104" cm="1">
        <f t="array" aca="1" ref="U88" ca="1">IF($P88="Y",VLOOKUP($O88,INDIRECT($P$2),U$5,0)*INDIRECT($O$1),VLOOKUP($O88,INDIRECT($P$2),U$5,0))</f>
        <v>153834.04999999999</v>
      </c>
      <c r="V88" s="104" cm="1">
        <f t="array" aca="1" ref="V88" ca="1">IF($P88="Y",VLOOKUP($O88,INDIRECT($P$2),V$5,0)*INDIRECT($O$1),VLOOKUP($O88,INDIRECT($P$2),V$5,0))</f>
        <v>156910.07499999998</v>
      </c>
      <c r="W88" s="104" cm="1">
        <f t="array" aca="1" ref="W88" ca="1">IF($P88="Y",VLOOKUP($O88,INDIRECT($P$2),W$5,0)*INDIRECT($O$1),VLOOKUP($O88,INDIRECT($P$2),W$5,0))</f>
        <v>160048.625</v>
      </c>
      <c r="X88" s="104" cm="1">
        <f t="array" aca="1" ref="X88" ca="1">IF($P88="Y",VLOOKUP($O88,INDIRECT($P$2),X$5,0)*INDIRECT($O$1),VLOOKUP($O88,INDIRECT($P$2),X$5,0))</f>
        <v>163250.72499999998</v>
      </c>
      <c r="Y88" s="104" cm="1">
        <f t="array" aca="1" ref="Y88" ca="1">IF($P88="Y",VLOOKUP($O88,INDIRECT($P$2),Y$5,0)*INDIRECT($O$1),VLOOKUP($O88,INDIRECT($P$2),Y$5,0))</f>
        <v>166513.29999999999</v>
      </c>
      <c r="Z88" s="104" cm="1">
        <f t="array" aca="1" ref="Z88" ca="1">IF($P88="Y",VLOOKUP($O88,INDIRECT($P$2),Z$5,0)*INDIRECT($O$1),VLOOKUP($O88,INDIRECT($P$2),Z$5,0))</f>
        <v>169846.59999999998</v>
      </c>
      <c r="AA88" s="162" t="str">
        <f t="shared" si="64"/>
        <v>C03267</v>
      </c>
      <c r="AB88" s="163" t="str">
        <f t="shared" si="65"/>
        <v>Director Facility Services</v>
      </c>
      <c r="AC88" s="162" t="str">
        <f t="shared" si="66"/>
        <v>49</v>
      </c>
      <c r="AD88" s="164">
        <f t="shared" ca="1" si="53"/>
        <v>68.88300000000001</v>
      </c>
      <c r="AE88" s="164">
        <f t="shared" ca="1" si="71"/>
        <v>72.50800000000001</v>
      </c>
      <c r="AF88" s="164">
        <f t="shared" ca="1" si="72"/>
        <v>73.959000000000003</v>
      </c>
      <c r="AG88" s="164">
        <f t="shared" ca="1" si="73"/>
        <v>75.438000000000002</v>
      </c>
      <c r="AH88" s="164">
        <f t="shared" ca="1" si="74"/>
        <v>76.947000000000003</v>
      </c>
      <c r="AI88" s="164">
        <f t="shared" ca="1" si="75"/>
        <v>78.486000000000004</v>
      </c>
      <c r="AJ88" s="164">
        <f t="shared" ca="1" si="70"/>
        <v>80.055000000000007</v>
      </c>
      <c r="AK88" s="164">
        <f t="shared" ca="1" si="69"/>
        <v>81.658000000000001</v>
      </c>
    </row>
    <row r="89" spans="1:37" s="51" customFormat="1">
      <c r="A89" s="85" t="s">
        <v>191</v>
      </c>
      <c r="B89" s="86">
        <v>13</v>
      </c>
      <c r="C89" s="86" t="s">
        <v>192</v>
      </c>
      <c r="D89" s="86">
        <v>623</v>
      </c>
      <c r="E89" s="86" t="s">
        <v>448</v>
      </c>
      <c r="F89" s="85" t="s">
        <v>193</v>
      </c>
      <c r="G89" s="134">
        <f t="shared" ca="1" si="54"/>
        <v>142809</v>
      </c>
      <c r="H89" s="134">
        <f t="shared" ca="1" si="55"/>
        <v>150324</v>
      </c>
      <c r="I89" s="134">
        <f t="shared" ca="1" si="56"/>
        <v>153331</v>
      </c>
      <c r="J89" s="134">
        <f t="shared" ca="1" si="57"/>
        <v>156397</v>
      </c>
      <c r="K89" s="134">
        <f t="shared" ca="1" si="58"/>
        <v>159527</v>
      </c>
      <c r="L89" s="134">
        <f t="shared" ca="1" si="59"/>
        <v>162714</v>
      </c>
      <c r="M89" s="134">
        <f t="shared" ca="1" si="60"/>
        <v>165971</v>
      </c>
      <c r="N89" s="134">
        <f t="shared" ca="1" si="61"/>
        <v>169290</v>
      </c>
      <c r="O89" s="100" t="str">
        <f t="shared" si="62"/>
        <v>C09890</v>
      </c>
      <c r="P89" s="102" t="s">
        <v>509</v>
      </c>
      <c r="Q89" s="103" t="str">
        <f t="shared" si="63"/>
        <v>Director Fleet Services</v>
      </c>
      <c r="R89" s="102" t="str">
        <f t="shared" si="67"/>
        <v>92</v>
      </c>
      <c r="S89" s="104" cm="1">
        <f t="array" aca="1" ref="S89" ca="1">IF($P89="Y",VLOOKUP($O89,INDIRECT($P$2),S$5,0)*INDIRECT($O$1),VLOOKUP($O89,INDIRECT($P$2),S$5,0))</f>
        <v>142809.15</v>
      </c>
      <c r="T89" s="104" cm="1">
        <f t="array" aca="1" ref="T89" ca="1">IF($P89="Y",VLOOKUP($O89,INDIRECT($P$2),T$5,0)*INDIRECT($O$1),VLOOKUP($O89,INDIRECT($P$2),T$5,0))</f>
        <v>150324.44999999998</v>
      </c>
      <c r="U89" s="104" cm="1">
        <f t="array" aca="1" ref="U89" ca="1">IF($P89="Y",VLOOKUP($O89,INDIRECT($P$2),U$5,0)*INDIRECT($O$1),VLOOKUP($O89,INDIRECT($P$2),U$5,0))</f>
        <v>153330.77499999999</v>
      </c>
      <c r="V89" s="104" cm="1">
        <f t="array" aca="1" ref="V89" ca="1">IF($P89="Y",VLOOKUP($O89,INDIRECT($P$2),V$5,0)*INDIRECT($O$1),VLOOKUP($O89,INDIRECT($P$2),V$5,0))</f>
        <v>156396.54999999999</v>
      </c>
      <c r="W89" s="104" cm="1">
        <f t="array" aca="1" ref="W89" ca="1">IF($P89="Y",VLOOKUP($O89,INDIRECT($P$2),W$5,0)*INDIRECT($O$1),VLOOKUP($O89,INDIRECT($P$2),W$5,0))</f>
        <v>159526.9</v>
      </c>
      <c r="X89" s="104" cm="1">
        <f t="array" aca="1" ref="X89" ca="1">IF($P89="Y",VLOOKUP($O89,INDIRECT($P$2),X$5,0)*INDIRECT($O$1),VLOOKUP($O89,INDIRECT($P$2),X$5,0))</f>
        <v>162713.625</v>
      </c>
      <c r="Y89" s="104" cm="1">
        <f t="array" aca="1" ref="Y89" ca="1">IF($P89="Y",VLOOKUP($O89,INDIRECT($P$2),Y$5,0)*INDIRECT($O$1),VLOOKUP($O89,INDIRECT($P$2),Y$5,0))</f>
        <v>165971.07499999998</v>
      </c>
      <c r="Z89" s="104" cm="1">
        <f t="array" aca="1" ref="Z89" ca="1">IF($P89="Y",VLOOKUP($O89,INDIRECT($P$2),Z$5,0)*INDIRECT($O$1),VLOOKUP($O89,INDIRECT($P$2),Z$5,0))</f>
        <v>169290.02499999999</v>
      </c>
      <c r="AA89" s="162" t="str">
        <f t="shared" si="64"/>
        <v>C09890</v>
      </c>
      <c r="AB89" s="163" t="str">
        <f t="shared" si="65"/>
        <v>Director Fleet Services</v>
      </c>
      <c r="AC89" s="162" t="str">
        <f t="shared" si="66"/>
        <v>92</v>
      </c>
      <c r="AD89" s="164">
        <f t="shared" ca="1" si="53"/>
        <v>68.659000000000006</v>
      </c>
      <c r="AE89" s="164">
        <f t="shared" ca="1" si="71"/>
        <v>72.272000000000006</v>
      </c>
      <c r="AF89" s="164">
        <f t="shared" ca="1" si="72"/>
        <v>73.716999999999999</v>
      </c>
      <c r="AG89" s="164">
        <f t="shared" ca="1" si="73"/>
        <v>75.191000000000003</v>
      </c>
      <c r="AH89" s="164">
        <f t="shared" ca="1" si="74"/>
        <v>76.695999999999998</v>
      </c>
      <c r="AI89" s="164">
        <f t="shared" ca="1" si="75"/>
        <v>78.228000000000009</v>
      </c>
      <c r="AJ89" s="164">
        <f t="shared" ca="1" si="70"/>
        <v>79.794000000000011</v>
      </c>
      <c r="AK89" s="164">
        <f t="shared" ca="1" si="69"/>
        <v>81.39</v>
      </c>
    </row>
    <row r="90" spans="1:37" s="51" customFormat="1">
      <c r="A90" s="85" t="s">
        <v>546</v>
      </c>
      <c r="B90" s="86">
        <v>12</v>
      </c>
      <c r="C90" s="94" t="s">
        <v>245</v>
      </c>
      <c r="D90" s="86">
        <v>563</v>
      </c>
      <c r="E90" s="86" t="s">
        <v>448</v>
      </c>
      <c r="F90" s="85" t="s">
        <v>547</v>
      </c>
      <c r="G90" s="134">
        <f t="shared" ca="1" si="54"/>
        <v>128765</v>
      </c>
      <c r="H90" s="134">
        <f t="shared" ca="1" si="55"/>
        <v>135541</v>
      </c>
      <c r="I90" s="134">
        <f t="shared" ca="1" si="56"/>
        <v>138251</v>
      </c>
      <c r="J90" s="134">
        <f t="shared" ca="1" si="57"/>
        <v>141017</v>
      </c>
      <c r="K90" s="134">
        <f t="shared" ca="1" si="58"/>
        <v>143836</v>
      </c>
      <c r="L90" s="134">
        <f t="shared" ca="1" si="59"/>
        <v>146713</v>
      </c>
      <c r="M90" s="134">
        <f t="shared" ca="1" si="60"/>
        <v>149648</v>
      </c>
      <c r="N90" s="134">
        <f t="shared" ca="1" si="61"/>
        <v>152642</v>
      </c>
      <c r="O90" s="100" t="str">
        <f t="shared" si="62"/>
        <v>53042C</v>
      </c>
      <c r="P90" s="102" t="s">
        <v>509</v>
      </c>
      <c r="Q90" s="103" t="str">
        <f t="shared" si="63"/>
        <v>Director Health Operations</v>
      </c>
      <c r="R90" s="102" t="str">
        <f t="shared" si="67"/>
        <v>84</v>
      </c>
      <c r="S90" s="104" cm="1">
        <f t="array" aca="1" ref="S90" ca="1">IF($P90="Y",VLOOKUP($O90,INDIRECT($P$2),S$5,0)*INDIRECT($O$1),VLOOKUP($O90,INDIRECT($P$2),S$5,0))</f>
        <v>128764.59999999999</v>
      </c>
      <c r="T90" s="104" cm="1">
        <f t="array" aca="1" ref="T90" ca="1">IF($P90="Y",VLOOKUP($O90,INDIRECT($P$2),T$5,0)*INDIRECT($O$1),VLOOKUP($O90,INDIRECT($P$2),T$5,0))</f>
        <v>135540.875</v>
      </c>
      <c r="U90" s="104" cm="1">
        <f t="array" aca="1" ref="U90" ca="1">IF($P90="Y",VLOOKUP($O90,INDIRECT($P$2),U$5,0)*INDIRECT($O$1),VLOOKUP($O90,INDIRECT($P$2),U$5,0))</f>
        <v>138250.97499999998</v>
      </c>
      <c r="V90" s="104" cm="1">
        <f t="array" aca="1" ref="V90" ca="1">IF($P90="Y",VLOOKUP($O90,INDIRECT($P$2),V$5,0)*INDIRECT($O$1),VLOOKUP($O90,INDIRECT($P$2),V$5,0))</f>
        <v>141017.44999999998</v>
      </c>
      <c r="W90" s="104" cm="1">
        <f t="array" aca="1" ref="W90" ca="1">IF($P90="Y",VLOOKUP($O90,INDIRECT($P$2),W$5,0)*INDIRECT($O$1),VLOOKUP($O90,INDIRECT($P$2),W$5,0))</f>
        <v>143836.19999999998</v>
      </c>
      <c r="X90" s="104" cm="1">
        <f t="array" aca="1" ref="X90" ca="1">IF($P90="Y",VLOOKUP($O90,INDIRECT($P$2),X$5,0)*INDIRECT($O$1),VLOOKUP($O90,INDIRECT($P$2),X$5,0))</f>
        <v>146713.375</v>
      </c>
      <c r="Y90" s="104" cm="1">
        <f t="array" aca="1" ref="Y90" ca="1">IF($P90="Y",VLOOKUP($O90,INDIRECT($P$2),Y$5,0)*INDIRECT($O$1),VLOOKUP($O90,INDIRECT($P$2),Y$5,0))</f>
        <v>149647.94999999998</v>
      </c>
      <c r="Z90" s="104" cm="1">
        <f t="array" aca="1" ref="Z90" ca="1">IF($P90="Y",VLOOKUP($O90,INDIRECT($P$2),Z$5,0)*INDIRECT($O$1),VLOOKUP($O90,INDIRECT($P$2),Z$5,0))</f>
        <v>152641.97499999998</v>
      </c>
      <c r="AA90" s="162" t="str">
        <f t="shared" si="64"/>
        <v>53042C</v>
      </c>
      <c r="AB90" s="163" t="str">
        <f t="shared" si="65"/>
        <v>Director Health Operations</v>
      </c>
      <c r="AC90" s="162" t="str">
        <f t="shared" si="66"/>
        <v>84</v>
      </c>
      <c r="AD90" s="164">
        <f t="shared" ca="1" si="53"/>
        <v>61.906999999999996</v>
      </c>
      <c r="AE90" s="164">
        <f t="shared" ca="1" si="71"/>
        <v>65.164000000000001</v>
      </c>
      <c r="AF90" s="164">
        <f t="shared" ca="1" si="72"/>
        <v>66.466999999999999</v>
      </c>
      <c r="AG90" s="164">
        <f t="shared" ca="1" si="73"/>
        <v>67.797000000000011</v>
      </c>
      <c r="AH90" s="164">
        <f t="shared" ca="1" si="74"/>
        <v>69.153000000000006</v>
      </c>
      <c r="AI90" s="164">
        <f t="shared" ca="1" si="75"/>
        <v>70.536000000000001</v>
      </c>
      <c r="AJ90" s="164">
        <f t="shared" ca="1" si="70"/>
        <v>71.947000000000003</v>
      </c>
      <c r="AK90" s="164">
        <f t="shared" ca="1" si="69"/>
        <v>73.38600000000001</v>
      </c>
    </row>
    <row r="91" spans="1:37" s="51" customFormat="1">
      <c r="A91" s="85" t="s">
        <v>250</v>
      </c>
      <c r="B91" s="86">
        <v>12</v>
      </c>
      <c r="C91" s="94" t="s">
        <v>332</v>
      </c>
      <c r="D91" s="86">
        <v>585</v>
      </c>
      <c r="E91" s="86" t="s">
        <v>448</v>
      </c>
      <c r="F91" s="113" t="s">
        <v>618</v>
      </c>
      <c r="G91" s="134">
        <f t="shared" ca="1" si="54"/>
        <v>133913</v>
      </c>
      <c r="H91" s="134">
        <f t="shared" ca="1" si="55"/>
        <v>140962</v>
      </c>
      <c r="I91" s="134">
        <f t="shared" ca="1" si="56"/>
        <v>143781</v>
      </c>
      <c r="J91" s="134">
        <f t="shared" ca="1" si="57"/>
        <v>146658</v>
      </c>
      <c r="K91" s="134">
        <f t="shared" ca="1" si="58"/>
        <v>149591</v>
      </c>
      <c r="L91" s="134">
        <f t="shared" ca="1" si="59"/>
        <v>152582</v>
      </c>
      <c r="M91" s="134">
        <f t="shared" ca="1" si="60"/>
        <v>155632</v>
      </c>
      <c r="N91" s="134">
        <f t="shared" ca="1" si="61"/>
        <v>158746</v>
      </c>
      <c r="O91" s="100" t="str">
        <f t="shared" si="62"/>
        <v>C03464</v>
      </c>
      <c r="P91" s="102" t="s">
        <v>509</v>
      </c>
      <c r="Q91" s="103" t="str">
        <f t="shared" si="63"/>
        <v>Director Health Policy and Community Programs</v>
      </c>
      <c r="R91" s="102" t="str">
        <f t="shared" si="67"/>
        <v>160</v>
      </c>
      <c r="S91" s="104" cm="1">
        <f t="array" aca="1" ref="S91" ca="1">IF($P91="Y",VLOOKUP($O91,INDIRECT($P$2),S$5,0)*INDIRECT($O$1),VLOOKUP($O91,INDIRECT($P$2),S$5,0))</f>
        <v>133913.17499999999</v>
      </c>
      <c r="T91" s="104" cm="1">
        <f t="array" aca="1" ref="T91" ca="1">IF($P91="Y",VLOOKUP($O91,INDIRECT($P$2),T$5,0)*INDIRECT($O$1),VLOOKUP($O91,INDIRECT($P$2),T$5,0))</f>
        <v>140962.09999999998</v>
      </c>
      <c r="U91" s="104" cm="1">
        <f t="array" aca="1" ref="U91" ca="1">IF($P91="Y",VLOOKUP($O91,INDIRECT($P$2),U$5,0)*INDIRECT($O$1),VLOOKUP($O91,INDIRECT($P$2),U$5,0))</f>
        <v>143780.84999999998</v>
      </c>
      <c r="V91" s="104" cm="1">
        <f t="array" aca="1" ref="V91" ca="1">IF($P91="Y",VLOOKUP($O91,INDIRECT($P$2),V$5,0)*INDIRECT($O$1),VLOOKUP($O91,INDIRECT($P$2),V$5,0))</f>
        <v>146658.02499999999</v>
      </c>
      <c r="W91" s="104" cm="1">
        <f t="array" aca="1" ref="W91" ca="1">IF($P91="Y",VLOOKUP($O91,INDIRECT($P$2),W$5,0)*INDIRECT($O$1),VLOOKUP($O91,INDIRECT($P$2),W$5,0))</f>
        <v>149590.54999999999</v>
      </c>
      <c r="X91" s="104" cm="1">
        <f t="array" aca="1" ref="X91" ca="1">IF($P91="Y",VLOOKUP($O91,INDIRECT($P$2),X$5,0)*INDIRECT($O$1),VLOOKUP($O91,INDIRECT($P$2),X$5,0))</f>
        <v>152581.5</v>
      </c>
      <c r="Y91" s="104" cm="1">
        <f t="array" aca="1" ref="Y91" ca="1">IF($P91="Y",VLOOKUP($O91,INDIRECT($P$2),Y$5,0)*INDIRECT($O$1),VLOOKUP($O91,INDIRECT($P$2),Y$5,0))</f>
        <v>155631.9</v>
      </c>
      <c r="Z91" s="104" cm="1">
        <f t="array" aca="1" ref="Z91" ca="1">IF($P91="Y",VLOOKUP($O91,INDIRECT($P$2),Z$5,0)*INDIRECT($O$1),VLOOKUP($O91,INDIRECT($P$2),Z$5,0))</f>
        <v>158745.84999999998</v>
      </c>
      <c r="AA91" s="162" t="str">
        <f t="shared" si="64"/>
        <v>C03464</v>
      </c>
      <c r="AB91" s="163" t="str">
        <f t="shared" si="65"/>
        <v>Director Health Policy and Community Programs</v>
      </c>
      <c r="AC91" s="162" t="str">
        <f t="shared" si="66"/>
        <v>160</v>
      </c>
      <c r="AD91" s="164">
        <f t="shared" ref="AD91:AD122" ca="1" si="76">ROUNDUP(S91/2080,3)</f>
        <v>64.382000000000005</v>
      </c>
      <c r="AE91" s="164">
        <f t="shared" ca="1" si="71"/>
        <v>67.771000000000001</v>
      </c>
      <c r="AF91" s="164">
        <f t="shared" ca="1" si="72"/>
        <v>69.126000000000005</v>
      </c>
      <c r="AG91" s="164">
        <f t="shared" ca="1" si="73"/>
        <v>70.509</v>
      </c>
      <c r="AH91" s="164">
        <f t="shared" ca="1" si="74"/>
        <v>71.919000000000011</v>
      </c>
      <c r="AI91" s="164">
        <f t="shared" ca="1" si="75"/>
        <v>73.356999999999999</v>
      </c>
      <c r="AJ91" s="164">
        <f t="shared" ca="1" si="70"/>
        <v>74.823999999999998</v>
      </c>
      <c r="AK91" s="164">
        <f t="shared" ca="1" si="69"/>
        <v>76.320999999999998</v>
      </c>
    </row>
    <row r="92" spans="1:37" s="51" customFormat="1">
      <c r="A92" s="85" t="s">
        <v>194</v>
      </c>
      <c r="B92" s="86">
        <v>16</v>
      </c>
      <c r="C92" s="86" t="s">
        <v>176</v>
      </c>
      <c r="D92" s="86">
        <v>753</v>
      </c>
      <c r="E92" s="86" t="s">
        <v>448</v>
      </c>
      <c r="F92" s="85" t="s">
        <v>195</v>
      </c>
      <c r="G92" s="134">
        <f t="shared" ca="1" si="54"/>
        <v>173236</v>
      </c>
      <c r="H92" s="134">
        <f t="shared" ca="1" si="55"/>
        <v>182357</v>
      </c>
      <c r="I92" s="134">
        <f t="shared" ca="1" si="56"/>
        <v>186001</v>
      </c>
      <c r="J92" s="134">
        <f t="shared" ca="1" si="57"/>
        <v>189723</v>
      </c>
      <c r="K92" s="134">
        <f t="shared" ca="1" si="58"/>
        <v>193517</v>
      </c>
      <c r="L92" s="134">
        <f t="shared" ca="1" si="59"/>
        <v>197385</v>
      </c>
      <c r="M92" s="134">
        <f t="shared" ca="1" si="60"/>
        <v>201334</v>
      </c>
      <c r="N92" s="134">
        <f t="shared" ca="1" si="61"/>
        <v>205360</v>
      </c>
      <c r="O92" s="100" t="str">
        <f t="shared" si="62"/>
        <v>C52280</v>
      </c>
      <c r="P92" s="102" t="s">
        <v>509</v>
      </c>
      <c r="Q92" s="103" t="str">
        <f t="shared" si="63"/>
        <v>Director Housing &amp; Policy Development</v>
      </c>
      <c r="R92" s="102" t="str">
        <f t="shared" si="67"/>
        <v>113</v>
      </c>
      <c r="S92" s="104" cm="1">
        <f t="array" aca="1" ref="S92" ca="1">IF($P92="Y",VLOOKUP($O92,INDIRECT($P$2),S$5,0)*INDIRECT($O$1),VLOOKUP($O92,INDIRECT($P$2),S$5,0))</f>
        <v>173236.27499999999</v>
      </c>
      <c r="T92" s="104" cm="1">
        <f t="array" aca="1" ref="T92" ca="1">IF($P92="Y",VLOOKUP($O92,INDIRECT($P$2),T$5,0)*INDIRECT($O$1),VLOOKUP($O92,INDIRECT($P$2),T$5,0))</f>
        <v>182356.72499999998</v>
      </c>
      <c r="U92" s="104" cm="1">
        <f t="array" aca="1" ref="U92" ca="1">IF($P92="Y",VLOOKUP($O92,INDIRECT($P$2),U$5,0)*INDIRECT($O$1),VLOOKUP($O92,INDIRECT($P$2),U$5,0))</f>
        <v>186000.59999999998</v>
      </c>
      <c r="V92" s="104" cm="1">
        <f t="array" aca="1" ref="V92" ca="1">IF($P92="Y",VLOOKUP($O92,INDIRECT($P$2),V$5,0)*INDIRECT($O$1),VLOOKUP($O92,INDIRECT($P$2),V$5,0))</f>
        <v>189723.4</v>
      </c>
      <c r="W92" s="104" cm="1">
        <f t="array" aca="1" ref="W92" ca="1">IF($P92="Y",VLOOKUP($O92,INDIRECT($P$2),W$5,0)*INDIRECT($O$1),VLOOKUP($O92,INDIRECT($P$2),W$5,0))</f>
        <v>193516.92499999999</v>
      </c>
      <c r="X92" s="104" cm="1">
        <f t="array" aca="1" ref="X92" ca="1">IF($P92="Y",VLOOKUP($O92,INDIRECT($P$2),X$5,0)*INDIRECT($O$1),VLOOKUP($O92,INDIRECT($P$2),X$5,0))</f>
        <v>197385.27499999999</v>
      </c>
      <c r="Y92" s="104" cm="1">
        <f t="array" aca="1" ref="Y92" ca="1">IF($P92="Y",VLOOKUP($O92,INDIRECT($P$2),Y$5,0)*INDIRECT($O$1),VLOOKUP($O92,INDIRECT($P$2),Y$5,0))</f>
        <v>201333.57499999998</v>
      </c>
      <c r="Z92" s="104" cm="1">
        <f t="array" aca="1" ref="Z92" ca="1">IF($P92="Y",VLOOKUP($O92,INDIRECT($P$2),Z$5,0)*INDIRECT($O$1),VLOOKUP($O92,INDIRECT($P$2),Z$5,0))</f>
        <v>205359.77499999999</v>
      </c>
      <c r="AA92" s="162" t="str">
        <f t="shared" si="64"/>
        <v>C52280</v>
      </c>
      <c r="AB92" s="163" t="str">
        <f t="shared" si="65"/>
        <v>Director Housing &amp; Policy Development</v>
      </c>
      <c r="AC92" s="162" t="str">
        <f t="shared" si="66"/>
        <v>113</v>
      </c>
      <c r="AD92" s="164">
        <f t="shared" ca="1" si="76"/>
        <v>83.287000000000006</v>
      </c>
      <c r="AE92" s="164">
        <f t="shared" ca="1" si="71"/>
        <v>87.672000000000011</v>
      </c>
      <c r="AF92" s="164">
        <f t="shared" ca="1" si="72"/>
        <v>89.424000000000007</v>
      </c>
      <c r="AG92" s="164">
        <f t="shared" ca="1" si="73"/>
        <v>91.213999999999999</v>
      </c>
      <c r="AH92" s="164">
        <f t="shared" ca="1" si="74"/>
        <v>93.037000000000006</v>
      </c>
      <c r="AI92" s="164">
        <f t="shared" ca="1" si="75"/>
        <v>94.897000000000006</v>
      </c>
      <c r="AJ92" s="164">
        <f t="shared" ca="1" si="70"/>
        <v>96.795000000000002</v>
      </c>
      <c r="AK92" s="164">
        <f t="shared" ca="1" si="69"/>
        <v>98.731000000000009</v>
      </c>
    </row>
    <row r="93" spans="1:37" s="51" customFormat="1">
      <c r="A93" s="85" t="s">
        <v>196</v>
      </c>
      <c r="B93" s="86">
        <v>13</v>
      </c>
      <c r="C93" s="94" t="s">
        <v>197</v>
      </c>
      <c r="D93" s="86">
        <v>593</v>
      </c>
      <c r="E93" s="86" t="s">
        <v>448</v>
      </c>
      <c r="F93" s="85" t="s">
        <v>198</v>
      </c>
      <c r="G93" s="134">
        <f t="shared" ca="1" si="54"/>
        <v>135787</v>
      </c>
      <c r="H93" s="134">
        <f t="shared" ca="1" si="55"/>
        <v>142932</v>
      </c>
      <c r="I93" s="134">
        <f t="shared" ca="1" si="56"/>
        <v>145791</v>
      </c>
      <c r="J93" s="134">
        <f t="shared" ca="1" si="57"/>
        <v>148708</v>
      </c>
      <c r="K93" s="134">
        <f t="shared" ca="1" si="58"/>
        <v>151683</v>
      </c>
      <c r="L93" s="134">
        <f t="shared" ca="1" si="59"/>
        <v>154715</v>
      </c>
      <c r="M93" s="134">
        <f t="shared" ca="1" si="60"/>
        <v>157811</v>
      </c>
      <c r="N93" s="134">
        <f t="shared" ca="1" si="61"/>
        <v>160967</v>
      </c>
      <c r="O93" s="100" t="str">
        <f t="shared" si="62"/>
        <v>C03030</v>
      </c>
      <c r="P93" s="102" t="s">
        <v>509</v>
      </c>
      <c r="Q93" s="103" t="str">
        <f t="shared" si="63"/>
        <v>Director Housing Inspection Services</v>
      </c>
      <c r="R93" s="102" t="str">
        <f t="shared" si="67"/>
        <v>105</v>
      </c>
      <c r="S93" s="104" cm="1">
        <f t="array" aca="1" ref="S93" ca="1">IF($P93="Y",VLOOKUP($O93,INDIRECT($P$2),S$5,0)*INDIRECT($O$1),VLOOKUP($O93,INDIRECT($P$2),S$5,0))</f>
        <v>135786.875</v>
      </c>
      <c r="T93" s="104" cm="1">
        <f t="array" aca="1" ref="T93" ca="1">IF($P93="Y",VLOOKUP($O93,INDIRECT($P$2),T$5,0)*INDIRECT($O$1),VLOOKUP($O93,INDIRECT($P$2),T$5,0))</f>
        <v>142932.15</v>
      </c>
      <c r="U93" s="104" cm="1">
        <f t="array" aca="1" ref="U93" ca="1">IF($P93="Y",VLOOKUP($O93,INDIRECT($P$2),U$5,0)*INDIRECT($O$1),VLOOKUP($O93,INDIRECT($P$2),U$5,0))</f>
        <v>145790.875</v>
      </c>
      <c r="V93" s="104" cm="1">
        <f t="array" aca="1" ref="V93" ca="1">IF($P93="Y",VLOOKUP($O93,INDIRECT($P$2),V$5,0)*INDIRECT($O$1),VLOOKUP($O93,INDIRECT($P$2),V$5,0))</f>
        <v>148708.02499999999</v>
      </c>
      <c r="W93" s="104" cm="1">
        <f t="array" aca="1" ref="W93" ca="1">IF($P93="Y",VLOOKUP($O93,INDIRECT($P$2),W$5,0)*INDIRECT($O$1),VLOOKUP($O93,INDIRECT($P$2),W$5,0))</f>
        <v>151682.57499999998</v>
      </c>
      <c r="X93" s="104" cm="1">
        <f t="array" aca="1" ref="X93" ca="1">IF($P93="Y",VLOOKUP($O93,INDIRECT($P$2),X$5,0)*INDIRECT($O$1),VLOOKUP($O93,INDIRECT($P$2),X$5,0))</f>
        <v>154714.52499999999</v>
      </c>
      <c r="Y93" s="104" cm="1">
        <f t="array" aca="1" ref="Y93" ca="1">IF($P93="Y",VLOOKUP($O93,INDIRECT($P$2),Y$5,0)*INDIRECT($O$1),VLOOKUP($O93,INDIRECT($P$2),Y$5,0))</f>
        <v>157811.04999999999</v>
      </c>
      <c r="Z93" s="104" cm="1">
        <f t="array" aca="1" ref="Z93" ca="1">IF($P93="Y",VLOOKUP($O93,INDIRECT($P$2),Z$5,0)*INDIRECT($O$1),VLOOKUP($O93,INDIRECT($P$2),Z$5,0))</f>
        <v>160967.02499999999</v>
      </c>
      <c r="AA93" s="162" t="str">
        <f t="shared" si="64"/>
        <v>C03030</v>
      </c>
      <c r="AB93" s="163" t="str">
        <f t="shared" si="65"/>
        <v>Director Housing Inspection Services</v>
      </c>
      <c r="AC93" s="162" t="str">
        <f t="shared" si="66"/>
        <v>105</v>
      </c>
      <c r="AD93" s="164">
        <f t="shared" ca="1" si="76"/>
        <v>65.283000000000001</v>
      </c>
      <c r="AE93" s="164">
        <f t="shared" ca="1" si="71"/>
        <v>68.718000000000004</v>
      </c>
      <c r="AF93" s="164">
        <f t="shared" ca="1" si="72"/>
        <v>70.091999999999999</v>
      </c>
      <c r="AG93" s="164">
        <f t="shared" ca="1" si="73"/>
        <v>71.495000000000005</v>
      </c>
      <c r="AH93" s="164">
        <f t="shared" ca="1" si="74"/>
        <v>72.925000000000011</v>
      </c>
      <c r="AI93" s="164">
        <f t="shared" ca="1" si="75"/>
        <v>74.382000000000005</v>
      </c>
      <c r="AJ93" s="164">
        <f t="shared" ca="1" si="70"/>
        <v>75.871000000000009</v>
      </c>
      <c r="AK93" s="164">
        <f t="shared" ca="1" si="69"/>
        <v>77.388000000000005</v>
      </c>
    </row>
    <row r="94" spans="1:37" s="51" customFormat="1">
      <c r="A94" s="85" t="s">
        <v>199</v>
      </c>
      <c r="B94" s="86">
        <v>12</v>
      </c>
      <c r="C94" s="86" t="s">
        <v>200</v>
      </c>
      <c r="D94" s="86">
        <v>543</v>
      </c>
      <c r="E94" s="86" t="s">
        <v>448</v>
      </c>
      <c r="F94" s="116" t="s">
        <v>404</v>
      </c>
      <c r="G94" s="134">
        <f t="shared" ca="1" si="54"/>
        <v>135272</v>
      </c>
      <c r="H94" s="134">
        <f t="shared" ca="1" si="55"/>
        <v>142393</v>
      </c>
      <c r="I94" s="134">
        <f t="shared" ca="1" si="56"/>
        <v>145240</v>
      </c>
      <c r="J94" s="134">
        <f t="shared" ca="1" si="57"/>
        <v>148144</v>
      </c>
      <c r="K94" s="134">
        <f t="shared" ca="1" si="58"/>
        <v>151108</v>
      </c>
      <c r="L94" s="134">
        <f t="shared" ca="1" si="59"/>
        <v>154130</v>
      </c>
      <c r="M94" s="134">
        <f t="shared" ca="1" si="60"/>
        <v>157212</v>
      </c>
      <c r="N94" s="134">
        <f t="shared" ca="1" si="61"/>
        <v>160357</v>
      </c>
      <c r="O94" s="100" t="str">
        <f t="shared" si="62"/>
        <v>C03341</v>
      </c>
      <c r="P94" s="102" t="s">
        <v>509</v>
      </c>
      <c r="Q94" s="103" t="str">
        <f t="shared" si="63"/>
        <v>Director HR Business Operations</v>
      </c>
      <c r="R94" s="102" t="str">
        <f t="shared" si="67"/>
        <v>11</v>
      </c>
      <c r="S94" s="104" cm="1">
        <f t="array" aca="1" ref="S94" ca="1">IF($P94="Y",VLOOKUP($O94,INDIRECT($P$2),S$5,0)*INDIRECT($O$1),VLOOKUP($O94,INDIRECT($P$2),S$5,0))</f>
        <v>135272.32499999998</v>
      </c>
      <c r="T94" s="104" cm="1">
        <f t="array" aca="1" ref="T94" ca="1">IF($P94="Y",VLOOKUP($O94,INDIRECT($P$2),T$5,0)*INDIRECT($O$1),VLOOKUP($O94,INDIRECT($P$2),T$5,0))</f>
        <v>142393</v>
      </c>
      <c r="U94" s="104" cm="1">
        <f t="array" aca="1" ref="U94" ca="1">IF($P94="Y",VLOOKUP($O94,INDIRECT($P$2),U$5,0)*INDIRECT($O$1),VLOOKUP($O94,INDIRECT($P$2),U$5,0))</f>
        <v>145240.44999999998</v>
      </c>
      <c r="V94" s="104" cm="1">
        <f t="array" aca="1" ref="V94" ca="1">IF($P94="Y",VLOOKUP($O94,INDIRECT($P$2),V$5,0)*INDIRECT($O$1),VLOOKUP($O94,INDIRECT($P$2),V$5,0))</f>
        <v>148144.27499999999</v>
      </c>
      <c r="W94" s="104" cm="1">
        <f t="array" aca="1" ref="W94" ca="1">IF($P94="Y",VLOOKUP($O94,INDIRECT($P$2),W$5,0)*INDIRECT($O$1),VLOOKUP($O94,INDIRECT($P$2),W$5,0))</f>
        <v>151107.54999999999</v>
      </c>
      <c r="X94" s="104" cm="1">
        <f t="array" aca="1" ref="X94" ca="1">IF($P94="Y",VLOOKUP($O94,INDIRECT($P$2),X$5,0)*INDIRECT($O$1),VLOOKUP($O94,INDIRECT($P$2),X$5,0))</f>
        <v>154130.27499999999</v>
      </c>
      <c r="Y94" s="104" cm="1">
        <f t="array" aca="1" ref="Y94" ca="1">IF($P94="Y",VLOOKUP($O94,INDIRECT($P$2),Y$5,0)*INDIRECT($O$1),VLOOKUP($O94,INDIRECT($P$2),Y$5,0))</f>
        <v>157212.44999999998</v>
      </c>
      <c r="Z94" s="104" cm="1">
        <f t="array" aca="1" ref="Z94" ca="1">IF($P94="Y",VLOOKUP($O94,INDIRECT($P$2),Z$5,0)*INDIRECT($O$1),VLOOKUP($O94,INDIRECT($P$2),Z$5,0))</f>
        <v>160357.15</v>
      </c>
      <c r="AA94" s="162" t="str">
        <f t="shared" si="64"/>
        <v>C03341</v>
      </c>
      <c r="AB94" s="163" t="str">
        <f t="shared" si="65"/>
        <v>Director HR Business Operations</v>
      </c>
      <c r="AC94" s="162" t="str">
        <f t="shared" si="66"/>
        <v>11</v>
      </c>
      <c r="AD94" s="164">
        <f t="shared" ca="1" si="76"/>
        <v>65.035000000000011</v>
      </c>
      <c r="AE94" s="164">
        <f t="shared" ca="1" si="71"/>
        <v>68.459000000000003</v>
      </c>
      <c r="AF94" s="164">
        <f t="shared" ca="1" si="72"/>
        <v>69.828000000000003</v>
      </c>
      <c r="AG94" s="164">
        <f t="shared" ca="1" si="73"/>
        <v>71.224000000000004</v>
      </c>
      <c r="AH94" s="164">
        <f t="shared" ca="1" si="74"/>
        <v>72.64800000000001</v>
      </c>
      <c r="AI94" s="164">
        <f t="shared" ca="1" si="75"/>
        <v>74.102000000000004</v>
      </c>
      <c r="AJ94" s="164">
        <f t="shared" ca="1" si="70"/>
        <v>75.582999999999998</v>
      </c>
      <c r="AK94" s="164">
        <f t="shared" ca="1" si="69"/>
        <v>77.094999999999999</v>
      </c>
    </row>
    <row r="95" spans="1:37" s="51" customFormat="1">
      <c r="A95" s="85" t="s">
        <v>202</v>
      </c>
      <c r="B95" s="86">
        <v>13</v>
      </c>
      <c r="C95" s="94" t="s">
        <v>715</v>
      </c>
      <c r="D95" s="86">
        <v>630</v>
      </c>
      <c r="E95" s="86" t="s">
        <v>448</v>
      </c>
      <c r="F95" s="116" t="s">
        <v>653</v>
      </c>
      <c r="G95" s="134">
        <f t="shared" ca="1" si="54"/>
        <v>156003</v>
      </c>
      <c r="H95" s="134">
        <f t="shared" ca="1" si="55"/>
        <v>164214</v>
      </c>
      <c r="I95" s="134">
        <f t="shared" ca="1" si="56"/>
        <v>167496</v>
      </c>
      <c r="J95" s="134">
        <f t="shared" ca="1" si="57"/>
        <v>170848</v>
      </c>
      <c r="K95" s="134">
        <f t="shared" ca="1" si="58"/>
        <v>174264</v>
      </c>
      <c r="L95" s="134">
        <f t="shared" ca="1" si="59"/>
        <v>177751</v>
      </c>
      <c r="M95" s="134">
        <f t="shared" ca="1" si="60"/>
        <v>181305</v>
      </c>
      <c r="N95" s="134">
        <f t="shared" ca="1" si="61"/>
        <v>184931</v>
      </c>
      <c r="O95" s="100" t="str">
        <f t="shared" si="62"/>
        <v>C03342</v>
      </c>
      <c r="P95" s="102" t="s">
        <v>509</v>
      </c>
      <c r="Q95" s="103" t="str">
        <f t="shared" si="63"/>
        <v>Director HR Business Partner Solutions</v>
      </c>
      <c r="R95" s="102" t="str">
        <f t="shared" si="67"/>
        <v>179</v>
      </c>
      <c r="S95" s="104" cm="1">
        <f t="array" aca="1" ref="S95" ca="1">IF($P95="Y",VLOOKUP($O95,INDIRECT($P$2),S$5,0)*INDIRECT($O$1),VLOOKUP($O95,INDIRECT($P$2),S$5,0))</f>
        <v>156002.94999999998</v>
      </c>
      <c r="T95" s="104" cm="1">
        <f t="array" aca="1" ref="T95" ca="1">IF($P95="Y",VLOOKUP($O95,INDIRECT($P$2),T$5,0)*INDIRECT($O$1),VLOOKUP($O95,INDIRECT($P$2),T$5,0))</f>
        <v>164214.22499999998</v>
      </c>
      <c r="U95" s="104" cm="1">
        <f t="array" aca="1" ref="U95" ca="1">IF($P95="Y",VLOOKUP($O95,INDIRECT($P$2),U$5,0)*INDIRECT($O$1),VLOOKUP($O95,INDIRECT($P$2),U$5,0))</f>
        <v>167496.27499999999</v>
      </c>
      <c r="V95" s="104" cm="1">
        <f t="array" aca="1" ref="V95" ca="1">IF($P95="Y",VLOOKUP($O95,INDIRECT($P$2),V$5,0)*INDIRECT($O$1),VLOOKUP($O95,INDIRECT($P$2),V$5,0))</f>
        <v>170848.02499999999</v>
      </c>
      <c r="W95" s="104" cm="1">
        <f t="array" aca="1" ref="W95" ca="1">IF($P95="Y",VLOOKUP($O95,INDIRECT($P$2),W$5,0)*INDIRECT($O$1),VLOOKUP($O95,INDIRECT($P$2),W$5,0))</f>
        <v>174264.34999999998</v>
      </c>
      <c r="X95" s="104" cm="1">
        <f t="array" aca="1" ref="X95" ca="1">IF($P95="Y",VLOOKUP($O95,INDIRECT($P$2),X$5,0)*INDIRECT($O$1),VLOOKUP($O95,INDIRECT($P$2),X$5,0))</f>
        <v>177751.4</v>
      </c>
      <c r="Y95" s="104" cm="1">
        <f t="array" aca="1" ref="Y95" ca="1">IF($P95="Y",VLOOKUP($O95,INDIRECT($P$2),Y$5,0)*INDIRECT($O$1),VLOOKUP($O95,INDIRECT($P$2),Y$5,0))</f>
        <v>181305.07499999998</v>
      </c>
      <c r="Z95" s="104" cm="1">
        <f t="array" aca="1" ref="Z95" ca="1">IF($P95="Y",VLOOKUP($O95,INDIRECT($P$2),Z$5,0)*INDIRECT($O$1),VLOOKUP($O95,INDIRECT($P$2),Z$5,0))</f>
        <v>184930.49999999997</v>
      </c>
      <c r="AA95" s="162" t="str">
        <f t="shared" si="64"/>
        <v>C03342</v>
      </c>
      <c r="AB95" s="163" t="str">
        <f t="shared" si="65"/>
        <v>Director HR Business Partner Solutions</v>
      </c>
      <c r="AC95" s="162" t="str">
        <f t="shared" si="66"/>
        <v>179</v>
      </c>
      <c r="AD95" s="164">
        <f t="shared" ca="1" si="76"/>
        <v>75.00200000000001</v>
      </c>
      <c r="AE95" s="164">
        <f t="shared" ca="1" si="71"/>
        <v>78.95</v>
      </c>
      <c r="AF95" s="164">
        <f t="shared" ca="1" si="72"/>
        <v>80.528000000000006</v>
      </c>
      <c r="AG95" s="164">
        <f t="shared" ca="1" si="73"/>
        <v>82.13900000000001</v>
      </c>
      <c r="AH95" s="164">
        <f t="shared" ca="1" si="74"/>
        <v>83.781000000000006</v>
      </c>
      <c r="AI95" s="164">
        <f t="shared" ca="1" si="75"/>
        <v>85.457999999999998</v>
      </c>
      <c r="AJ95" s="164">
        <f t="shared" ca="1" si="70"/>
        <v>87.166000000000011</v>
      </c>
      <c r="AK95" s="164">
        <f t="shared" ca="1" si="69"/>
        <v>88.909000000000006</v>
      </c>
    </row>
    <row r="96" spans="1:37" s="51" customFormat="1">
      <c r="A96" s="85" t="s">
        <v>432</v>
      </c>
      <c r="B96" s="86">
        <v>12</v>
      </c>
      <c r="C96" s="94" t="s">
        <v>716</v>
      </c>
      <c r="D96" s="86">
        <v>543</v>
      </c>
      <c r="E96" s="86" t="s">
        <v>448</v>
      </c>
      <c r="F96" s="116" t="s">
        <v>431</v>
      </c>
      <c r="G96" s="134">
        <f t="shared" ca="1" si="54"/>
        <v>134007</v>
      </c>
      <c r="H96" s="134">
        <f t="shared" ca="1" si="55"/>
        <v>141063</v>
      </c>
      <c r="I96" s="134">
        <f t="shared" ca="1" si="56"/>
        <v>143881</v>
      </c>
      <c r="J96" s="134">
        <f t="shared" ca="1" si="57"/>
        <v>146761</v>
      </c>
      <c r="K96" s="134">
        <f t="shared" ca="1" si="58"/>
        <v>149698</v>
      </c>
      <c r="L96" s="134">
        <f t="shared" ca="1" si="59"/>
        <v>152689</v>
      </c>
      <c r="M96" s="134">
        <f t="shared" ca="1" si="60"/>
        <v>155745</v>
      </c>
      <c r="N96" s="134">
        <f t="shared" ca="1" si="61"/>
        <v>158860</v>
      </c>
      <c r="O96" s="100" t="str">
        <f t="shared" si="62"/>
        <v>C06712</v>
      </c>
      <c r="P96" s="102" t="s">
        <v>509</v>
      </c>
      <c r="Q96" s="103" t="str">
        <f t="shared" si="63"/>
        <v>Director HR Internal Workforce Investigations</v>
      </c>
      <c r="R96" s="102" t="str">
        <f t="shared" si="67"/>
        <v>175</v>
      </c>
      <c r="S96" s="104" cm="1">
        <f t="array" aca="1" ref="S96" ca="1">IF($P96="Y",VLOOKUP($O96,INDIRECT($P$2),S$5,0)*INDIRECT($O$1),VLOOKUP($O96,INDIRECT($P$2),S$5,0))</f>
        <v>134007.47499999998</v>
      </c>
      <c r="T96" s="104" cm="1">
        <f t="array" aca="1" ref="T96" ca="1">IF($P96="Y",VLOOKUP($O96,INDIRECT($P$2),T$5,0)*INDIRECT($O$1),VLOOKUP($O96,INDIRECT($P$2),T$5,0))</f>
        <v>141062.54999999999</v>
      </c>
      <c r="U96" s="104" cm="1">
        <f t="array" aca="1" ref="U96" ca="1">IF($P96="Y",VLOOKUP($O96,INDIRECT($P$2),U$5,0)*INDIRECT($O$1),VLOOKUP($O96,INDIRECT($P$2),U$5,0))</f>
        <v>143881.29999999999</v>
      </c>
      <c r="V96" s="104" cm="1">
        <f t="array" aca="1" ref="V96" ca="1">IF($P96="Y",VLOOKUP($O96,INDIRECT($P$2),V$5,0)*INDIRECT($O$1),VLOOKUP($O96,INDIRECT($P$2),V$5,0))</f>
        <v>146760.52499999999</v>
      </c>
      <c r="W96" s="104" cm="1">
        <f t="array" aca="1" ref="W96" ca="1">IF($P96="Y",VLOOKUP($O96,INDIRECT($P$2),W$5,0)*INDIRECT($O$1),VLOOKUP($O96,INDIRECT($P$2),W$5,0))</f>
        <v>149698.17499999999</v>
      </c>
      <c r="X96" s="104" cm="1">
        <f t="array" aca="1" ref="X96" ca="1">IF($P96="Y",VLOOKUP($O96,INDIRECT($P$2),X$5,0)*INDIRECT($O$1),VLOOKUP($O96,INDIRECT($P$2),X$5,0))</f>
        <v>152689.125</v>
      </c>
      <c r="Y96" s="104" cm="1">
        <f t="array" aca="1" ref="Y96" ca="1">IF($P96="Y",VLOOKUP($O96,INDIRECT($P$2),Y$5,0)*INDIRECT($O$1),VLOOKUP($O96,INDIRECT($P$2),Y$5,0))</f>
        <v>155744.65</v>
      </c>
      <c r="Z96" s="104" cm="1">
        <f t="array" aca="1" ref="Z96" ca="1">IF($P96="Y",VLOOKUP($O96,INDIRECT($P$2),Z$5,0)*INDIRECT($O$1),VLOOKUP($O96,INDIRECT($P$2),Z$5,0))</f>
        <v>158859.625</v>
      </c>
      <c r="AA96" s="162" t="str">
        <f t="shared" si="64"/>
        <v>C06712</v>
      </c>
      <c r="AB96" s="163" t="str">
        <f t="shared" si="65"/>
        <v>Director HR Internal Workforce Investigations</v>
      </c>
      <c r="AC96" s="162" t="str">
        <f t="shared" si="66"/>
        <v>175</v>
      </c>
      <c r="AD96" s="164">
        <f t="shared" ca="1" si="76"/>
        <v>64.427000000000007</v>
      </c>
      <c r="AE96" s="164">
        <f t="shared" ca="1" si="71"/>
        <v>67.819000000000003</v>
      </c>
      <c r="AF96" s="164">
        <f t="shared" ca="1" si="72"/>
        <v>69.174000000000007</v>
      </c>
      <c r="AG96" s="164">
        <f t="shared" ca="1" si="73"/>
        <v>70.558000000000007</v>
      </c>
      <c r="AH96" s="164">
        <f t="shared" ca="1" si="74"/>
        <v>71.971000000000004</v>
      </c>
      <c r="AI96" s="164">
        <f t="shared" ca="1" si="75"/>
        <v>73.409000000000006</v>
      </c>
      <c r="AJ96" s="164">
        <f t="shared" ca="1" si="70"/>
        <v>74.878</v>
      </c>
      <c r="AK96" s="164">
        <f t="shared" ca="1" si="69"/>
        <v>76.375</v>
      </c>
    </row>
    <row r="97" spans="1:37" s="51" customFormat="1">
      <c r="A97" s="85" t="s">
        <v>213</v>
      </c>
      <c r="B97" s="86">
        <v>15</v>
      </c>
      <c r="C97" s="94" t="s">
        <v>717</v>
      </c>
      <c r="D97" s="86">
        <v>678</v>
      </c>
      <c r="E97" s="86" t="s">
        <v>448</v>
      </c>
      <c r="F97" s="116" t="s">
        <v>411</v>
      </c>
      <c r="G97" s="134">
        <f t="shared" ca="1" si="54"/>
        <v>185912</v>
      </c>
      <c r="H97" s="134">
        <f t="shared" ca="1" si="55"/>
        <v>195695</v>
      </c>
      <c r="I97" s="134">
        <f t="shared" ca="1" si="56"/>
        <v>199611</v>
      </c>
      <c r="J97" s="134">
        <f t="shared" ca="1" si="57"/>
        <v>203604</v>
      </c>
      <c r="K97" s="134">
        <f t="shared" ca="1" si="58"/>
        <v>207674</v>
      </c>
      <c r="L97" s="134">
        <f t="shared" ca="1" si="59"/>
        <v>211828</v>
      </c>
      <c r="M97" s="134">
        <f t="shared" ca="1" si="60"/>
        <v>216063</v>
      </c>
      <c r="N97" s="134">
        <f t="shared" ca="1" si="61"/>
        <v>220383</v>
      </c>
      <c r="O97" s="100" t="str">
        <f t="shared" si="62"/>
        <v>C03360</v>
      </c>
      <c r="P97" s="102" t="s">
        <v>509</v>
      </c>
      <c r="Q97" s="103" t="str">
        <f t="shared" si="63"/>
        <v>Director HR Labor Relations</v>
      </c>
      <c r="R97" s="102" t="str">
        <f t="shared" si="67"/>
        <v>165</v>
      </c>
      <c r="S97" s="104" cm="1">
        <f t="array" aca="1" ref="S97" ca="1">IF($P97="Y",VLOOKUP($O97,INDIRECT($P$2),S$5,0)*INDIRECT($O$1),VLOOKUP($O97,INDIRECT($P$2),S$5,0))</f>
        <v>185912.44999999998</v>
      </c>
      <c r="T97" s="104" cm="1">
        <f t="array" aca="1" ref="T97" ca="1">IF($P97="Y",VLOOKUP($O97,INDIRECT($P$2),T$5,0)*INDIRECT($O$1),VLOOKUP($O97,INDIRECT($P$2),T$5,0))</f>
        <v>195695.05</v>
      </c>
      <c r="U97" s="104" cm="1">
        <f t="array" aca="1" ref="U97" ca="1">IF($P97="Y",VLOOKUP($O97,INDIRECT($P$2),U$5,0)*INDIRECT($O$1),VLOOKUP($O97,INDIRECT($P$2),U$5,0))</f>
        <v>199610.55</v>
      </c>
      <c r="V97" s="104" cm="1">
        <f t="array" aca="1" ref="V97" ca="1">IF($P97="Y",VLOOKUP($O97,INDIRECT($P$2),V$5,0)*INDIRECT($O$1),VLOOKUP($O97,INDIRECT($P$2),V$5,0))</f>
        <v>203603.94999999998</v>
      </c>
      <c r="W97" s="104" cm="1">
        <f t="array" aca="1" ref="W97" ca="1">IF($P97="Y",VLOOKUP($O97,INDIRECT($P$2),W$5,0)*INDIRECT($O$1),VLOOKUP($O97,INDIRECT($P$2),W$5,0))</f>
        <v>207674.22499999998</v>
      </c>
      <c r="X97" s="104" cm="1">
        <f t="array" aca="1" ref="X97" ca="1">IF($P97="Y",VLOOKUP($O97,INDIRECT($P$2),X$5,0)*INDIRECT($O$1),VLOOKUP($O97,INDIRECT($P$2),X$5,0))</f>
        <v>211827.52499999999</v>
      </c>
      <c r="Y97" s="104" cm="1">
        <f t="array" aca="1" ref="Y97" ca="1">IF($P97="Y",VLOOKUP($O97,INDIRECT($P$2),Y$5,0)*INDIRECT($O$1),VLOOKUP($O97,INDIRECT($P$2),Y$5,0))</f>
        <v>216062.82499999998</v>
      </c>
      <c r="Z97" s="104" cm="1">
        <f t="array" aca="1" ref="Z97" ca="1">IF($P97="Y",VLOOKUP($O97,INDIRECT($P$2),Z$5,0)*INDIRECT($O$1),VLOOKUP($O97,INDIRECT($P$2),Z$5,0))</f>
        <v>220383.19999999998</v>
      </c>
      <c r="AA97" s="162" t="str">
        <f t="shared" si="64"/>
        <v>C03360</v>
      </c>
      <c r="AB97" s="163" t="str">
        <f t="shared" si="65"/>
        <v>Director HR Labor Relations</v>
      </c>
      <c r="AC97" s="162" t="str">
        <f t="shared" si="66"/>
        <v>165</v>
      </c>
      <c r="AD97" s="164">
        <f t="shared" ca="1" si="76"/>
        <v>89.381</v>
      </c>
      <c r="AE97" s="164">
        <f t="shared" ca="1" si="71"/>
        <v>94.085000000000008</v>
      </c>
      <c r="AF97" s="164">
        <f t="shared" ca="1" si="72"/>
        <v>95.966999999999999</v>
      </c>
      <c r="AG97" s="164">
        <f t="shared" ca="1" si="73"/>
        <v>97.887</v>
      </c>
      <c r="AH97" s="164">
        <f t="shared" ca="1" si="74"/>
        <v>99.844000000000008</v>
      </c>
      <c r="AI97" s="164">
        <f t="shared" ca="1" si="75"/>
        <v>101.84100000000001</v>
      </c>
      <c r="AJ97" s="164">
        <f t="shared" ca="1" si="70"/>
        <v>103.87700000000001</v>
      </c>
      <c r="AK97" s="164">
        <f t="shared" ca="1" si="69"/>
        <v>105.95400000000001</v>
      </c>
    </row>
    <row r="98" spans="1:37" s="51" customFormat="1">
      <c r="A98" s="85" t="s">
        <v>215</v>
      </c>
      <c r="B98" s="86">
        <v>12</v>
      </c>
      <c r="C98" s="94" t="s">
        <v>718</v>
      </c>
      <c r="D98" s="86">
        <v>568</v>
      </c>
      <c r="E98" s="86" t="s">
        <v>448</v>
      </c>
      <c r="F98" s="116" t="s">
        <v>591</v>
      </c>
      <c r="G98" s="134">
        <f t="shared" ca="1" si="54"/>
        <v>140330</v>
      </c>
      <c r="H98" s="134">
        <f t="shared" ca="1" si="55"/>
        <v>147713</v>
      </c>
      <c r="I98" s="134">
        <f t="shared" ca="1" si="56"/>
        <v>150668</v>
      </c>
      <c r="J98" s="134">
        <f t="shared" ca="1" si="57"/>
        <v>153683</v>
      </c>
      <c r="K98" s="134">
        <f t="shared" ca="1" si="58"/>
        <v>156757</v>
      </c>
      <c r="L98" s="134">
        <f t="shared" ca="1" si="59"/>
        <v>159892</v>
      </c>
      <c r="M98" s="134">
        <f t="shared" ca="1" si="60"/>
        <v>163091</v>
      </c>
      <c r="N98" s="134">
        <f t="shared" ca="1" si="61"/>
        <v>166352</v>
      </c>
      <c r="O98" s="100" t="str">
        <f t="shared" si="62"/>
        <v>C03343</v>
      </c>
      <c r="P98" s="102" t="s">
        <v>509</v>
      </c>
      <c r="Q98" s="103" t="str">
        <f t="shared" si="63"/>
        <v>Director HR Learning &amp; Development Solutions</v>
      </c>
      <c r="R98" s="102" t="str">
        <f t="shared" si="67"/>
        <v>174</v>
      </c>
      <c r="S98" s="104" cm="1">
        <f t="array" aca="1" ref="S98" ca="1">IF($P98="Y",VLOOKUP($O98,INDIRECT($P$2),S$5,0)*INDIRECT($O$1),VLOOKUP($O98,INDIRECT($P$2),S$5,0))</f>
        <v>140329.67499999999</v>
      </c>
      <c r="T98" s="104" cm="1">
        <f t="array" aca="1" ref="T98" ca="1">IF($P98="Y",VLOOKUP($O98,INDIRECT($P$2),T$5,0)*INDIRECT($O$1),VLOOKUP($O98,INDIRECT($P$2),T$5,0))</f>
        <v>147712.75</v>
      </c>
      <c r="U98" s="104" cm="1">
        <f t="array" aca="1" ref="U98" ca="1">IF($P98="Y",VLOOKUP($O98,INDIRECT($P$2),U$5,0)*INDIRECT($O$1),VLOOKUP($O98,INDIRECT($P$2),U$5,0))</f>
        <v>150667.82499999998</v>
      </c>
      <c r="V98" s="104" cm="1">
        <f t="array" aca="1" ref="V98" ca="1">IF($P98="Y",VLOOKUP($O98,INDIRECT($P$2),V$5,0)*INDIRECT($O$1),VLOOKUP($O98,INDIRECT($P$2),V$5,0))</f>
        <v>153683.375</v>
      </c>
      <c r="W98" s="104" cm="1">
        <f t="array" aca="1" ref="W98" ca="1">IF($P98="Y",VLOOKUP($O98,INDIRECT($P$2),W$5,0)*INDIRECT($O$1),VLOOKUP($O98,INDIRECT($P$2),W$5,0))</f>
        <v>156757.34999999998</v>
      </c>
      <c r="X98" s="104" cm="1">
        <f t="array" aca="1" ref="X98" ca="1">IF($P98="Y",VLOOKUP($O98,INDIRECT($P$2),X$5,0)*INDIRECT($O$1),VLOOKUP($O98,INDIRECT($P$2),X$5,0))</f>
        <v>159891.79999999999</v>
      </c>
      <c r="Y98" s="104" cm="1">
        <f t="array" aca="1" ref="Y98" ca="1">IF($P98="Y",VLOOKUP($O98,INDIRECT($P$2),Y$5,0)*INDIRECT($O$1),VLOOKUP($O98,INDIRECT($P$2),Y$5,0))</f>
        <v>163090.82499999998</v>
      </c>
      <c r="Z98" s="104" cm="1">
        <f t="array" aca="1" ref="Z98" ca="1">IF($P98="Y",VLOOKUP($O98,INDIRECT($P$2),Z$5,0)*INDIRECT($O$1),VLOOKUP($O98,INDIRECT($P$2),Z$5,0))</f>
        <v>166352.375</v>
      </c>
      <c r="AA98" s="162" t="str">
        <f t="shared" si="64"/>
        <v>C03343</v>
      </c>
      <c r="AB98" s="163" t="str">
        <f t="shared" si="65"/>
        <v>Director HR Learning &amp; Development Solutions</v>
      </c>
      <c r="AC98" s="162" t="str">
        <f t="shared" si="66"/>
        <v>174</v>
      </c>
      <c r="AD98" s="164">
        <f t="shared" ca="1" si="76"/>
        <v>67.466999999999999</v>
      </c>
      <c r="AE98" s="164">
        <f t="shared" ca="1" si="71"/>
        <v>71.016000000000005</v>
      </c>
      <c r="AF98" s="164">
        <f t="shared" ca="1" si="72"/>
        <v>72.437000000000012</v>
      </c>
      <c r="AG98" s="164">
        <f t="shared" ca="1" si="73"/>
        <v>73.887</v>
      </c>
      <c r="AH98" s="164">
        <f t="shared" ca="1" si="74"/>
        <v>75.365000000000009</v>
      </c>
      <c r="AI98" s="164">
        <f t="shared" ca="1" si="75"/>
        <v>76.872</v>
      </c>
      <c r="AJ98" s="164">
        <f t="shared" ca="1" si="70"/>
        <v>78.410000000000011</v>
      </c>
      <c r="AK98" s="164">
        <f t="shared" ca="1" si="69"/>
        <v>79.978000000000009</v>
      </c>
    </row>
    <row r="99" spans="1:37" s="51" customFormat="1">
      <c r="A99" s="85" t="s">
        <v>281</v>
      </c>
      <c r="B99" s="86">
        <v>13</v>
      </c>
      <c r="C99" s="94" t="s">
        <v>715</v>
      </c>
      <c r="D99" s="86">
        <v>630</v>
      </c>
      <c r="E99" s="86" t="s">
        <v>448</v>
      </c>
      <c r="F99" s="116" t="s">
        <v>413</v>
      </c>
      <c r="G99" s="134">
        <f t="shared" ca="1" si="54"/>
        <v>156003</v>
      </c>
      <c r="H99" s="134">
        <f t="shared" ca="1" si="55"/>
        <v>164214</v>
      </c>
      <c r="I99" s="134">
        <f t="shared" ca="1" si="56"/>
        <v>167496</v>
      </c>
      <c r="J99" s="134">
        <f t="shared" ca="1" si="57"/>
        <v>170848</v>
      </c>
      <c r="K99" s="134">
        <f t="shared" ca="1" si="58"/>
        <v>174264</v>
      </c>
      <c r="L99" s="134">
        <f t="shared" ca="1" si="59"/>
        <v>177751</v>
      </c>
      <c r="M99" s="134">
        <f t="shared" ca="1" si="60"/>
        <v>181305</v>
      </c>
      <c r="N99" s="134">
        <f t="shared" ca="1" si="61"/>
        <v>184931</v>
      </c>
      <c r="O99" s="100" t="str">
        <f t="shared" si="62"/>
        <v>C03532</v>
      </c>
      <c r="P99" s="102" t="s">
        <v>509</v>
      </c>
      <c r="Q99" s="103" t="str">
        <f t="shared" si="63"/>
        <v>Director HR Total Compensation</v>
      </c>
      <c r="R99" s="102" t="str">
        <f t="shared" si="67"/>
        <v>179</v>
      </c>
      <c r="S99" s="104" cm="1">
        <f t="array" aca="1" ref="S99" ca="1">IF($P99="Y",VLOOKUP($O99,INDIRECT($P$2),S$5,0)*INDIRECT($O$1),VLOOKUP($O99,INDIRECT($P$2),S$5,0))</f>
        <v>156002.94999999998</v>
      </c>
      <c r="T99" s="104" cm="1">
        <f t="array" aca="1" ref="T99" ca="1">IF($P99="Y",VLOOKUP($O99,INDIRECT($P$2),T$5,0)*INDIRECT($O$1),VLOOKUP($O99,INDIRECT($P$2),T$5,0))</f>
        <v>164214.22499999998</v>
      </c>
      <c r="U99" s="104" cm="1">
        <f t="array" aca="1" ref="U99" ca="1">IF($P99="Y",VLOOKUP($O99,INDIRECT($P$2),U$5,0)*INDIRECT($O$1),VLOOKUP($O99,INDIRECT($P$2),U$5,0))</f>
        <v>167496.27499999999</v>
      </c>
      <c r="V99" s="104" cm="1">
        <f t="array" aca="1" ref="V99" ca="1">IF($P99="Y",VLOOKUP($O99,INDIRECT($P$2),V$5,0)*INDIRECT($O$1),VLOOKUP($O99,INDIRECT($P$2),V$5,0))</f>
        <v>170848.02499999999</v>
      </c>
      <c r="W99" s="104" cm="1">
        <f t="array" aca="1" ref="W99" ca="1">IF($P99="Y",VLOOKUP($O99,INDIRECT($P$2),W$5,0)*INDIRECT($O$1),VLOOKUP($O99,INDIRECT($P$2),W$5,0))</f>
        <v>174264.34999999998</v>
      </c>
      <c r="X99" s="104" cm="1">
        <f t="array" aca="1" ref="X99" ca="1">IF($P99="Y",VLOOKUP($O99,INDIRECT($P$2),X$5,0)*INDIRECT($O$1),VLOOKUP($O99,INDIRECT($P$2),X$5,0))</f>
        <v>177751.4</v>
      </c>
      <c r="Y99" s="104" cm="1">
        <f t="array" aca="1" ref="Y99" ca="1">IF($P99="Y",VLOOKUP($O99,INDIRECT($P$2),Y$5,0)*INDIRECT($O$1),VLOOKUP($O99,INDIRECT($P$2),Y$5,0))</f>
        <v>181305.07499999998</v>
      </c>
      <c r="Z99" s="104" cm="1">
        <f t="array" aca="1" ref="Z99" ca="1">IF($P99="Y",VLOOKUP($O99,INDIRECT($P$2),Z$5,0)*INDIRECT($O$1),VLOOKUP($O99,INDIRECT($P$2),Z$5,0))</f>
        <v>184930.49999999997</v>
      </c>
      <c r="AA99" s="162" t="str">
        <f t="shared" si="64"/>
        <v>C03532</v>
      </c>
      <c r="AB99" s="163" t="str">
        <f t="shared" si="65"/>
        <v>Director HR Total Compensation</v>
      </c>
      <c r="AC99" s="162" t="str">
        <f t="shared" si="66"/>
        <v>179</v>
      </c>
      <c r="AD99" s="164">
        <f t="shared" ca="1" si="76"/>
        <v>75.00200000000001</v>
      </c>
      <c r="AE99" s="164">
        <f t="shared" ca="1" si="71"/>
        <v>78.95</v>
      </c>
      <c r="AF99" s="164">
        <f t="shared" ca="1" si="72"/>
        <v>80.528000000000006</v>
      </c>
      <c r="AG99" s="164">
        <f t="shared" ca="1" si="73"/>
        <v>82.13900000000001</v>
      </c>
      <c r="AH99" s="164">
        <f t="shared" ca="1" si="74"/>
        <v>83.781000000000006</v>
      </c>
      <c r="AI99" s="164">
        <f t="shared" ca="1" si="75"/>
        <v>85.457999999999998</v>
      </c>
      <c r="AJ99" s="164">
        <f t="shared" ca="1" si="70"/>
        <v>87.166000000000011</v>
      </c>
      <c r="AK99" s="164">
        <f t="shared" ca="1" si="69"/>
        <v>88.909000000000006</v>
      </c>
    </row>
    <row r="100" spans="1:37" s="51" customFormat="1">
      <c r="A100" s="85" t="s">
        <v>204</v>
      </c>
      <c r="B100" s="86">
        <v>14</v>
      </c>
      <c r="C100" s="86" t="s">
        <v>205</v>
      </c>
      <c r="D100" s="86">
        <v>638</v>
      </c>
      <c r="E100" s="86" t="s">
        <v>448</v>
      </c>
      <c r="F100" s="85" t="s">
        <v>524</v>
      </c>
      <c r="G100" s="134">
        <f t="shared" ca="1" si="54"/>
        <v>170466</v>
      </c>
      <c r="H100" s="134">
        <f t="shared" ca="1" si="55"/>
        <v>179438</v>
      </c>
      <c r="I100" s="134">
        <f t="shared" ca="1" si="56"/>
        <v>183027</v>
      </c>
      <c r="J100" s="134">
        <f t="shared" ca="1" si="57"/>
        <v>186685</v>
      </c>
      <c r="K100" s="134">
        <f t="shared" ca="1" si="58"/>
        <v>190418</v>
      </c>
      <c r="L100" s="134">
        <f t="shared" ca="1" si="59"/>
        <v>194227</v>
      </c>
      <c r="M100" s="134">
        <f t="shared" ca="1" si="60"/>
        <v>198112</v>
      </c>
      <c r="N100" s="134">
        <f t="shared" ca="1" si="61"/>
        <v>202077</v>
      </c>
      <c r="O100" s="100" t="str">
        <f t="shared" si="62"/>
        <v>C03345</v>
      </c>
      <c r="P100" s="102" t="s">
        <v>509</v>
      </c>
      <c r="Q100" s="103" t="str">
        <f t="shared" si="63"/>
        <v>Director Information Technology Services</v>
      </c>
      <c r="R100" s="102" t="str">
        <f t="shared" si="67"/>
        <v>79</v>
      </c>
      <c r="S100" s="104" cm="1">
        <f t="array" aca="1" ref="S100" ca="1">IF($P100="Y",VLOOKUP($O100,INDIRECT($P$2),S$5,0)*INDIRECT($O$1),VLOOKUP($O100,INDIRECT($P$2),S$5,0))</f>
        <v>170465.69999999998</v>
      </c>
      <c r="T100" s="104" cm="1">
        <f t="array" aca="1" ref="T100" ca="1">IF($P100="Y",VLOOKUP($O100,INDIRECT($P$2),T$5,0)*INDIRECT($O$1),VLOOKUP($O100,INDIRECT($P$2),T$5,0))</f>
        <v>179437.52499999999</v>
      </c>
      <c r="U100" s="104" cm="1">
        <f t="array" aca="1" ref="U100" ca="1">IF($P100="Y",VLOOKUP($O100,INDIRECT($P$2),U$5,0)*INDIRECT($O$1),VLOOKUP($O100,INDIRECT($P$2),U$5,0))</f>
        <v>183027.07499999998</v>
      </c>
      <c r="V100" s="104" cm="1">
        <f t="array" aca="1" ref="V100" ca="1">IF($P100="Y",VLOOKUP($O100,INDIRECT($P$2),V$5,0)*INDIRECT($O$1),VLOOKUP($O100,INDIRECT($P$2),V$5,0))</f>
        <v>186685.3</v>
      </c>
      <c r="W100" s="104" cm="1">
        <f t="array" aca="1" ref="W100" ca="1">IF($P100="Y",VLOOKUP($O100,INDIRECT($P$2),W$5,0)*INDIRECT($O$1),VLOOKUP($O100,INDIRECT($P$2),W$5,0))</f>
        <v>190418.34999999998</v>
      </c>
      <c r="X100" s="104" cm="1">
        <f t="array" aca="1" ref="X100" ca="1">IF($P100="Y",VLOOKUP($O100,INDIRECT($P$2),X$5,0)*INDIRECT($O$1),VLOOKUP($O100,INDIRECT($P$2),X$5,0))</f>
        <v>194227.24999999997</v>
      </c>
      <c r="Y100" s="104" cm="1">
        <f t="array" aca="1" ref="Y100" ca="1">IF($P100="Y",VLOOKUP($O100,INDIRECT($P$2),Y$5,0)*INDIRECT($O$1),VLOOKUP($O100,INDIRECT($P$2),Y$5,0))</f>
        <v>198111.99999999997</v>
      </c>
      <c r="Z100" s="104" cm="1">
        <f t="array" aca="1" ref="Z100" ca="1">IF($P100="Y",VLOOKUP($O100,INDIRECT($P$2),Z$5,0)*INDIRECT($O$1),VLOOKUP($O100,INDIRECT($P$2),Z$5,0))</f>
        <v>202076.69999999998</v>
      </c>
      <c r="AA100" s="162" t="str">
        <f t="shared" si="64"/>
        <v>C03345</v>
      </c>
      <c r="AB100" s="163" t="str">
        <f t="shared" si="65"/>
        <v>Director Information Technology Services</v>
      </c>
      <c r="AC100" s="162" t="str">
        <f t="shared" si="66"/>
        <v>79</v>
      </c>
      <c r="AD100" s="164">
        <f t="shared" ca="1" si="76"/>
        <v>81.954999999999998</v>
      </c>
      <c r="AE100" s="164">
        <f t="shared" ca="1" si="71"/>
        <v>86.269000000000005</v>
      </c>
      <c r="AF100" s="164">
        <f t="shared" ca="1" si="72"/>
        <v>87.994</v>
      </c>
      <c r="AG100" s="164">
        <f t="shared" ca="1" si="73"/>
        <v>89.753</v>
      </c>
      <c r="AH100" s="164">
        <f t="shared" ca="1" si="74"/>
        <v>91.548000000000002</v>
      </c>
      <c r="AI100" s="164">
        <f t="shared" ca="1" si="75"/>
        <v>93.379000000000005</v>
      </c>
      <c r="AJ100" s="164">
        <f t="shared" ca="1" si="70"/>
        <v>95.247</v>
      </c>
      <c r="AK100" s="164">
        <f t="shared" ca="1" si="69"/>
        <v>97.153000000000006</v>
      </c>
    </row>
    <row r="101" spans="1:37" s="51" customFormat="1">
      <c r="A101" s="85" t="s">
        <v>207</v>
      </c>
      <c r="B101" s="86">
        <v>13</v>
      </c>
      <c r="C101" s="86" t="s">
        <v>208</v>
      </c>
      <c r="D101" s="86">
        <v>630</v>
      </c>
      <c r="E101" s="86" t="s">
        <v>448</v>
      </c>
      <c r="F101" s="115" t="s">
        <v>209</v>
      </c>
      <c r="G101" s="134">
        <f t="shared" ca="1" si="54"/>
        <v>144447</v>
      </c>
      <c r="H101" s="134">
        <f t="shared" ca="1" si="55"/>
        <v>152051</v>
      </c>
      <c r="I101" s="134">
        <f t="shared" ca="1" si="56"/>
        <v>155089</v>
      </c>
      <c r="J101" s="134">
        <f t="shared" ca="1" si="57"/>
        <v>158192</v>
      </c>
      <c r="K101" s="134">
        <f t="shared" ca="1" si="58"/>
        <v>161356</v>
      </c>
      <c r="L101" s="134">
        <f t="shared" ca="1" si="59"/>
        <v>164584</v>
      </c>
      <c r="M101" s="134">
        <f t="shared" ca="1" si="60"/>
        <v>167875</v>
      </c>
      <c r="N101" s="134">
        <f t="shared" ca="1" si="61"/>
        <v>171232</v>
      </c>
      <c r="O101" s="100" t="str">
        <f t="shared" si="62"/>
        <v>C03348</v>
      </c>
      <c r="P101" s="102" t="s">
        <v>509</v>
      </c>
      <c r="Q101" s="103" t="str">
        <f t="shared" si="63"/>
        <v>Director Innovation Delivery Team</v>
      </c>
      <c r="R101" s="102" t="str">
        <f t="shared" si="67"/>
        <v>51</v>
      </c>
      <c r="S101" s="104" cm="1">
        <f t="array" aca="1" ref="S101" ca="1">IF($P101="Y",VLOOKUP($O101,INDIRECT($P$2),S$5,0)*INDIRECT($O$1),VLOOKUP($O101,INDIRECT($P$2),S$5,0))</f>
        <v>144447.09999999998</v>
      </c>
      <c r="T101" s="104" cm="1">
        <f t="array" aca="1" ref="T101" ca="1">IF($P101="Y",VLOOKUP($O101,INDIRECT($P$2),T$5,0)*INDIRECT($O$1),VLOOKUP($O101,INDIRECT($P$2),T$5,0))</f>
        <v>152050.54999999999</v>
      </c>
      <c r="U101" s="104" cm="1">
        <f t="array" aca="1" ref="U101" ca="1">IF($P101="Y",VLOOKUP($O101,INDIRECT($P$2),U$5,0)*INDIRECT($O$1),VLOOKUP($O101,INDIRECT($P$2),U$5,0))</f>
        <v>155088.65</v>
      </c>
      <c r="V101" s="104" cm="1">
        <f t="array" aca="1" ref="V101" ca="1">IF($P101="Y",VLOOKUP($O101,INDIRECT($P$2),V$5,0)*INDIRECT($O$1),VLOOKUP($O101,INDIRECT($P$2),V$5,0))</f>
        <v>158192.34999999998</v>
      </c>
      <c r="W101" s="104" cm="1">
        <f t="array" aca="1" ref="W101" ca="1">IF($P101="Y",VLOOKUP($O101,INDIRECT($P$2),W$5,0)*INDIRECT($O$1),VLOOKUP($O101,INDIRECT($P$2),W$5,0))</f>
        <v>161355.5</v>
      </c>
      <c r="X101" s="104" cm="1">
        <f t="array" aca="1" ref="X101" ca="1">IF($P101="Y",VLOOKUP($O101,INDIRECT($P$2),X$5,0)*INDIRECT($O$1),VLOOKUP($O101,INDIRECT($P$2),X$5,0))</f>
        <v>164584.25</v>
      </c>
      <c r="Y101" s="104" cm="1">
        <f t="array" aca="1" ref="Y101" ca="1">IF($P101="Y",VLOOKUP($O101,INDIRECT($P$2),Y$5,0)*INDIRECT($O$1),VLOOKUP($O101,INDIRECT($P$2),Y$5,0))</f>
        <v>167874.5</v>
      </c>
      <c r="Z101" s="104" cm="1">
        <f t="array" aca="1" ref="Z101" ca="1">IF($P101="Y",VLOOKUP($O101,INDIRECT($P$2),Z$5,0)*INDIRECT($O$1),VLOOKUP($O101,INDIRECT($P$2),Z$5,0))</f>
        <v>171232.4</v>
      </c>
      <c r="AA101" s="162" t="str">
        <f t="shared" si="64"/>
        <v>C03348</v>
      </c>
      <c r="AB101" s="163" t="str">
        <f t="shared" si="65"/>
        <v>Director Innovation Delivery Team</v>
      </c>
      <c r="AC101" s="162" t="str">
        <f t="shared" si="66"/>
        <v>51</v>
      </c>
      <c r="AD101" s="164">
        <f t="shared" ca="1" si="76"/>
        <v>69.445999999999998</v>
      </c>
      <c r="AE101" s="164">
        <f t="shared" ca="1" si="71"/>
        <v>73.102000000000004</v>
      </c>
      <c r="AF101" s="164">
        <f t="shared" ca="1" si="72"/>
        <v>74.562000000000012</v>
      </c>
      <c r="AG101" s="164">
        <f t="shared" ca="1" si="73"/>
        <v>76.055000000000007</v>
      </c>
      <c r="AH101" s="164">
        <f t="shared" ca="1" si="74"/>
        <v>77.575000000000003</v>
      </c>
      <c r="AI101" s="164">
        <f t="shared" ca="1" si="75"/>
        <v>79.128</v>
      </c>
      <c r="AJ101" s="164">
        <f t="shared" ca="1" si="70"/>
        <v>80.709000000000003</v>
      </c>
      <c r="AK101" s="164">
        <f t="shared" ca="1" si="69"/>
        <v>82.323999999999998</v>
      </c>
    </row>
    <row r="102" spans="1:37" s="51" customFormat="1">
      <c r="A102" s="85" t="s">
        <v>39</v>
      </c>
      <c r="B102" s="86">
        <v>15</v>
      </c>
      <c r="C102" s="94" t="s">
        <v>21</v>
      </c>
      <c r="D102" s="86">
        <v>695</v>
      </c>
      <c r="E102" s="86" t="s">
        <v>448</v>
      </c>
      <c r="F102" s="113" t="s">
        <v>422</v>
      </c>
      <c r="G102" s="134">
        <f t="shared" ca="1" si="54"/>
        <v>159661</v>
      </c>
      <c r="H102" s="134">
        <f t="shared" ca="1" si="55"/>
        <v>168063</v>
      </c>
      <c r="I102" s="134">
        <f t="shared" ca="1" si="56"/>
        <v>171426</v>
      </c>
      <c r="J102" s="134">
        <f t="shared" ca="1" si="57"/>
        <v>174856</v>
      </c>
      <c r="K102" s="134">
        <f t="shared" ca="1" si="58"/>
        <v>178352</v>
      </c>
      <c r="L102" s="134">
        <f t="shared" ca="1" si="59"/>
        <v>181918</v>
      </c>
      <c r="M102" s="134">
        <f t="shared" ca="1" si="60"/>
        <v>185559</v>
      </c>
      <c r="N102" s="134">
        <f t="shared" ca="1" si="61"/>
        <v>189268</v>
      </c>
      <c r="O102" s="100" t="str">
        <f t="shared" si="62"/>
        <v>C03320</v>
      </c>
      <c r="P102" s="102" t="s">
        <v>509</v>
      </c>
      <c r="Q102" s="103" t="str">
        <f t="shared" si="63"/>
        <v>Director Inter Governmental Relations</v>
      </c>
      <c r="R102" s="102" t="str">
        <f t="shared" si="67"/>
        <v>116</v>
      </c>
      <c r="S102" s="104" cm="1">
        <f t="array" aca="1" ref="S102" ca="1">IF($P102="Y",VLOOKUP($O102,INDIRECT($P$2),S$5,0)*INDIRECT($O$1),VLOOKUP($O102,INDIRECT($P$2),S$5,0))</f>
        <v>159661.17499999999</v>
      </c>
      <c r="T102" s="104" cm="1">
        <f t="array" aca="1" ref="T102" ca="1">IF($P102="Y",VLOOKUP($O102,INDIRECT($P$2),T$5,0)*INDIRECT($O$1),VLOOKUP($O102,INDIRECT($P$2),T$5,0))</f>
        <v>168063.09999999998</v>
      </c>
      <c r="U102" s="104" cm="1">
        <f t="array" aca="1" ref="U102" ca="1">IF($P102="Y",VLOOKUP($O102,INDIRECT($P$2),U$5,0)*INDIRECT($O$1),VLOOKUP($O102,INDIRECT($P$2),U$5,0))</f>
        <v>171426.12499999997</v>
      </c>
      <c r="V102" s="104" cm="1">
        <f t="array" aca="1" ref="V102" ca="1">IF($P102="Y",VLOOKUP($O102,INDIRECT($P$2),V$5,0)*INDIRECT($O$1),VLOOKUP($O102,INDIRECT($P$2),V$5,0))</f>
        <v>174855.77499999999</v>
      </c>
      <c r="W102" s="104" cm="1">
        <f t="array" aca="1" ref="W102" ca="1">IF($P102="Y",VLOOKUP($O102,INDIRECT($P$2),W$5,0)*INDIRECT($O$1),VLOOKUP($O102,INDIRECT($P$2),W$5,0))</f>
        <v>178352.05</v>
      </c>
      <c r="X102" s="104" cm="1">
        <f t="array" aca="1" ref="X102" ca="1">IF($P102="Y",VLOOKUP($O102,INDIRECT($P$2),X$5,0)*INDIRECT($O$1),VLOOKUP($O102,INDIRECT($P$2),X$5,0))</f>
        <v>181918.02499999999</v>
      </c>
      <c r="Y102" s="104" cm="1">
        <f t="array" aca="1" ref="Y102" ca="1">IF($P102="Y",VLOOKUP($O102,INDIRECT($P$2),Y$5,0)*INDIRECT($O$1),VLOOKUP($O102,INDIRECT($P$2),Y$5,0))</f>
        <v>185558.82499999998</v>
      </c>
      <c r="Z102" s="104" cm="1">
        <f t="array" aca="1" ref="Z102" ca="1">IF($P102="Y",VLOOKUP($O102,INDIRECT($P$2),Z$5,0)*INDIRECT($O$1),VLOOKUP($O102,INDIRECT($P$2),Z$5,0))</f>
        <v>189268.3</v>
      </c>
      <c r="AA102" s="162" t="str">
        <f t="shared" si="64"/>
        <v>C03320</v>
      </c>
      <c r="AB102" s="163" t="str">
        <f t="shared" si="65"/>
        <v>Director Inter Governmental Relations</v>
      </c>
      <c r="AC102" s="162" t="str">
        <f t="shared" si="66"/>
        <v>116</v>
      </c>
      <c r="AD102" s="164">
        <f t="shared" ca="1" si="76"/>
        <v>76.76100000000001</v>
      </c>
      <c r="AE102" s="164">
        <f t="shared" ca="1" si="71"/>
        <v>80.800000000000011</v>
      </c>
      <c r="AF102" s="164">
        <f t="shared" ca="1" si="72"/>
        <v>82.417000000000002</v>
      </c>
      <c r="AG102" s="164">
        <f t="shared" ca="1" si="73"/>
        <v>84.066000000000003</v>
      </c>
      <c r="AH102" s="164">
        <f t="shared" ca="1" si="74"/>
        <v>85.747</v>
      </c>
      <c r="AI102" s="164">
        <f t="shared" ca="1" si="75"/>
        <v>87.460999999999999</v>
      </c>
      <c r="AJ102" s="164">
        <f t="shared" ca="1" si="70"/>
        <v>89.210999999999999</v>
      </c>
      <c r="AK102" s="164">
        <f t="shared" ca="1" si="69"/>
        <v>90.995000000000005</v>
      </c>
    </row>
    <row r="103" spans="1:37" s="51" customFormat="1">
      <c r="A103" s="85" t="s">
        <v>210</v>
      </c>
      <c r="B103" s="86">
        <v>13</v>
      </c>
      <c r="C103" s="86" t="s">
        <v>211</v>
      </c>
      <c r="D103" s="86">
        <v>625</v>
      </c>
      <c r="E103" s="86" t="s">
        <v>448</v>
      </c>
      <c r="F103" s="85" t="s">
        <v>212</v>
      </c>
      <c r="G103" s="134">
        <f t="shared" ref="G103:G134" ca="1" si="77">ROUND(S103,0)</f>
        <v>161416</v>
      </c>
      <c r="H103" s="134">
        <f t="shared" ref="H103:H134" ca="1" si="78">ROUND(T103,0)</f>
        <v>169910</v>
      </c>
      <c r="I103" s="134">
        <f t="shared" ref="I103:I134" ca="1" si="79">ROUND(U103,0)</f>
        <v>173309</v>
      </c>
      <c r="J103" s="134">
        <f t="shared" ref="J103:J134" ca="1" si="80">ROUND(V103,0)</f>
        <v>176774</v>
      </c>
      <c r="K103" s="134">
        <f t="shared" ref="K103:K134" ca="1" si="81">ROUND(W103,0)</f>
        <v>180309</v>
      </c>
      <c r="L103" s="134">
        <f t="shared" ref="L103:L134" ca="1" si="82">ROUND(X103,0)</f>
        <v>183917</v>
      </c>
      <c r="M103" s="134">
        <f t="shared" ref="M103:M134" ca="1" si="83">ROUND(Y103,0)</f>
        <v>187596</v>
      </c>
      <c r="N103" s="134">
        <f t="shared" ref="N103:N134" ca="1" si="84">ROUND(Z103,0)</f>
        <v>191345</v>
      </c>
      <c r="O103" s="100" t="str">
        <f t="shared" ref="O103:O134" si="85">A103</f>
        <v>C03355</v>
      </c>
      <c r="P103" s="102" t="s">
        <v>509</v>
      </c>
      <c r="Q103" s="103" t="str">
        <f t="shared" ref="Q103:Q134" si="86">F103</f>
        <v>Director Internal Audit</v>
      </c>
      <c r="R103" s="102" t="str">
        <f t="shared" si="67"/>
        <v>127</v>
      </c>
      <c r="S103" s="104" cm="1">
        <f t="array" aca="1" ref="S103" ca="1">IF($P103="Y",VLOOKUP($O103,INDIRECT($P$2),S$5,0)*INDIRECT($O$1),VLOOKUP($O103,INDIRECT($P$2),S$5,0))</f>
        <v>161415.97499999998</v>
      </c>
      <c r="T103" s="104" cm="1">
        <f t="array" aca="1" ref="T103" ca="1">IF($P103="Y",VLOOKUP($O103,INDIRECT($P$2),T$5,0)*INDIRECT($O$1),VLOOKUP($O103,INDIRECT($P$2),T$5,0))</f>
        <v>169910.15</v>
      </c>
      <c r="U103" s="104" cm="1">
        <f t="array" aca="1" ref="U103" ca="1">IF($P103="Y",VLOOKUP($O103,INDIRECT($P$2),U$5,0)*INDIRECT($O$1),VLOOKUP($O103,INDIRECT($P$2),U$5,0))</f>
        <v>173309.05</v>
      </c>
      <c r="V103" s="104" cm="1">
        <f t="array" aca="1" ref="V103" ca="1">IF($P103="Y",VLOOKUP($O103,INDIRECT($P$2),V$5,0)*INDIRECT($O$1),VLOOKUP($O103,INDIRECT($P$2),V$5,0))</f>
        <v>176773.55</v>
      </c>
      <c r="W103" s="104" cm="1">
        <f t="array" aca="1" ref="W103" ca="1">IF($P103="Y",VLOOKUP($O103,INDIRECT($P$2),W$5,0)*INDIRECT($O$1),VLOOKUP($O103,INDIRECT($P$2),W$5,0))</f>
        <v>180308.77499999999</v>
      </c>
      <c r="X103" s="104" cm="1">
        <f t="array" aca="1" ref="X103" ca="1">IF($P103="Y",VLOOKUP($O103,INDIRECT($P$2),X$5,0)*INDIRECT($O$1),VLOOKUP($O103,INDIRECT($P$2),X$5,0))</f>
        <v>183916.77499999999</v>
      </c>
      <c r="Y103" s="104" cm="1">
        <f t="array" aca="1" ref="Y103" ca="1">IF($P103="Y",VLOOKUP($O103,INDIRECT($P$2),Y$5,0)*INDIRECT($O$1),VLOOKUP($O103,INDIRECT($P$2),Y$5,0))</f>
        <v>187595.49999999997</v>
      </c>
      <c r="Z103" s="104" cm="1">
        <f t="array" aca="1" ref="Z103" ca="1">IF($P103="Y",VLOOKUP($O103,INDIRECT($P$2),Z$5,0)*INDIRECT($O$1),VLOOKUP($O103,INDIRECT($P$2),Z$5,0))</f>
        <v>191344.94999999998</v>
      </c>
      <c r="AA103" s="162" t="str">
        <f t="shared" ref="AA103:AA134" si="87">A103</f>
        <v>C03355</v>
      </c>
      <c r="AB103" s="163" t="str">
        <f t="shared" ref="AB103:AB134" si="88">F103</f>
        <v>Director Internal Audit</v>
      </c>
      <c r="AC103" s="162" t="str">
        <f t="shared" ref="AC103:AC122" si="89">C103</f>
        <v>127</v>
      </c>
      <c r="AD103" s="164">
        <f t="shared" ca="1" si="76"/>
        <v>77.603999999999999</v>
      </c>
      <c r="AE103" s="164">
        <f t="shared" ca="1" si="71"/>
        <v>81.688000000000002</v>
      </c>
      <c r="AF103" s="164">
        <f t="shared" ca="1" si="72"/>
        <v>83.322000000000003</v>
      </c>
      <c r="AG103" s="164">
        <f t="shared" ca="1" si="73"/>
        <v>84.988</v>
      </c>
      <c r="AH103" s="164">
        <f t="shared" ca="1" si="74"/>
        <v>86.687000000000012</v>
      </c>
      <c r="AI103" s="164">
        <f t="shared" ca="1" si="75"/>
        <v>88.422000000000011</v>
      </c>
      <c r="AJ103" s="164">
        <f t="shared" ca="1" si="70"/>
        <v>90.191000000000003</v>
      </c>
      <c r="AK103" s="164">
        <f t="shared" ca="1" si="69"/>
        <v>91.993000000000009</v>
      </c>
    </row>
    <row r="104" spans="1:37" s="51" customFormat="1">
      <c r="A104" s="85" t="s">
        <v>381</v>
      </c>
      <c r="B104" s="86">
        <v>14</v>
      </c>
      <c r="C104" s="94" t="s">
        <v>468</v>
      </c>
      <c r="D104" s="86">
        <v>638</v>
      </c>
      <c r="E104" s="86" t="s">
        <v>448</v>
      </c>
      <c r="F104" s="115" t="s">
        <v>382</v>
      </c>
      <c r="G104" s="134">
        <f t="shared" ca="1" si="77"/>
        <v>146320</v>
      </c>
      <c r="H104" s="134">
        <f t="shared" ca="1" si="78"/>
        <v>154021</v>
      </c>
      <c r="I104" s="134">
        <f t="shared" ca="1" si="79"/>
        <v>157102</v>
      </c>
      <c r="J104" s="134">
        <f t="shared" ca="1" si="80"/>
        <v>160243</v>
      </c>
      <c r="K104" s="134">
        <f t="shared" ca="1" si="81"/>
        <v>163448</v>
      </c>
      <c r="L104" s="134">
        <f t="shared" ca="1" si="82"/>
        <v>166716</v>
      </c>
      <c r="M104" s="134">
        <f t="shared" ca="1" si="83"/>
        <v>170051</v>
      </c>
      <c r="N104" s="134">
        <f t="shared" ca="1" si="84"/>
        <v>173452</v>
      </c>
      <c r="O104" s="100" t="str">
        <f t="shared" si="85"/>
        <v>C03332</v>
      </c>
      <c r="P104" s="102" t="s">
        <v>509</v>
      </c>
      <c r="Q104" s="103" t="str">
        <f t="shared" si="86"/>
        <v>Director Investments and Debt Management</v>
      </c>
      <c r="R104" s="102" t="str">
        <f t="shared" si="67"/>
        <v>144</v>
      </c>
      <c r="S104" s="104" cm="1">
        <f t="array" aca="1" ref="S104" ca="1">IF($P104="Y",VLOOKUP($O104,INDIRECT($P$2),S$5,0)*INDIRECT($O$1),VLOOKUP($O104,INDIRECT($P$2),S$5,0))</f>
        <v>146319.77499999999</v>
      </c>
      <c r="T104" s="104" cm="1">
        <f t="array" aca="1" ref="T104" ca="1">IF($P104="Y",VLOOKUP($O104,INDIRECT($P$2),T$5,0)*INDIRECT($O$1),VLOOKUP($O104,INDIRECT($P$2),T$5,0))</f>
        <v>154020.59999999998</v>
      </c>
      <c r="U104" s="104" cm="1">
        <f t="array" aca="1" ref="U104" ca="1">IF($P104="Y",VLOOKUP($O104,INDIRECT($P$2),U$5,0)*INDIRECT($O$1),VLOOKUP($O104,INDIRECT($P$2),U$5,0))</f>
        <v>157101.75</v>
      </c>
      <c r="V104" s="104" cm="1">
        <f t="array" aca="1" ref="V104" ca="1">IF($P104="Y",VLOOKUP($O104,INDIRECT($P$2),V$5,0)*INDIRECT($O$1),VLOOKUP($O104,INDIRECT($P$2),V$5,0))</f>
        <v>160243.375</v>
      </c>
      <c r="W104" s="104" cm="1">
        <f t="array" aca="1" ref="W104" ca="1">IF($P104="Y",VLOOKUP($O104,INDIRECT($P$2),W$5,0)*INDIRECT($O$1),VLOOKUP($O104,INDIRECT($P$2),W$5,0))</f>
        <v>163447.52499999999</v>
      </c>
      <c r="X104" s="104" cm="1">
        <f t="array" aca="1" ref="X104" ca="1">IF($P104="Y",VLOOKUP($O104,INDIRECT($P$2),X$5,0)*INDIRECT($O$1),VLOOKUP($O104,INDIRECT($P$2),X$5,0))</f>
        <v>166716.25</v>
      </c>
      <c r="Y104" s="104" cm="1">
        <f t="array" aca="1" ref="Y104" ca="1">IF($P104="Y",VLOOKUP($O104,INDIRECT($P$2),Y$5,0)*INDIRECT($O$1),VLOOKUP($O104,INDIRECT($P$2),Y$5,0))</f>
        <v>170050.57499999998</v>
      </c>
      <c r="Z104" s="104" cm="1">
        <f t="array" aca="1" ref="Z104" ca="1">IF($P104="Y",VLOOKUP($O104,INDIRECT($P$2),Z$5,0)*INDIRECT($O$1),VLOOKUP($O104,INDIRECT($P$2),Z$5,0))</f>
        <v>173451.52499999999</v>
      </c>
      <c r="AA104" s="162" t="str">
        <f t="shared" si="87"/>
        <v>C03332</v>
      </c>
      <c r="AB104" s="163" t="str">
        <f t="shared" si="88"/>
        <v>Director Investments and Debt Management</v>
      </c>
      <c r="AC104" s="162" t="str">
        <f t="shared" si="89"/>
        <v>144</v>
      </c>
      <c r="AD104" s="164">
        <f t="shared" ca="1" si="76"/>
        <v>70.347000000000008</v>
      </c>
      <c r="AE104" s="164">
        <f t="shared" ca="1" si="71"/>
        <v>74.049000000000007</v>
      </c>
      <c r="AF104" s="164">
        <f t="shared" ca="1" si="72"/>
        <v>75.53</v>
      </c>
      <c r="AG104" s="164">
        <f t="shared" ca="1" si="73"/>
        <v>77.041000000000011</v>
      </c>
      <c r="AH104" s="164">
        <f t="shared" ca="1" si="74"/>
        <v>78.581000000000003</v>
      </c>
      <c r="AI104" s="164">
        <f t="shared" ca="1" si="75"/>
        <v>80.153000000000006</v>
      </c>
      <c r="AJ104" s="164">
        <f t="shared" ca="1" si="70"/>
        <v>81.756</v>
      </c>
      <c r="AK104" s="164">
        <f t="shared" ca="1" si="69"/>
        <v>83.391000000000005</v>
      </c>
    </row>
    <row r="105" spans="1:37" s="51" customFormat="1">
      <c r="A105" s="85" t="s">
        <v>763</v>
      </c>
      <c r="B105" s="86">
        <v>14</v>
      </c>
      <c r="C105" s="94" t="s">
        <v>94</v>
      </c>
      <c r="D105" s="86">
        <v>645</v>
      </c>
      <c r="E105" s="86" t="s">
        <v>448</v>
      </c>
      <c r="F105" s="115" t="s">
        <v>762</v>
      </c>
      <c r="G105" s="134">
        <f t="shared" ca="1" si="77"/>
        <v>147957</v>
      </c>
      <c r="H105" s="134">
        <f t="shared" ca="1" si="78"/>
        <v>155746</v>
      </c>
      <c r="I105" s="134">
        <f t="shared" ca="1" si="79"/>
        <v>158860</v>
      </c>
      <c r="J105" s="134">
        <f t="shared" ca="1" si="80"/>
        <v>162037</v>
      </c>
      <c r="K105" s="134">
        <f t="shared" ca="1" si="81"/>
        <v>165277</v>
      </c>
      <c r="L105" s="134">
        <f t="shared" ca="1" si="82"/>
        <v>168585</v>
      </c>
      <c r="M105" s="134">
        <f t="shared" ca="1" si="83"/>
        <v>171955</v>
      </c>
      <c r="N105" s="134">
        <f t="shared" ca="1" si="84"/>
        <v>175394</v>
      </c>
      <c r="O105" s="100" t="str">
        <f t="shared" si="85"/>
        <v>59514C</v>
      </c>
      <c r="P105" s="102" t="s">
        <v>509</v>
      </c>
      <c r="Q105" s="103" t="str">
        <f t="shared" si="86"/>
        <v>Director Legislative Research and Oversight</v>
      </c>
      <c r="R105" s="102" t="str">
        <f t="shared" si="67"/>
        <v>122</v>
      </c>
      <c r="S105" s="104" cm="1">
        <f t="array" aca="1" ref="S105" ca="1">IF($P105="Y",VLOOKUP($O105,INDIRECT($P$2),S$5,0)*INDIRECT($O$1),VLOOKUP($O105,INDIRECT($P$2),S$5,0))</f>
        <v>147956.69999999998</v>
      </c>
      <c r="T105" s="104" cm="1">
        <f t="array" aca="1" ref="T105" ca="1">IF($P105="Y",VLOOKUP($O105,INDIRECT($P$2),T$5,0)*INDIRECT($O$1),VLOOKUP($O105,INDIRECT($P$2),T$5,0))</f>
        <v>155745.67499999999</v>
      </c>
      <c r="U105" s="104" cm="1">
        <f t="array" aca="1" ref="U105" ca="1">IF($P105="Y",VLOOKUP($O105,INDIRECT($P$2),U$5,0)*INDIRECT($O$1),VLOOKUP($O105,INDIRECT($P$2),U$5,0))</f>
        <v>158859.625</v>
      </c>
      <c r="V105" s="104" cm="1">
        <f t="array" aca="1" ref="V105" ca="1">IF($P105="Y",VLOOKUP($O105,INDIRECT($P$2),V$5,0)*INDIRECT($O$1),VLOOKUP($O105,INDIRECT($P$2),V$5,0))</f>
        <v>162037.125</v>
      </c>
      <c r="W105" s="104" cm="1">
        <f t="array" aca="1" ref="W105" ca="1">IF($P105="Y",VLOOKUP($O105,INDIRECT($P$2),W$5,0)*INDIRECT($O$1),VLOOKUP($O105,INDIRECT($P$2),W$5,0))</f>
        <v>165277.15</v>
      </c>
      <c r="X105" s="104" cm="1">
        <f t="array" aca="1" ref="X105" ca="1">IF($P105="Y",VLOOKUP($O105,INDIRECT($P$2),X$5,0)*INDIRECT($O$1),VLOOKUP($O105,INDIRECT($P$2),X$5,0))</f>
        <v>168584.82499999998</v>
      </c>
      <c r="Y105" s="104" cm="1">
        <f t="array" aca="1" ref="Y105" ca="1">IF($P105="Y",VLOOKUP($O105,INDIRECT($P$2),Y$5,0)*INDIRECT($O$1),VLOOKUP($O105,INDIRECT($P$2),Y$5,0))</f>
        <v>171955.02499999999</v>
      </c>
      <c r="Z105" s="104" cm="1">
        <f t="array" aca="1" ref="Z105" ca="1">IF($P105="Y",VLOOKUP($O105,INDIRECT($P$2),Z$5,0)*INDIRECT($O$1),VLOOKUP($O105,INDIRECT($P$2),Z$5,0))</f>
        <v>175393.9</v>
      </c>
      <c r="AA105" s="162" t="str">
        <f t="shared" si="87"/>
        <v>59514C</v>
      </c>
      <c r="AB105" s="163" t="str">
        <f t="shared" si="88"/>
        <v>Director Legislative Research and Oversight</v>
      </c>
      <c r="AC105" s="162" t="str">
        <f t="shared" si="89"/>
        <v>122</v>
      </c>
      <c r="AD105" s="164">
        <f t="shared" ca="1" si="76"/>
        <v>71.134</v>
      </c>
      <c r="AE105" s="164">
        <f t="shared" ca="1" si="71"/>
        <v>74.878</v>
      </c>
      <c r="AF105" s="164">
        <f t="shared" ca="1" si="72"/>
        <v>76.375</v>
      </c>
      <c r="AG105" s="164">
        <f t="shared" ca="1" si="73"/>
        <v>77.903000000000006</v>
      </c>
      <c r="AH105" s="164">
        <f t="shared" ca="1" si="74"/>
        <v>79.460999999999999</v>
      </c>
      <c r="AI105" s="164">
        <f t="shared" ca="1" si="75"/>
        <v>81.051000000000002</v>
      </c>
      <c r="AJ105" s="164">
        <f t="shared" ca="1" si="70"/>
        <v>82.671000000000006</v>
      </c>
      <c r="AK105" s="164">
        <f t="shared" ca="1" si="69"/>
        <v>84.323999999999998</v>
      </c>
    </row>
    <row r="106" spans="1:37" s="51" customFormat="1">
      <c r="A106" s="85" t="s">
        <v>218</v>
      </c>
      <c r="B106" s="86">
        <v>15</v>
      </c>
      <c r="C106" s="86" t="s">
        <v>219</v>
      </c>
      <c r="D106" s="86">
        <v>683</v>
      </c>
      <c r="E106" s="86" t="s">
        <v>448</v>
      </c>
      <c r="F106" s="85" t="s">
        <v>220</v>
      </c>
      <c r="G106" s="134">
        <f t="shared" ca="1" si="77"/>
        <v>156853</v>
      </c>
      <c r="H106" s="134">
        <f t="shared" ca="1" si="78"/>
        <v>165109</v>
      </c>
      <c r="I106" s="134">
        <f t="shared" ca="1" si="79"/>
        <v>168411</v>
      </c>
      <c r="J106" s="134">
        <f t="shared" ca="1" si="80"/>
        <v>171779</v>
      </c>
      <c r="K106" s="134">
        <f t="shared" ca="1" si="81"/>
        <v>175214</v>
      </c>
      <c r="L106" s="134">
        <f t="shared" ca="1" si="82"/>
        <v>178719</v>
      </c>
      <c r="M106" s="134">
        <f t="shared" ca="1" si="83"/>
        <v>182294</v>
      </c>
      <c r="N106" s="134">
        <f t="shared" ca="1" si="84"/>
        <v>185938</v>
      </c>
      <c r="O106" s="100" t="str">
        <f t="shared" si="85"/>
        <v>C03377</v>
      </c>
      <c r="P106" s="102" t="s">
        <v>509</v>
      </c>
      <c r="Q106" s="103" t="str">
        <f t="shared" si="86"/>
        <v>Director Long Range Planning</v>
      </c>
      <c r="R106" s="102" t="str">
        <f t="shared" ref="R106:R122" si="90">C106</f>
        <v>151</v>
      </c>
      <c r="S106" s="104" cm="1">
        <f t="array" aca="1" ref="S106" ca="1">IF($P106="Y",VLOOKUP($O106,INDIRECT($P$2),S$5,0)*INDIRECT($O$1),VLOOKUP($O106,INDIRECT($P$2),S$5,0))</f>
        <v>156852.67499999999</v>
      </c>
      <c r="T106" s="104" cm="1">
        <f t="array" aca="1" ref="T106" ca="1">IF($P106="Y",VLOOKUP($O106,INDIRECT($P$2),T$5,0)*INDIRECT($O$1),VLOOKUP($O106,INDIRECT($P$2),T$5,0))</f>
        <v>165109.04999999999</v>
      </c>
      <c r="U106" s="104" cm="1">
        <f t="array" aca="1" ref="U106" ca="1">IF($P106="Y",VLOOKUP($O106,INDIRECT($P$2),U$5,0)*INDIRECT($O$1),VLOOKUP($O106,INDIRECT($P$2),U$5,0))</f>
        <v>168410.57499999998</v>
      </c>
      <c r="V106" s="104" cm="1">
        <f t="array" aca="1" ref="V106" ca="1">IF($P106="Y",VLOOKUP($O106,INDIRECT($P$2),V$5,0)*INDIRECT($O$1),VLOOKUP($O106,INDIRECT($P$2),V$5,0))</f>
        <v>171778.72499999998</v>
      </c>
      <c r="W106" s="104" cm="1">
        <f t="array" aca="1" ref="W106" ca="1">IF($P106="Y",VLOOKUP($O106,INDIRECT($P$2),W$5,0)*INDIRECT($O$1),VLOOKUP($O106,INDIRECT($P$2),W$5,0))</f>
        <v>175213.49999999997</v>
      </c>
      <c r="X106" s="104" cm="1">
        <f t="array" aca="1" ref="X106" ca="1">IF($P106="Y",VLOOKUP($O106,INDIRECT($P$2),X$5,0)*INDIRECT($O$1),VLOOKUP($O106,INDIRECT($P$2),X$5,0))</f>
        <v>178718.99999999997</v>
      </c>
      <c r="Y106" s="104" cm="1">
        <f t="array" aca="1" ref="Y106" ca="1">IF($P106="Y",VLOOKUP($O106,INDIRECT($P$2),Y$5,0)*INDIRECT($O$1),VLOOKUP($O106,INDIRECT($P$2),Y$5,0))</f>
        <v>182294.19999999998</v>
      </c>
      <c r="Z106" s="104" cm="1">
        <f t="array" aca="1" ref="Z106" ca="1">IF($P106="Y",VLOOKUP($O106,INDIRECT($P$2),Z$5,0)*INDIRECT($O$1),VLOOKUP($O106,INDIRECT($P$2),Z$5,0))</f>
        <v>185938.07499999998</v>
      </c>
      <c r="AA106" s="162" t="str">
        <f t="shared" si="87"/>
        <v>C03377</v>
      </c>
      <c r="AB106" s="163" t="str">
        <f t="shared" si="88"/>
        <v>Director Long Range Planning</v>
      </c>
      <c r="AC106" s="162" t="str">
        <f t="shared" si="89"/>
        <v>151</v>
      </c>
      <c r="AD106" s="164">
        <f t="shared" ca="1" si="76"/>
        <v>75.410000000000011</v>
      </c>
      <c r="AE106" s="164">
        <f t="shared" ca="1" si="71"/>
        <v>79.38000000000001</v>
      </c>
      <c r="AF106" s="164">
        <f t="shared" ca="1" si="72"/>
        <v>80.966999999999999</v>
      </c>
      <c r="AG106" s="164">
        <f t="shared" ca="1" si="73"/>
        <v>82.585999999999999</v>
      </c>
      <c r="AH106" s="164">
        <f t="shared" ca="1" si="74"/>
        <v>84.238</v>
      </c>
      <c r="AI106" s="164">
        <f t="shared" ca="1" si="75"/>
        <v>85.923000000000002</v>
      </c>
      <c r="AJ106" s="164">
        <f t="shared" ca="1" si="70"/>
        <v>87.64200000000001</v>
      </c>
      <c r="AK106" s="164">
        <f t="shared" ca="1" si="69"/>
        <v>89.394000000000005</v>
      </c>
    </row>
    <row r="107" spans="1:37" s="51" customFormat="1">
      <c r="A107" s="85" t="s">
        <v>221</v>
      </c>
      <c r="B107" s="86">
        <v>14</v>
      </c>
      <c r="C107" s="86">
        <v>144</v>
      </c>
      <c r="D107" s="86">
        <v>638</v>
      </c>
      <c r="E107" s="86" t="s">
        <v>448</v>
      </c>
      <c r="F107" s="85" t="s">
        <v>223</v>
      </c>
      <c r="G107" s="134">
        <f t="shared" si="77"/>
        <v>146320</v>
      </c>
      <c r="H107" s="134">
        <f t="shared" si="78"/>
        <v>154021</v>
      </c>
      <c r="I107" s="134">
        <f t="shared" si="79"/>
        <v>157102</v>
      </c>
      <c r="J107" s="134">
        <f t="shared" si="80"/>
        <v>160243</v>
      </c>
      <c r="K107" s="134">
        <f t="shared" si="81"/>
        <v>163448</v>
      </c>
      <c r="L107" s="134">
        <f t="shared" si="82"/>
        <v>166716</v>
      </c>
      <c r="M107" s="134">
        <f t="shared" si="83"/>
        <v>170051</v>
      </c>
      <c r="N107" s="134">
        <f t="shared" si="84"/>
        <v>173452</v>
      </c>
      <c r="O107" s="100" t="str">
        <f t="shared" si="85"/>
        <v>C03379</v>
      </c>
      <c r="P107" s="102" t="s">
        <v>509</v>
      </c>
      <c r="Q107" s="103" t="str">
        <f t="shared" si="86"/>
        <v>Director Major Real Estate Projects</v>
      </c>
      <c r="R107" s="102">
        <f t="shared" si="90"/>
        <v>144</v>
      </c>
      <c r="S107" s="104">
        <v>146319.77499999999</v>
      </c>
      <c r="T107" s="104">
        <v>154020.59999999998</v>
      </c>
      <c r="U107" s="104">
        <v>157101.75</v>
      </c>
      <c r="V107" s="104">
        <v>160243.375</v>
      </c>
      <c r="W107" s="104">
        <v>163447.52499999999</v>
      </c>
      <c r="X107" s="104">
        <v>166716.25</v>
      </c>
      <c r="Y107" s="104">
        <v>170050.57499999998</v>
      </c>
      <c r="Z107" s="104">
        <v>173451.52499999999</v>
      </c>
      <c r="AA107" s="162" t="str">
        <f t="shared" si="87"/>
        <v>C03379</v>
      </c>
      <c r="AB107" s="163" t="str">
        <f t="shared" si="88"/>
        <v>Director Major Real Estate Projects</v>
      </c>
      <c r="AC107" s="162">
        <f t="shared" si="89"/>
        <v>144</v>
      </c>
      <c r="AD107" s="164">
        <f t="shared" si="76"/>
        <v>70.347000000000008</v>
      </c>
      <c r="AE107" s="164">
        <f t="shared" si="71"/>
        <v>74.049000000000007</v>
      </c>
      <c r="AF107" s="164">
        <f t="shared" si="72"/>
        <v>75.53</v>
      </c>
      <c r="AG107" s="164">
        <f t="shared" si="73"/>
        <v>77.041000000000011</v>
      </c>
      <c r="AH107" s="164">
        <f t="shared" si="74"/>
        <v>78.581000000000003</v>
      </c>
      <c r="AI107" s="164">
        <f t="shared" si="75"/>
        <v>80.153000000000006</v>
      </c>
      <c r="AJ107" s="164">
        <f t="shared" si="70"/>
        <v>81.756</v>
      </c>
      <c r="AK107" s="164">
        <f t="shared" si="69"/>
        <v>83.391000000000005</v>
      </c>
    </row>
    <row r="108" spans="1:37" s="51" customFormat="1">
      <c r="A108" s="85" t="s">
        <v>227</v>
      </c>
      <c r="B108" s="86">
        <v>13</v>
      </c>
      <c r="C108" s="86" t="s">
        <v>149</v>
      </c>
      <c r="D108" s="86">
        <v>588</v>
      </c>
      <c r="E108" s="86" t="s">
        <v>448</v>
      </c>
      <c r="F108" s="85" t="s">
        <v>228</v>
      </c>
      <c r="G108" s="134">
        <f t="shared" ca="1" si="77"/>
        <v>134616</v>
      </c>
      <c r="H108" s="134">
        <f t="shared" ca="1" si="78"/>
        <v>141701</v>
      </c>
      <c r="I108" s="134">
        <f t="shared" ca="1" si="79"/>
        <v>144534</v>
      </c>
      <c r="J108" s="134">
        <f t="shared" ca="1" si="80"/>
        <v>147425</v>
      </c>
      <c r="K108" s="134">
        <f t="shared" ca="1" si="81"/>
        <v>150374</v>
      </c>
      <c r="L108" s="134">
        <f t="shared" ca="1" si="82"/>
        <v>153381</v>
      </c>
      <c r="M108" s="134">
        <f t="shared" ca="1" si="83"/>
        <v>156449</v>
      </c>
      <c r="N108" s="134">
        <f t="shared" ca="1" si="84"/>
        <v>159579</v>
      </c>
      <c r="O108" s="100" t="str">
        <f t="shared" si="85"/>
        <v>C03396</v>
      </c>
      <c r="P108" s="102" t="s">
        <v>509</v>
      </c>
      <c r="Q108" s="103" t="str">
        <f t="shared" si="86"/>
        <v>Director MFD Finance &amp; Logistics</v>
      </c>
      <c r="R108" s="102" t="str">
        <f t="shared" si="90"/>
        <v>108</v>
      </c>
      <c r="S108" s="104" cm="1">
        <f t="array" aca="1" ref="S108" ca="1">IF($P108="Y",VLOOKUP($O108,INDIRECT($P$2),S$5,0)*INDIRECT($O$1),VLOOKUP($O108,INDIRECT($P$2),S$5,0))</f>
        <v>134616.32499999998</v>
      </c>
      <c r="T108" s="104" cm="1">
        <f t="array" aca="1" ref="T108" ca="1">IF($P108="Y",VLOOKUP($O108,INDIRECT($P$2),T$5,0)*INDIRECT($O$1),VLOOKUP($O108,INDIRECT($P$2),T$5,0))</f>
        <v>141701.125</v>
      </c>
      <c r="U108" s="104" cm="1">
        <f t="array" aca="1" ref="U108" ca="1">IF($P108="Y",VLOOKUP($O108,INDIRECT($P$2),U$5,0)*INDIRECT($O$1),VLOOKUP($O108,INDIRECT($P$2),U$5,0))</f>
        <v>144534.22499999998</v>
      </c>
      <c r="V108" s="104" cm="1">
        <f t="array" aca="1" ref="V108" ca="1">IF($P108="Y",VLOOKUP($O108,INDIRECT($P$2),V$5,0)*INDIRECT($O$1),VLOOKUP($O108,INDIRECT($P$2),V$5,0))</f>
        <v>147424.72499999998</v>
      </c>
      <c r="W108" s="104" cm="1">
        <f t="array" aca="1" ref="W108" ca="1">IF($P108="Y",VLOOKUP($O108,INDIRECT($P$2),W$5,0)*INDIRECT($O$1),VLOOKUP($O108,INDIRECT($P$2),W$5,0))</f>
        <v>150373.65</v>
      </c>
      <c r="X108" s="104" cm="1">
        <f t="array" aca="1" ref="X108" ca="1">IF($P108="Y",VLOOKUP($O108,INDIRECT($P$2),X$5,0)*INDIRECT($O$1),VLOOKUP($O108,INDIRECT($P$2),X$5,0))</f>
        <v>153381</v>
      </c>
      <c r="Y108" s="104" cm="1">
        <f t="array" aca="1" ref="Y108" ca="1">IF($P108="Y",VLOOKUP($O108,INDIRECT($P$2),Y$5,0)*INDIRECT($O$1),VLOOKUP($O108,INDIRECT($P$2),Y$5,0))</f>
        <v>156448.82499999998</v>
      </c>
      <c r="Z108" s="104" cm="1">
        <f t="array" aca="1" ref="Z108" ca="1">IF($P108="Y",VLOOKUP($O108,INDIRECT($P$2),Z$5,0)*INDIRECT($O$1),VLOOKUP($O108,INDIRECT($P$2),Z$5,0))</f>
        <v>159579.17499999999</v>
      </c>
      <c r="AA108" s="162" t="str">
        <f t="shared" si="87"/>
        <v>C03396</v>
      </c>
      <c r="AB108" s="163" t="str">
        <f t="shared" si="88"/>
        <v>Director MFD Finance &amp; Logistics</v>
      </c>
      <c r="AC108" s="162" t="str">
        <f t="shared" si="89"/>
        <v>108</v>
      </c>
      <c r="AD108" s="164">
        <f t="shared" ca="1" si="76"/>
        <v>64.72</v>
      </c>
      <c r="AE108" s="164">
        <f t="shared" ca="1" si="71"/>
        <v>68.126000000000005</v>
      </c>
      <c r="AF108" s="164">
        <f t="shared" ca="1" si="72"/>
        <v>69.488</v>
      </c>
      <c r="AG108" s="164">
        <f t="shared" ca="1" si="73"/>
        <v>70.878</v>
      </c>
      <c r="AH108" s="164">
        <f t="shared" ca="1" si="74"/>
        <v>72.296000000000006</v>
      </c>
      <c r="AI108" s="164">
        <f t="shared" ca="1" si="75"/>
        <v>73.741</v>
      </c>
      <c r="AJ108" s="164">
        <f t="shared" ca="1" si="70"/>
        <v>75.216000000000008</v>
      </c>
      <c r="AK108" s="164">
        <f t="shared" ca="1" si="69"/>
        <v>76.721000000000004</v>
      </c>
    </row>
    <row r="109" spans="1:37" s="51" customFormat="1">
      <c r="A109" s="85" t="s">
        <v>229</v>
      </c>
      <c r="B109" s="86">
        <v>12</v>
      </c>
      <c r="C109" s="86" t="s">
        <v>216</v>
      </c>
      <c r="D109" s="86">
        <v>568</v>
      </c>
      <c r="E109" s="86" t="s">
        <v>448</v>
      </c>
      <c r="F109" s="113" t="s">
        <v>230</v>
      </c>
      <c r="G109" s="134">
        <f t="shared" ca="1" si="77"/>
        <v>129935</v>
      </c>
      <c r="H109" s="134">
        <f t="shared" ca="1" si="78"/>
        <v>136772</v>
      </c>
      <c r="I109" s="134">
        <f t="shared" ca="1" si="79"/>
        <v>139508</v>
      </c>
      <c r="J109" s="134">
        <f t="shared" ca="1" si="80"/>
        <v>142300</v>
      </c>
      <c r="K109" s="134">
        <f t="shared" ca="1" si="81"/>
        <v>145145</v>
      </c>
      <c r="L109" s="134">
        <f t="shared" ca="1" si="82"/>
        <v>148048</v>
      </c>
      <c r="M109" s="134">
        <f t="shared" ca="1" si="83"/>
        <v>151009</v>
      </c>
      <c r="N109" s="134">
        <f t="shared" ca="1" si="84"/>
        <v>154030</v>
      </c>
      <c r="O109" s="100" t="str">
        <f t="shared" si="85"/>
        <v>C00710</v>
      </c>
      <c r="P109" s="102" t="s">
        <v>509</v>
      </c>
      <c r="Q109" s="103" t="str">
        <f t="shared" si="86"/>
        <v>Director Minneapolis 311</v>
      </c>
      <c r="R109" s="102" t="str">
        <f t="shared" si="90"/>
        <v>77</v>
      </c>
      <c r="S109" s="104" cm="1">
        <f t="array" aca="1" ref="S109" ca="1">IF($P109="Y",VLOOKUP($O109,INDIRECT($P$2),S$5,0)*INDIRECT($O$1),VLOOKUP($O109,INDIRECT($P$2),S$5,0))</f>
        <v>129935.15</v>
      </c>
      <c r="T109" s="104" cm="1">
        <f t="array" aca="1" ref="T109" ca="1">IF($P109="Y",VLOOKUP($O109,INDIRECT($P$2),T$5,0)*INDIRECT($O$1),VLOOKUP($O109,INDIRECT($P$2),T$5,0))</f>
        <v>136771.9</v>
      </c>
      <c r="U109" s="104" cm="1">
        <f t="array" aca="1" ref="U109" ca="1">IF($P109="Y",VLOOKUP($O109,INDIRECT($P$2),U$5,0)*INDIRECT($O$1),VLOOKUP($O109,INDIRECT($P$2),U$5,0))</f>
        <v>139507.625</v>
      </c>
      <c r="V109" s="104" cm="1">
        <f t="array" aca="1" ref="V109" ca="1">IF($P109="Y",VLOOKUP($O109,INDIRECT($P$2),V$5,0)*INDIRECT($O$1),VLOOKUP($O109,INDIRECT($P$2),V$5,0))</f>
        <v>142299.72499999998</v>
      </c>
      <c r="W109" s="104" cm="1">
        <f t="array" aca="1" ref="W109" ca="1">IF($P109="Y",VLOOKUP($O109,INDIRECT($P$2),W$5,0)*INDIRECT($O$1),VLOOKUP($O109,INDIRECT($P$2),W$5,0))</f>
        <v>145145.125</v>
      </c>
      <c r="X109" s="104" cm="1">
        <f t="array" aca="1" ref="X109" ca="1">IF($P109="Y",VLOOKUP($O109,INDIRECT($P$2),X$5,0)*INDIRECT($O$1),VLOOKUP($O109,INDIRECT($P$2),X$5,0))</f>
        <v>148047.92499999999</v>
      </c>
      <c r="Y109" s="104" cm="1">
        <f t="array" aca="1" ref="Y109" ca="1">IF($P109="Y",VLOOKUP($O109,INDIRECT($P$2),Y$5,0)*INDIRECT($O$1),VLOOKUP($O109,INDIRECT($P$2),Y$5,0))</f>
        <v>151009.15</v>
      </c>
      <c r="Z109" s="104" cm="1">
        <f t="array" aca="1" ref="Z109" ca="1">IF($P109="Y",VLOOKUP($O109,INDIRECT($P$2),Z$5,0)*INDIRECT($O$1),VLOOKUP($O109,INDIRECT($P$2),Z$5,0))</f>
        <v>154029.82499999998</v>
      </c>
      <c r="AA109" s="162" t="str">
        <f t="shared" si="87"/>
        <v>C00710</v>
      </c>
      <c r="AB109" s="163" t="str">
        <f t="shared" si="88"/>
        <v>Director Minneapolis 311</v>
      </c>
      <c r="AC109" s="162" t="str">
        <f t="shared" si="89"/>
        <v>77</v>
      </c>
      <c r="AD109" s="164">
        <f t="shared" ca="1" si="76"/>
        <v>62.469000000000001</v>
      </c>
      <c r="AE109" s="164">
        <f t="shared" ca="1" si="71"/>
        <v>65.756</v>
      </c>
      <c r="AF109" s="164">
        <f t="shared" ca="1" si="72"/>
        <v>67.070999999999998</v>
      </c>
      <c r="AG109" s="164">
        <f t="shared" ca="1" si="73"/>
        <v>68.414000000000001</v>
      </c>
      <c r="AH109" s="164">
        <f t="shared" ca="1" si="74"/>
        <v>69.782000000000011</v>
      </c>
      <c r="AI109" s="164">
        <f t="shared" ca="1" si="75"/>
        <v>71.177000000000007</v>
      </c>
      <c r="AJ109" s="164">
        <f t="shared" ca="1" si="70"/>
        <v>72.600999999999999</v>
      </c>
      <c r="AK109" s="164">
        <f t="shared" ca="1" si="69"/>
        <v>74.053000000000011</v>
      </c>
    </row>
    <row r="110" spans="1:37" s="51" customFormat="1">
      <c r="A110" s="85" t="s">
        <v>224</v>
      </c>
      <c r="B110" s="86">
        <v>15</v>
      </c>
      <c r="C110" s="94" t="s">
        <v>167</v>
      </c>
      <c r="D110" s="86">
        <v>688</v>
      </c>
      <c r="E110" s="86" t="s">
        <v>448</v>
      </c>
      <c r="F110" s="85" t="s">
        <v>226</v>
      </c>
      <c r="G110" s="134">
        <f t="shared" ca="1" si="77"/>
        <v>158024</v>
      </c>
      <c r="H110" s="134">
        <f t="shared" ca="1" si="78"/>
        <v>166342</v>
      </c>
      <c r="I110" s="134">
        <f t="shared" ca="1" si="79"/>
        <v>169667</v>
      </c>
      <c r="J110" s="134">
        <f t="shared" ca="1" si="80"/>
        <v>173063</v>
      </c>
      <c r="K110" s="134">
        <f t="shared" ca="1" si="81"/>
        <v>176524</v>
      </c>
      <c r="L110" s="134">
        <f t="shared" ca="1" si="82"/>
        <v>180053</v>
      </c>
      <c r="M110" s="134">
        <f t="shared" ca="1" si="83"/>
        <v>183654</v>
      </c>
      <c r="N110" s="134">
        <f t="shared" ca="1" si="84"/>
        <v>187327</v>
      </c>
      <c r="O110" s="100" t="str">
        <f t="shared" si="85"/>
        <v>C03380</v>
      </c>
      <c r="P110" s="102" t="s">
        <v>509</v>
      </c>
      <c r="Q110" s="103" t="str">
        <f t="shared" si="86"/>
        <v>Director Minneapolis Emergency Communications Center</v>
      </c>
      <c r="R110" s="102" t="str">
        <f t="shared" si="90"/>
        <v>147</v>
      </c>
      <c r="S110" s="104" cm="1">
        <f t="array" aca="1" ref="S110" ca="1">IF($P110="Y",VLOOKUP($O110,INDIRECT($P$2),S$5,0)*INDIRECT($O$1),VLOOKUP($O110,INDIRECT($P$2),S$5,0))</f>
        <v>158024.25</v>
      </c>
      <c r="T110" s="104" cm="1">
        <f t="array" aca="1" ref="T110" ca="1">IF($P110="Y",VLOOKUP($O110,INDIRECT($P$2),T$5,0)*INDIRECT($O$1),VLOOKUP($O110,INDIRECT($P$2),T$5,0))</f>
        <v>166342.125</v>
      </c>
      <c r="U110" s="104" cm="1">
        <f t="array" aca="1" ref="U110" ca="1">IF($P110="Y",VLOOKUP($O110,INDIRECT($P$2),U$5,0)*INDIRECT($O$1),VLOOKUP($O110,INDIRECT($P$2),U$5,0))</f>
        <v>169667.22499999998</v>
      </c>
      <c r="V110" s="104" cm="1">
        <f t="array" aca="1" ref="V110" ca="1">IF($P110="Y",VLOOKUP($O110,INDIRECT($P$2),V$5,0)*INDIRECT($O$1),VLOOKUP($O110,INDIRECT($P$2),V$5,0))</f>
        <v>173063.05</v>
      </c>
      <c r="W110" s="104" cm="1">
        <f t="array" aca="1" ref="W110" ca="1">IF($P110="Y",VLOOKUP($O110,INDIRECT($P$2),W$5,0)*INDIRECT($O$1),VLOOKUP($O110,INDIRECT($P$2),W$5,0))</f>
        <v>176524.47499999998</v>
      </c>
      <c r="X110" s="104" cm="1">
        <f t="array" aca="1" ref="X110" ca="1">IF($P110="Y",VLOOKUP($O110,INDIRECT($P$2),X$5,0)*INDIRECT($O$1),VLOOKUP($O110,INDIRECT($P$2),X$5,0))</f>
        <v>180052.52499999999</v>
      </c>
      <c r="Y110" s="104" cm="1">
        <f t="array" aca="1" ref="Y110" ca="1">IF($P110="Y",VLOOKUP($O110,INDIRECT($P$2),Y$5,0)*INDIRECT($O$1),VLOOKUP($O110,INDIRECT($P$2),Y$5,0))</f>
        <v>183654.37499999997</v>
      </c>
      <c r="Z110" s="104" cm="1">
        <f t="array" aca="1" ref="Z110" ca="1">IF($P110="Y",VLOOKUP($O110,INDIRECT($P$2),Z$5,0)*INDIRECT($O$1),VLOOKUP($O110,INDIRECT($P$2),Z$5,0))</f>
        <v>187326.94999999998</v>
      </c>
      <c r="AA110" s="162" t="str">
        <f t="shared" si="87"/>
        <v>C03380</v>
      </c>
      <c r="AB110" s="163" t="str">
        <f t="shared" si="88"/>
        <v>Director Minneapolis Emergency Communications Center</v>
      </c>
      <c r="AC110" s="162" t="str">
        <f t="shared" si="89"/>
        <v>147</v>
      </c>
      <c r="AD110" s="164">
        <f t="shared" ca="1" si="76"/>
        <v>75.974000000000004</v>
      </c>
      <c r="AE110" s="164">
        <f t="shared" ca="1" si="71"/>
        <v>79.972999999999999</v>
      </c>
      <c r="AF110" s="164">
        <f t="shared" ca="1" si="72"/>
        <v>81.570999999999998</v>
      </c>
      <c r="AG110" s="164">
        <f t="shared" ca="1" si="73"/>
        <v>83.204000000000008</v>
      </c>
      <c r="AH110" s="164">
        <f t="shared" ca="1" si="74"/>
        <v>84.868000000000009</v>
      </c>
      <c r="AI110" s="164">
        <f t="shared" ca="1" si="75"/>
        <v>86.564000000000007</v>
      </c>
      <c r="AJ110" s="164">
        <f t="shared" ca="1" si="70"/>
        <v>88.296000000000006</v>
      </c>
      <c r="AK110" s="164">
        <f t="shared" ref="AK110:AK141" ca="1" si="91">ROUNDUP(Z110/2080,3)</f>
        <v>90.062000000000012</v>
      </c>
    </row>
    <row r="111" spans="1:37" s="51" customFormat="1">
      <c r="A111" s="85" t="s">
        <v>42</v>
      </c>
      <c r="B111" s="86">
        <v>16</v>
      </c>
      <c r="C111" s="94" t="s">
        <v>43</v>
      </c>
      <c r="D111" s="86">
        <v>735</v>
      </c>
      <c r="E111" s="86" t="s">
        <v>448</v>
      </c>
      <c r="F111" s="113" t="s">
        <v>694</v>
      </c>
      <c r="G111" s="134">
        <f t="shared" ca="1" si="77"/>
        <v>169024</v>
      </c>
      <c r="H111" s="134">
        <f t="shared" ca="1" si="78"/>
        <v>177921</v>
      </c>
      <c r="I111" s="134">
        <f t="shared" ca="1" si="79"/>
        <v>181479</v>
      </c>
      <c r="J111" s="134">
        <f t="shared" ca="1" si="80"/>
        <v>185110</v>
      </c>
      <c r="K111" s="134">
        <f t="shared" ca="1" si="81"/>
        <v>188814</v>
      </c>
      <c r="L111" s="134">
        <f t="shared" ca="1" si="82"/>
        <v>192590</v>
      </c>
      <c r="M111" s="134">
        <f t="shared" ca="1" si="83"/>
        <v>196438</v>
      </c>
      <c r="N111" s="134">
        <f t="shared" ca="1" si="84"/>
        <v>200368</v>
      </c>
      <c r="O111" s="100" t="str">
        <f t="shared" si="85"/>
        <v>C00701</v>
      </c>
      <c r="P111" s="101" t="s">
        <v>509</v>
      </c>
      <c r="Q111" s="103" t="str">
        <f t="shared" si="86"/>
        <v>Director NCR</v>
      </c>
      <c r="R111" s="102" t="str">
        <f t="shared" si="90"/>
        <v>132</v>
      </c>
      <c r="S111" s="104" cm="1">
        <f t="array" aca="1" ref="S111" ca="1">IF($P111="Y",VLOOKUP($O111,INDIRECT($P$2),S$5,0)*INDIRECT($O$1),VLOOKUP($O111,INDIRECT($P$2),S$5,0))</f>
        <v>169023.52499999999</v>
      </c>
      <c r="T111" s="104" cm="1">
        <f t="array" aca="1" ref="T111" ca="1">IF($P111="Y",VLOOKUP($O111,INDIRECT($P$2),T$5,0)*INDIRECT($O$1),VLOOKUP($O111,INDIRECT($P$2),T$5,0))</f>
        <v>177920.52499999999</v>
      </c>
      <c r="U111" s="104" cm="1">
        <f t="array" aca="1" ref="U111" ca="1">IF($P111="Y",VLOOKUP($O111,INDIRECT($P$2),U$5,0)*INDIRECT($O$1),VLOOKUP($O111,INDIRECT($P$2),U$5,0))</f>
        <v>181479.32499999998</v>
      </c>
      <c r="V111" s="104" cm="1">
        <f t="array" aca="1" ref="V111" ca="1">IF($P111="Y",VLOOKUP($O111,INDIRECT($P$2),V$5,0)*INDIRECT($O$1),VLOOKUP($O111,INDIRECT($P$2),V$5,0))</f>
        <v>185109.87499999997</v>
      </c>
      <c r="W111" s="104" cm="1">
        <f t="array" aca="1" ref="W111" ca="1">IF($P111="Y",VLOOKUP($O111,INDIRECT($P$2),W$5,0)*INDIRECT($O$1),VLOOKUP($O111,INDIRECT($P$2),W$5,0))</f>
        <v>188814.22499999998</v>
      </c>
      <c r="X111" s="104" cm="1">
        <f t="array" aca="1" ref="X111" ca="1">IF($P111="Y",VLOOKUP($O111,INDIRECT($P$2),X$5,0)*INDIRECT($O$1),VLOOKUP($O111,INDIRECT($P$2),X$5,0))</f>
        <v>192590.32499999998</v>
      </c>
      <c r="Y111" s="104" cm="1">
        <f t="array" aca="1" ref="Y111" ca="1">IF($P111="Y",VLOOKUP($O111,INDIRECT($P$2),Y$5,0)*INDIRECT($O$1),VLOOKUP($O111,INDIRECT($P$2),Y$5,0))</f>
        <v>196438.17499999999</v>
      </c>
      <c r="Z111" s="104" cm="1">
        <f t="array" aca="1" ref="Z111" ca="1">IF($P111="Y",VLOOKUP($O111,INDIRECT($P$2),Z$5,0)*INDIRECT($O$1),VLOOKUP($O111,INDIRECT($P$2),Z$5,0))</f>
        <v>200368.02499999999</v>
      </c>
      <c r="AA111" s="162" t="str">
        <f t="shared" si="87"/>
        <v>C00701</v>
      </c>
      <c r="AB111" s="163" t="str">
        <f t="shared" si="88"/>
        <v>Director NCR</v>
      </c>
      <c r="AC111" s="162" t="str">
        <f t="shared" si="89"/>
        <v>132</v>
      </c>
      <c r="AD111" s="164">
        <f t="shared" ca="1" si="76"/>
        <v>81.262</v>
      </c>
      <c r="AE111" s="164">
        <f t="shared" ca="1" si="71"/>
        <v>85.539000000000001</v>
      </c>
      <c r="AF111" s="164">
        <f t="shared" ca="1" si="72"/>
        <v>87.25</v>
      </c>
      <c r="AG111" s="164">
        <f t="shared" ca="1" si="73"/>
        <v>88.996000000000009</v>
      </c>
      <c r="AH111" s="164">
        <f t="shared" ca="1" si="74"/>
        <v>90.777000000000001</v>
      </c>
      <c r="AI111" s="164">
        <f t="shared" ca="1" si="75"/>
        <v>92.591999999999999</v>
      </c>
      <c r="AJ111" s="164">
        <f t="shared" ref="AJ111:AJ142" ca="1" si="92">ROUNDUP(Y111/2080,3)</f>
        <v>94.442000000000007</v>
      </c>
      <c r="AK111" s="164">
        <f t="shared" ca="1" si="91"/>
        <v>96.331000000000003</v>
      </c>
    </row>
    <row r="112" spans="1:37" s="51" customFormat="1">
      <c r="A112" s="85" t="s">
        <v>491</v>
      </c>
      <c r="B112" s="86">
        <v>16</v>
      </c>
      <c r="C112" s="94" t="s">
        <v>99</v>
      </c>
      <c r="D112" s="86">
        <v>740</v>
      </c>
      <c r="E112" s="86" t="s">
        <v>448</v>
      </c>
      <c r="F112" s="113" t="s">
        <v>592</v>
      </c>
      <c r="G112" s="134">
        <f t="shared" ca="1" si="77"/>
        <v>169961</v>
      </c>
      <c r="H112" s="134">
        <f t="shared" ca="1" si="78"/>
        <v>178909</v>
      </c>
      <c r="I112" s="134">
        <f t="shared" ca="1" si="79"/>
        <v>182488</v>
      </c>
      <c r="J112" s="134">
        <f t="shared" ca="1" si="80"/>
        <v>186135</v>
      </c>
      <c r="K112" s="134">
        <f t="shared" ca="1" si="81"/>
        <v>189857</v>
      </c>
      <c r="L112" s="134">
        <f t="shared" ca="1" si="82"/>
        <v>193654</v>
      </c>
      <c r="M112" s="134">
        <f t="shared" ca="1" si="83"/>
        <v>197527</v>
      </c>
      <c r="N112" s="134">
        <f t="shared" ca="1" si="84"/>
        <v>201476</v>
      </c>
      <c r="O112" s="100" t="str">
        <f t="shared" si="85"/>
        <v>59429C</v>
      </c>
      <c r="P112" s="102" t="s">
        <v>509</v>
      </c>
      <c r="Q112" s="103" t="str">
        <f t="shared" si="86"/>
        <v>Director Neighborhood &amp; Community Relations</v>
      </c>
      <c r="R112" s="102" t="str">
        <f t="shared" si="90"/>
        <v>63</v>
      </c>
      <c r="S112" s="104" cm="1">
        <f t="array" aca="1" ref="S112" ca="1">IF($P112="Y",VLOOKUP($O112,INDIRECT($P$2),S$5,0)*INDIRECT($O$1),VLOOKUP($O112,INDIRECT($P$2),S$5,0))</f>
        <v>169961.4</v>
      </c>
      <c r="T112" s="104" cm="1">
        <f t="array" aca="1" ref="T112" ca="1">IF($P112="Y",VLOOKUP($O112,INDIRECT($P$2),T$5,0)*INDIRECT($O$1),VLOOKUP($O112,INDIRECT($P$2),T$5,0))</f>
        <v>178908.62499999997</v>
      </c>
      <c r="U112" s="104" cm="1">
        <f t="array" aca="1" ref="U112" ca="1">IF($P112="Y",VLOOKUP($O112,INDIRECT($P$2),U$5,0)*INDIRECT($O$1),VLOOKUP($O112,INDIRECT($P$2),U$5,0))</f>
        <v>182487.92499999999</v>
      </c>
      <c r="V112" s="104" cm="1">
        <f t="array" aca="1" ref="V112" ca="1">IF($P112="Y",VLOOKUP($O112,INDIRECT($P$2),V$5,0)*INDIRECT($O$1),VLOOKUP($O112,INDIRECT($P$2),V$5,0))</f>
        <v>186134.87499999997</v>
      </c>
      <c r="W112" s="104" cm="1">
        <f t="array" aca="1" ref="W112" ca="1">IF($P112="Y",VLOOKUP($O112,INDIRECT($P$2),W$5,0)*INDIRECT($O$1),VLOOKUP($O112,INDIRECT($P$2),W$5,0))</f>
        <v>189856.65</v>
      </c>
      <c r="X112" s="104" cm="1">
        <f t="array" aca="1" ref="X112" ca="1">IF($P112="Y",VLOOKUP($O112,INDIRECT($P$2),X$5,0)*INDIRECT($O$1),VLOOKUP($O112,INDIRECT($P$2),X$5,0))</f>
        <v>193654.27499999999</v>
      </c>
      <c r="Y112" s="104" cm="1">
        <f t="array" aca="1" ref="Y112" ca="1">IF($P112="Y",VLOOKUP($O112,INDIRECT($P$2),Y$5,0)*INDIRECT($O$1),VLOOKUP($O112,INDIRECT($P$2),Y$5,0))</f>
        <v>197526.72499999998</v>
      </c>
      <c r="Z112" s="104" cm="1">
        <f t="array" aca="1" ref="Z112" ca="1">IF($P112="Y",VLOOKUP($O112,INDIRECT($P$2),Z$5,0)*INDIRECT($O$1),VLOOKUP($O112,INDIRECT($P$2),Z$5,0))</f>
        <v>201476.05</v>
      </c>
      <c r="AA112" s="162" t="str">
        <f t="shared" si="87"/>
        <v>59429C</v>
      </c>
      <c r="AB112" s="163" t="str">
        <f t="shared" si="88"/>
        <v>Director Neighborhood &amp; Community Relations</v>
      </c>
      <c r="AC112" s="162" t="str">
        <f t="shared" si="89"/>
        <v>63</v>
      </c>
      <c r="AD112" s="164">
        <f t="shared" ca="1" si="76"/>
        <v>81.713000000000008</v>
      </c>
      <c r="AE112" s="164">
        <f t="shared" ca="1" si="71"/>
        <v>86.01400000000001</v>
      </c>
      <c r="AF112" s="164">
        <f t="shared" ca="1" si="72"/>
        <v>87.734999999999999</v>
      </c>
      <c r="AG112" s="164">
        <f t="shared" ca="1" si="73"/>
        <v>89.488</v>
      </c>
      <c r="AH112" s="164">
        <f t="shared" ca="1" si="74"/>
        <v>91.278000000000006</v>
      </c>
      <c r="AI112" s="164">
        <f t="shared" ca="1" si="75"/>
        <v>93.103999999999999</v>
      </c>
      <c r="AJ112" s="164">
        <f t="shared" ca="1" si="92"/>
        <v>94.965000000000003</v>
      </c>
      <c r="AK112" s="164">
        <f t="shared" ca="1" si="91"/>
        <v>96.864000000000004</v>
      </c>
    </row>
    <row r="113" spans="1:37" s="51" customFormat="1">
      <c r="A113" s="85" t="s">
        <v>511</v>
      </c>
      <c r="B113" s="86">
        <v>15</v>
      </c>
      <c r="C113" s="94" t="s">
        <v>720</v>
      </c>
      <c r="D113" s="86">
        <v>693</v>
      </c>
      <c r="E113" s="86" t="s">
        <v>448</v>
      </c>
      <c r="F113" s="118" t="s">
        <v>593</v>
      </c>
      <c r="G113" s="134">
        <f t="shared" ca="1" si="77"/>
        <v>157147</v>
      </c>
      <c r="H113" s="134">
        <f t="shared" ca="1" si="78"/>
        <v>165418</v>
      </c>
      <c r="I113" s="134">
        <f t="shared" ca="1" si="79"/>
        <v>168726</v>
      </c>
      <c r="J113" s="134">
        <f t="shared" ca="1" si="80"/>
        <v>172101</v>
      </c>
      <c r="K113" s="134">
        <f t="shared" ca="1" si="81"/>
        <v>175543</v>
      </c>
      <c r="L113" s="134">
        <f t="shared" ca="1" si="82"/>
        <v>179053</v>
      </c>
      <c r="M113" s="134">
        <f t="shared" ca="1" si="83"/>
        <v>182635</v>
      </c>
      <c r="N113" s="134">
        <f t="shared" ca="1" si="84"/>
        <v>186287</v>
      </c>
      <c r="O113" s="100" t="str">
        <f t="shared" si="85"/>
        <v>53034C</v>
      </c>
      <c r="P113" s="102" t="s">
        <v>509</v>
      </c>
      <c r="Q113" s="103" t="str">
        <f t="shared" si="86"/>
        <v>Director Neighborhood Safety</v>
      </c>
      <c r="R113" s="102" t="str">
        <f t="shared" si="90"/>
        <v>163</v>
      </c>
      <c r="S113" s="104" cm="1">
        <f t="array" aca="1" ref="S113" ca="1">IF($P113="Y",VLOOKUP($O113,INDIRECT($P$2),S$5,0)*INDIRECT($O$1),VLOOKUP($O113,INDIRECT($P$2),S$5,0))</f>
        <v>157146.84999999998</v>
      </c>
      <c r="T113" s="104" cm="1">
        <f t="array" aca="1" ref="T113" ca="1">IF($P113="Y",VLOOKUP($O113,INDIRECT($P$2),T$5,0)*INDIRECT($O$1),VLOOKUP($O113,INDIRECT($P$2),T$5,0))</f>
        <v>165417.57499999998</v>
      </c>
      <c r="U113" s="104" cm="1">
        <f t="array" aca="1" ref="U113" ca="1">IF($P113="Y",VLOOKUP($O113,INDIRECT($P$2),U$5,0)*INDIRECT($O$1),VLOOKUP($O113,INDIRECT($P$2),U$5,0))</f>
        <v>168726.27499999999</v>
      </c>
      <c r="V113" s="104" cm="1">
        <f t="array" aca="1" ref="V113" ca="1">IF($P113="Y",VLOOKUP($O113,INDIRECT($P$2),V$5,0)*INDIRECT($O$1),VLOOKUP($O113,INDIRECT($P$2),V$5,0))</f>
        <v>172100.57499999998</v>
      </c>
      <c r="W113" s="104" cm="1">
        <f t="array" aca="1" ref="W113" ca="1">IF($P113="Y",VLOOKUP($O113,INDIRECT($P$2),W$5,0)*INDIRECT($O$1),VLOOKUP($O113,INDIRECT($P$2),W$5,0))</f>
        <v>175542.52499999999</v>
      </c>
      <c r="X113" s="104" cm="1">
        <f t="array" aca="1" ref="X113" ca="1">IF($P113="Y",VLOOKUP($O113,INDIRECT($P$2),X$5,0)*INDIRECT($O$1),VLOOKUP($O113,INDIRECT($P$2),X$5,0))</f>
        <v>179053.15</v>
      </c>
      <c r="Y113" s="104" cm="1">
        <f t="array" aca="1" ref="Y113" ca="1">IF($P113="Y",VLOOKUP($O113,INDIRECT($P$2),Y$5,0)*INDIRECT($O$1),VLOOKUP($O113,INDIRECT($P$2),Y$5,0))</f>
        <v>182634.49999999997</v>
      </c>
      <c r="Z113" s="104" cm="1">
        <f t="array" aca="1" ref="Z113" ca="1">IF($P113="Y",VLOOKUP($O113,INDIRECT($P$2),Z$5,0)*INDIRECT($O$1),VLOOKUP($O113,INDIRECT($P$2),Z$5,0))</f>
        <v>186286.57499999998</v>
      </c>
      <c r="AA113" s="162" t="str">
        <f t="shared" si="87"/>
        <v>53034C</v>
      </c>
      <c r="AB113" s="163" t="str">
        <f t="shared" si="88"/>
        <v>Director Neighborhood Safety</v>
      </c>
      <c r="AC113" s="162" t="str">
        <f t="shared" si="89"/>
        <v>163</v>
      </c>
      <c r="AD113" s="164">
        <f t="shared" ca="1" si="76"/>
        <v>75.552000000000007</v>
      </c>
      <c r="AE113" s="164">
        <f t="shared" ca="1" si="71"/>
        <v>79.528000000000006</v>
      </c>
      <c r="AF113" s="164">
        <f t="shared" ca="1" si="72"/>
        <v>81.119</v>
      </c>
      <c r="AG113" s="164">
        <f t="shared" ca="1" si="73"/>
        <v>82.741</v>
      </c>
      <c r="AH113" s="164">
        <f t="shared" ca="1" si="74"/>
        <v>84.396000000000001</v>
      </c>
      <c r="AI113" s="164">
        <f t="shared" ca="1" si="75"/>
        <v>86.084000000000003</v>
      </c>
      <c r="AJ113" s="164">
        <f t="shared" ca="1" si="92"/>
        <v>87.806000000000012</v>
      </c>
      <c r="AK113" s="164">
        <f t="shared" ca="1" si="91"/>
        <v>89.561000000000007</v>
      </c>
    </row>
    <row r="114" spans="1:37" s="51" customFormat="1">
      <c r="A114" s="85" t="s">
        <v>300</v>
      </c>
      <c r="B114" s="86">
        <v>18</v>
      </c>
      <c r="C114" s="94" t="s">
        <v>82</v>
      </c>
      <c r="D114" s="86">
        <v>845</v>
      </c>
      <c r="E114" s="86" t="s">
        <v>448</v>
      </c>
      <c r="F114" s="117" t="s">
        <v>594</v>
      </c>
      <c r="G114" s="134">
        <f t="shared" ca="1" si="77"/>
        <v>194773</v>
      </c>
      <c r="H114" s="134">
        <f t="shared" ca="1" si="78"/>
        <v>205023</v>
      </c>
      <c r="I114" s="134">
        <f t="shared" ca="1" si="79"/>
        <v>209124</v>
      </c>
      <c r="J114" s="134">
        <f t="shared" ca="1" si="80"/>
        <v>213308</v>
      </c>
      <c r="K114" s="134">
        <f t="shared" ca="1" si="81"/>
        <v>217573</v>
      </c>
      <c r="L114" s="134">
        <f t="shared" ca="1" si="82"/>
        <v>221924</v>
      </c>
      <c r="M114" s="134">
        <f t="shared" ca="1" si="83"/>
        <v>226364</v>
      </c>
      <c r="N114" s="134">
        <f t="shared" ca="1" si="84"/>
        <v>230889</v>
      </c>
      <c r="O114" s="100" t="str">
        <f t="shared" si="85"/>
        <v>C03219</v>
      </c>
      <c r="P114" s="102" t="s">
        <v>509</v>
      </c>
      <c r="Q114" s="103" t="str">
        <f t="shared" si="86"/>
        <v>Director of CPED</v>
      </c>
      <c r="R114" s="102" t="str">
        <f t="shared" si="90"/>
        <v>70</v>
      </c>
      <c r="S114" s="104" cm="1">
        <f t="array" aca="1" ref="S114" ca="1">IF($P114="Y",VLOOKUP($O114,INDIRECT($P$2),S$5,0)*INDIRECT($O$1),VLOOKUP($O114,INDIRECT($P$2),S$5,0))</f>
        <v>194772.55</v>
      </c>
      <c r="T114" s="104" cm="1">
        <f t="array" aca="1" ref="T114" ca="1">IF($P114="Y",VLOOKUP($O114,INDIRECT($P$2),T$5,0)*INDIRECT($O$1),VLOOKUP($O114,INDIRECT($P$2),T$5,0))</f>
        <v>205022.55</v>
      </c>
      <c r="U114" s="104" cm="1">
        <f t="array" aca="1" ref="U114" ca="1">IF($P114="Y",VLOOKUP($O114,INDIRECT($P$2),U$5,0)*INDIRECT($O$1),VLOOKUP($O114,INDIRECT($P$2),U$5,0))</f>
        <v>209123.57499999998</v>
      </c>
      <c r="V114" s="104" cm="1">
        <f t="array" aca="1" ref="V114" ca="1">IF($P114="Y",VLOOKUP($O114,INDIRECT($P$2),V$5,0)*INDIRECT($O$1),VLOOKUP($O114,INDIRECT($P$2),V$5,0))</f>
        <v>213307.62499999997</v>
      </c>
      <c r="W114" s="104" cm="1">
        <f t="array" aca="1" ref="W114" ca="1">IF($P114="Y",VLOOKUP($O114,INDIRECT($P$2),W$5,0)*INDIRECT($O$1),VLOOKUP($O114,INDIRECT($P$2),W$5,0))</f>
        <v>217572.65</v>
      </c>
      <c r="X114" s="104" cm="1">
        <f t="array" aca="1" ref="X114" ca="1">IF($P114="Y",VLOOKUP($O114,INDIRECT($P$2),X$5,0)*INDIRECT($O$1),VLOOKUP($O114,INDIRECT($P$2),X$5,0))</f>
        <v>221923.77499999999</v>
      </c>
      <c r="Y114" s="104" cm="1">
        <f t="array" aca="1" ref="Y114" ca="1">IF($P114="Y",VLOOKUP($O114,INDIRECT($P$2),Y$5,0)*INDIRECT($O$1),VLOOKUP($O114,INDIRECT($P$2),Y$5,0))</f>
        <v>226364.07499999998</v>
      </c>
      <c r="Z114" s="104" cm="1">
        <f t="array" aca="1" ref="Z114" ca="1">IF($P114="Y",VLOOKUP($O114,INDIRECT($P$2),Z$5,0)*INDIRECT($O$1),VLOOKUP($O114,INDIRECT($P$2),Z$5,0))</f>
        <v>230889.44999999998</v>
      </c>
      <c r="AA114" s="162" t="str">
        <f t="shared" si="87"/>
        <v>C03219</v>
      </c>
      <c r="AB114" s="163" t="str">
        <f t="shared" si="88"/>
        <v>Director of CPED</v>
      </c>
      <c r="AC114" s="162" t="str">
        <f t="shared" si="89"/>
        <v>70</v>
      </c>
      <c r="AD114" s="164">
        <f t="shared" ca="1" si="76"/>
        <v>93.641000000000005</v>
      </c>
      <c r="AE114" s="164">
        <f t="shared" ca="1" si="71"/>
        <v>98.569000000000003</v>
      </c>
      <c r="AF114" s="164">
        <f t="shared" ca="1" si="72"/>
        <v>100.54100000000001</v>
      </c>
      <c r="AG114" s="164">
        <f t="shared" ca="1" si="73"/>
        <v>102.55200000000001</v>
      </c>
      <c r="AH114" s="164">
        <f t="shared" ca="1" si="74"/>
        <v>104.60300000000001</v>
      </c>
      <c r="AI114" s="164">
        <f t="shared" ca="1" si="75"/>
        <v>106.69500000000001</v>
      </c>
      <c r="AJ114" s="164">
        <f t="shared" ca="1" si="92"/>
        <v>108.82900000000001</v>
      </c>
      <c r="AK114" s="164">
        <f t="shared" ca="1" si="91"/>
        <v>111.00500000000001</v>
      </c>
    </row>
    <row r="115" spans="1:37" s="51" customFormat="1">
      <c r="A115" s="85" t="s">
        <v>632</v>
      </c>
      <c r="B115" s="86">
        <v>12</v>
      </c>
      <c r="C115" s="94" t="s">
        <v>721</v>
      </c>
      <c r="D115" s="86">
        <v>553</v>
      </c>
      <c r="E115" s="86" t="s">
        <v>448</v>
      </c>
      <c r="F115" s="117" t="s">
        <v>633</v>
      </c>
      <c r="G115" s="134">
        <f t="shared" ca="1" si="77"/>
        <v>126424</v>
      </c>
      <c r="H115" s="134">
        <f t="shared" ca="1" si="78"/>
        <v>133078</v>
      </c>
      <c r="I115" s="134">
        <f t="shared" ca="1" si="79"/>
        <v>135739</v>
      </c>
      <c r="J115" s="134">
        <f t="shared" ca="1" si="80"/>
        <v>138454</v>
      </c>
      <c r="K115" s="134">
        <f t="shared" ca="1" si="81"/>
        <v>141222</v>
      </c>
      <c r="L115" s="134">
        <f t="shared" ca="1" si="82"/>
        <v>144047</v>
      </c>
      <c r="M115" s="134">
        <f t="shared" ca="1" si="83"/>
        <v>146928</v>
      </c>
      <c r="N115" s="134">
        <f t="shared" ca="1" si="84"/>
        <v>149866</v>
      </c>
      <c r="O115" s="100" t="str">
        <f t="shared" si="85"/>
        <v>53069C</v>
      </c>
      <c r="P115" s="102" t="s">
        <v>509</v>
      </c>
      <c r="Q115" s="103" t="str">
        <f t="shared" si="86"/>
        <v>Director Office of Community Safety Administration</v>
      </c>
      <c r="R115" s="102" t="str">
        <f t="shared" si="90"/>
        <v>189</v>
      </c>
      <c r="S115" s="104" cm="1">
        <f t="array" aca="1" ref="S115" ca="1">IF($P115="Y",VLOOKUP($O115,INDIRECT($P$2),S$5,0)*INDIRECT($O$1),VLOOKUP($O115,INDIRECT($P$2),S$5,0))</f>
        <v>126423.49999999999</v>
      </c>
      <c r="T115" s="104" cm="1">
        <f t="array" aca="1" ref="T115" ca="1">IF($P115="Y",VLOOKUP($O115,INDIRECT($P$2),T$5,0)*INDIRECT($O$1),VLOOKUP($O115,INDIRECT($P$2),T$5,0))</f>
        <v>133077.79999999999</v>
      </c>
      <c r="U115" s="104" cm="1">
        <f t="array" aca="1" ref="U115" ca="1">IF($P115="Y",VLOOKUP($O115,INDIRECT($P$2),U$5,0)*INDIRECT($O$1),VLOOKUP($O115,INDIRECT($P$2),U$5,0))</f>
        <v>135738.69999999998</v>
      </c>
      <c r="V115" s="104" cm="1">
        <f t="array" aca="1" ref="V115" ca="1">IF($P115="Y",VLOOKUP($O115,INDIRECT($P$2),V$5,0)*INDIRECT($O$1),VLOOKUP($O115,INDIRECT($P$2),V$5,0))</f>
        <v>138453.92499999999</v>
      </c>
      <c r="W115" s="104" cm="1">
        <f t="array" aca="1" ref="W115" ca="1">IF($P115="Y",VLOOKUP($O115,INDIRECT($P$2),W$5,0)*INDIRECT($O$1),VLOOKUP($O115,INDIRECT($P$2),W$5,0))</f>
        <v>141222.44999999998</v>
      </c>
      <c r="X115" s="104" cm="1">
        <f t="array" aca="1" ref="X115" ca="1">IF($P115="Y",VLOOKUP($O115,INDIRECT($P$2),X$5,0)*INDIRECT($O$1),VLOOKUP($O115,INDIRECT($P$2),X$5,0))</f>
        <v>144047.34999999998</v>
      </c>
      <c r="Y115" s="104" cm="1">
        <f t="array" aca="1" ref="Y115" ca="1">IF($P115="Y",VLOOKUP($O115,INDIRECT($P$2),Y$5,0)*INDIRECT($O$1),VLOOKUP($O115,INDIRECT($P$2),Y$5,0))</f>
        <v>146927.59999999998</v>
      </c>
      <c r="Z115" s="104" cm="1">
        <f t="array" aca="1" ref="Z115" ca="1">IF($P115="Y",VLOOKUP($O115,INDIRECT($P$2),Z$5,0)*INDIRECT($O$1),VLOOKUP($O115,INDIRECT($P$2),Z$5,0))</f>
        <v>149866.27499999999</v>
      </c>
      <c r="AA115" s="162" t="str">
        <f t="shared" si="87"/>
        <v>53069C</v>
      </c>
      <c r="AB115" s="163" t="str">
        <f t="shared" si="88"/>
        <v>Director Office of Community Safety Administration</v>
      </c>
      <c r="AC115" s="162" t="str">
        <f t="shared" si="89"/>
        <v>189</v>
      </c>
      <c r="AD115" s="164">
        <f t="shared" ca="1" si="76"/>
        <v>60.780999999999999</v>
      </c>
      <c r="AE115" s="164">
        <f t="shared" ca="1" si="71"/>
        <v>63.98</v>
      </c>
      <c r="AF115" s="164">
        <f t="shared" ca="1" si="72"/>
        <v>65.259</v>
      </c>
      <c r="AG115" s="164">
        <f t="shared" ca="1" si="73"/>
        <v>66.564999999999998</v>
      </c>
      <c r="AH115" s="164">
        <f t="shared" ca="1" si="74"/>
        <v>67.896000000000001</v>
      </c>
      <c r="AI115" s="164">
        <f t="shared" ca="1" si="75"/>
        <v>69.254000000000005</v>
      </c>
      <c r="AJ115" s="164">
        <f t="shared" ca="1" si="92"/>
        <v>70.63900000000001</v>
      </c>
      <c r="AK115" s="164">
        <f t="shared" ca="1" si="91"/>
        <v>72.052000000000007</v>
      </c>
    </row>
    <row r="116" spans="1:37" s="51" customFormat="1">
      <c r="A116" s="85" t="s">
        <v>235</v>
      </c>
      <c r="B116" s="86">
        <v>11</v>
      </c>
      <c r="C116" s="86" t="s">
        <v>236</v>
      </c>
      <c r="D116" s="86">
        <v>513</v>
      </c>
      <c r="E116" s="86" t="s">
        <v>448</v>
      </c>
      <c r="F116" s="113" t="s">
        <v>237</v>
      </c>
      <c r="G116" s="134">
        <f t="shared" ca="1" si="77"/>
        <v>117059</v>
      </c>
      <c r="H116" s="134">
        <f t="shared" ca="1" si="78"/>
        <v>123222</v>
      </c>
      <c r="I116" s="134">
        <f t="shared" ca="1" si="79"/>
        <v>125684</v>
      </c>
      <c r="J116" s="134">
        <f t="shared" ca="1" si="80"/>
        <v>128199</v>
      </c>
      <c r="K116" s="134">
        <f t="shared" ca="1" si="81"/>
        <v>130764</v>
      </c>
      <c r="L116" s="134">
        <f t="shared" ca="1" si="82"/>
        <v>133377</v>
      </c>
      <c r="M116" s="134">
        <f t="shared" ca="1" si="83"/>
        <v>136046</v>
      </c>
      <c r="N116" s="134">
        <f t="shared" ca="1" si="84"/>
        <v>138770</v>
      </c>
      <c r="O116" s="100" t="str">
        <f t="shared" si="85"/>
        <v>C03406</v>
      </c>
      <c r="P116" s="102" t="s">
        <v>509</v>
      </c>
      <c r="Q116" s="103" t="str">
        <f t="shared" si="86"/>
        <v>Director Office of Immigrant and Refugee Affairs</v>
      </c>
      <c r="R116" s="102" t="str">
        <f t="shared" si="90"/>
        <v>26</v>
      </c>
      <c r="S116" s="104" cm="1">
        <f t="array" aca="1" ref="S116" ca="1">IF($P116="Y",VLOOKUP($O116,INDIRECT($P$2),S$5,0)*INDIRECT($O$1),VLOOKUP($O116,INDIRECT($P$2),S$5,0))</f>
        <v>117059.09999999999</v>
      </c>
      <c r="T116" s="104" cm="1">
        <f t="array" aca="1" ref="T116" ca="1">IF($P116="Y",VLOOKUP($O116,INDIRECT($P$2),T$5,0)*INDIRECT($O$1),VLOOKUP($O116,INDIRECT($P$2),T$5,0))</f>
        <v>123222.42499999999</v>
      </c>
      <c r="U116" s="104" cm="1">
        <f t="array" aca="1" ref="U116" ca="1">IF($P116="Y",VLOOKUP($O116,INDIRECT($P$2),U$5,0)*INDIRECT($O$1),VLOOKUP($O116,INDIRECT($P$2),U$5,0))</f>
        <v>125684.47499999999</v>
      </c>
      <c r="V116" s="104" cm="1">
        <f t="array" aca="1" ref="V116" ca="1">IF($P116="Y",VLOOKUP($O116,INDIRECT($P$2),V$5,0)*INDIRECT($O$1),VLOOKUP($O116,INDIRECT($P$2),V$5,0))</f>
        <v>128198.79999999999</v>
      </c>
      <c r="W116" s="104" cm="1">
        <f t="array" aca="1" ref="W116" ca="1">IF($P116="Y",VLOOKUP($O116,INDIRECT($P$2),W$5,0)*INDIRECT($O$1),VLOOKUP($O116,INDIRECT($P$2),W$5,0))</f>
        <v>130764.37499999999</v>
      </c>
      <c r="X116" s="104" cm="1">
        <f t="array" aca="1" ref="X116" ca="1">IF($P116="Y",VLOOKUP($O116,INDIRECT($P$2),X$5,0)*INDIRECT($O$1),VLOOKUP($O116,INDIRECT($P$2),X$5,0))</f>
        <v>133377.09999999998</v>
      </c>
      <c r="Y116" s="104" cm="1">
        <f t="array" aca="1" ref="Y116" ca="1">IF($P116="Y",VLOOKUP($O116,INDIRECT($P$2),Y$5,0)*INDIRECT($O$1),VLOOKUP($O116,INDIRECT($P$2),Y$5,0))</f>
        <v>136046.19999999998</v>
      </c>
      <c r="Z116" s="104" cm="1">
        <f t="array" aca="1" ref="Z116" ca="1">IF($P116="Y",VLOOKUP($O116,INDIRECT($P$2),Z$5,0)*INDIRECT($O$1),VLOOKUP($O116,INDIRECT($P$2),Z$5,0))</f>
        <v>138769.625</v>
      </c>
      <c r="AA116" s="162" t="str">
        <f t="shared" si="87"/>
        <v>C03406</v>
      </c>
      <c r="AB116" s="163" t="str">
        <f t="shared" si="88"/>
        <v>Director Office of Immigrant and Refugee Affairs</v>
      </c>
      <c r="AC116" s="162" t="str">
        <f t="shared" si="89"/>
        <v>26</v>
      </c>
      <c r="AD116" s="164">
        <f t="shared" ca="1" si="76"/>
        <v>56.278999999999996</v>
      </c>
      <c r="AE116" s="164">
        <f t="shared" ca="1" si="71"/>
        <v>59.241999999999997</v>
      </c>
      <c r="AF116" s="164">
        <f t="shared" ca="1" si="72"/>
        <v>60.425999999999995</v>
      </c>
      <c r="AG116" s="164">
        <f t="shared" ca="1" si="73"/>
        <v>61.634999999999998</v>
      </c>
      <c r="AH116" s="164">
        <f t="shared" ca="1" si="74"/>
        <v>62.867999999999995</v>
      </c>
      <c r="AI116" s="164">
        <f t="shared" ca="1" si="75"/>
        <v>64.124000000000009</v>
      </c>
      <c r="AJ116" s="164">
        <f t="shared" ca="1" si="92"/>
        <v>65.407000000000011</v>
      </c>
      <c r="AK116" s="164">
        <f t="shared" ca="1" si="91"/>
        <v>66.716999999999999</v>
      </c>
    </row>
    <row r="117" spans="1:37" s="51" customFormat="1">
      <c r="A117" s="85" t="s">
        <v>238</v>
      </c>
      <c r="B117" s="86">
        <v>11</v>
      </c>
      <c r="C117" s="86" t="s">
        <v>236</v>
      </c>
      <c r="D117" s="86">
        <v>513</v>
      </c>
      <c r="E117" s="86" t="s">
        <v>448</v>
      </c>
      <c r="F117" s="113" t="s">
        <v>239</v>
      </c>
      <c r="G117" s="134">
        <f t="shared" ca="1" si="77"/>
        <v>117059</v>
      </c>
      <c r="H117" s="134">
        <f t="shared" ca="1" si="78"/>
        <v>123222</v>
      </c>
      <c r="I117" s="134">
        <f t="shared" ca="1" si="79"/>
        <v>125684</v>
      </c>
      <c r="J117" s="134">
        <f t="shared" ca="1" si="80"/>
        <v>128199</v>
      </c>
      <c r="K117" s="134">
        <f t="shared" ca="1" si="81"/>
        <v>130764</v>
      </c>
      <c r="L117" s="134">
        <f t="shared" ca="1" si="82"/>
        <v>133377</v>
      </c>
      <c r="M117" s="134">
        <f t="shared" ca="1" si="83"/>
        <v>136046</v>
      </c>
      <c r="N117" s="134">
        <f t="shared" ca="1" si="84"/>
        <v>138770</v>
      </c>
      <c r="O117" s="100" t="str">
        <f t="shared" si="85"/>
        <v>52914C</v>
      </c>
      <c r="P117" s="102" t="s">
        <v>509</v>
      </c>
      <c r="Q117" s="103" t="str">
        <f t="shared" si="86"/>
        <v>Director Office of Violence Prevention</v>
      </c>
      <c r="R117" s="102" t="str">
        <f t="shared" si="90"/>
        <v>26</v>
      </c>
      <c r="S117" s="104" cm="1">
        <f t="array" aca="1" ref="S117" ca="1">IF($P117="Y",VLOOKUP($O117,INDIRECT($P$2),S$5,0)*INDIRECT($O$1),VLOOKUP($O117,INDIRECT($P$2),S$5,0))</f>
        <v>117059.09999999999</v>
      </c>
      <c r="T117" s="104" cm="1">
        <f t="array" aca="1" ref="T117" ca="1">IF($P117="Y",VLOOKUP($O117,INDIRECT($P$2),T$5,0)*INDIRECT($O$1),VLOOKUP($O117,INDIRECT($P$2),T$5,0))</f>
        <v>123222.42499999999</v>
      </c>
      <c r="U117" s="104" cm="1">
        <f t="array" aca="1" ref="U117" ca="1">IF($P117="Y",VLOOKUP($O117,INDIRECT($P$2),U$5,0)*INDIRECT($O$1),VLOOKUP($O117,INDIRECT($P$2),U$5,0))</f>
        <v>125684.47499999999</v>
      </c>
      <c r="V117" s="104" cm="1">
        <f t="array" aca="1" ref="V117" ca="1">IF($P117="Y",VLOOKUP($O117,INDIRECT($P$2),V$5,0)*INDIRECT($O$1),VLOOKUP($O117,INDIRECT($P$2),V$5,0))</f>
        <v>128198.79999999999</v>
      </c>
      <c r="W117" s="104" cm="1">
        <f t="array" aca="1" ref="W117" ca="1">IF($P117="Y",VLOOKUP($O117,INDIRECT($P$2),W$5,0)*INDIRECT($O$1),VLOOKUP($O117,INDIRECT($P$2),W$5,0))</f>
        <v>130764.37499999999</v>
      </c>
      <c r="X117" s="104" cm="1">
        <f t="array" aca="1" ref="X117" ca="1">IF($P117="Y",VLOOKUP($O117,INDIRECT($P$2),X$5,0)*INDIRECT($O$1),VLOOKUP($O117,INDIRECT($P$2),X$5,0))</f>
        <v>133377.09999999998</v>
      </c>
      <c r="Y117" s="104" cm="1">
        <f t="array" aca="1" ref="Y117" ca="1">IF($P117="Y",VLOOKUP($O117,INDIRECT($P$2),Y$5,0)*INDIRECT($O$1),VLOOKUP($O117,INDIRECT($P$2),Y$5,0))</f>
        <v>136046.19999999998</v>
      </c>
      <c r="Z117" s="104" cm="1">
        <f t="array" aca="1" ref="Z117" ca="1">IF($P117="Y",VLOOKUP($O117,INDIRECT($P$2),Z$5,0)*INDIRECT($O$1),VLOOKUP($O117,INDIRECT($P$2),Z$5,0))</f>
        <v>138769.625</v>
      </c>
      <c r="AA117" s="162" t="str">
        <f t="shared" si="87"/>
        <v>52914C</v>
      </c>
      <c r="AB117" s="163" t="str">
        <f t="shared" si="88"/>
        <v>Director Office of Violence Prevention</v>
      </c>
      <c r="AC117" s="162" t="str">
        <f t="shared" si="89"/>
        <v>26</v>
      </c>
      <c r="AD117" s="164">
        <f t="shared" ca="1" si="76"/>
        <v>56.278999999999996</v>
      </c>
      <c r="AE117" s="164">
        <f t="shared" ca="1" si="71"/>
        <v>59.241999999999997</v>
      </c>
      <c r="AF117" s="164">
        <f t="shared" ca="1" si="72"/>
        <v>60.425999999999995</v>
      </c>
      <c r="AG117" s="164">
        <f t="shared" ca="1" si="73"/>
        <v>61.634999999999998</v>
      </c>
      <c r="AH117" s="164">
        <f t="shared" ca="1" si="74"/>
        <v>62.867999999999995</v>
      </c>
      <c r="AI117" s="164">
        <f t="shared" ca="1" si="75"/>
        <v>64.124000000000009</v>
      </c>
      <c r="AJ117" s="164">
        <f t="shared" ca="1" si="92"/>
        <v>65.407000000000011</v>
      </c>
      <c r="AK117" s="164">
        <f t="shared" ca="1" si="91"/>
        <v>66.716999999999999</v>
      </c>
    </row>
    <row r="118" spans="1:37" s="51" customFormat="1">
      <c r="A118" s="85" t="s">
        <v>240</v>
      </c>
      <c r="B118" s="86">
        <v>11</v>
      </c>
      <c r="C118" s="86" t="s">
        <v>138</v>
      </c>
      <c r="D118" s="86">
        <v>518</v>
      </c>
      <c r="E118" s="86" t="s">
        <v>448</v>
      </c>
      <c r="F118" s="113" t="s">
        <v>241</v>
      </c>
      <c r="G118" s="134">
        <f t="shared" ca="1" si="77"/>
        <v>118230</v>
      </c>
      <c r="H118" s="134">
        <f t="shared" ca="1" si="78"/>
        <v>124453</v>
      </c>
      <c r="I118" s="134">
        <f t="shared" ca="1" si="79"/>
        <v>126942</v>
      </c>
      <c r="J118" s="134">
        <f t="shared" ca="1" si="80"/>
        <v>129483</v>
      </c>
      <c r="K118" s="134">
        <f t="shared" ca="1" si="81"/>
        <v>132071</v>
      </c>
      <c r="L118" s="134">
        <f t="shared" ca="1" si="82"/>
        <v>134712</v>
      </c>
      <c r="M118" s="134">
        <f t="shared" ca="1" si="83"/>
        <v>137407</v>
      </c>
      <c r="N118" s="134">
        <f t="shared" ca="1" si="84"/>
        <v>140155</v>
      </c>
      <c r="O118" s="100" t="str">
        <f t="shared" si="85"/>
        <v>C03029</v>
      </c>
      <c r="P118" s="102" t="s">
        <v>509</v>
      </c>
      <c r="Q118" s="103" t="str">
        <f t="shared" si="86"/>
        <v>Director Operations and Business Improvement</v>
      </c>
      <c r="R118" s="102" t="str">
        <f t="shared" si="90"/>
        <v>115</v>
      </c>
      <c r="S118" s="104" cm="1">
        <f t="array" aca="1" ref="S118" ca="1">IF($P118="Y",VLOOKUP($O118,INDIRECT($P$2),S$5,0)*INDIRECT($O$1),VLOOKUP($O118,INDIRECT($P$2),S$5,0))</f>
        <v>118229.65</v>
      </c>
      <c r="T118" s="104" cm="1">
        <f t="array" aca="1" ref="T118" ca="1">IF($P118="Y",VLOOKUP($O118,INDIRECT($P$2),T$5,0)*INDIRECT($O$1),VLOOKUP($O118,INDIRECT($P$2),T$5,0))</f>
        <v>124453.44999999998</v>
      </c>
      <c r="U118" s="104" cm="1">
        <f t="array" aca="1" ref="U118" ca="1">IF($P118="Y",VLOOKUP($O118,INDIRECT($P$2),U$5,0)*INDIRECT($O$1),VLOOKUP($O118,INDIRECT($P$2),U$5,0))</f>
        <v>126942.15</v>
      </c>
      <c r="V118" s="104" cm="1">
        <f t="array" aca="1" ref="V118" ca="1">IF($P118="Y",VLOOKUP($O118,INDIRECT($P$2),V$5,0)*INDIRECT($O$1),VLOOKUP($O118,INDIRECT($P$2),V$5,0))</f>
        <v>129483.12499999999</v>
      </c>
      <c r="W118" s="104" cm="1">
        <f t="array" aca="1" ref="W118" ca="1">IF($P118="Y",VLOOKUP($O118,INDIRECT($P$2),W$5,0)*INDIRECT($O$1),VLOOKUP($O118,INDIRECT($P$2),W$5,0))</f>
        <v>132071.25</v>
      </c>
      <c r="X118" s="104" cm="1">
        <f t="array" aca="1" ref="X118" ca="1">IF($P118="Y",VLOOKUP($O118,INDIRECT($P$2),X$5,0)*INDIRECT($O$1),VLOOKUP($O118,INDIRECT($P$2),X$5,0))</f>
        <v>134711.65</v>
      </c>
      <c r="Y118" s="104" cm="1">
        <f t="array" aca="1" ref="Y118" ca="1">IF($P118="Y",VLOOKUP($O118,INDIRECT($P$2),Y$5,0)*INDIRECT($O$1),VLOOKUP($O118,INDIRECT($P$2),Y$5,0))</f>
        <v>137407.4</v>
      </c>
      <c r="Z118" s="104" cm="1">
        <f t="array" aca="1" ref="Z118" ca="1">IF($P118="Y",VLOOKUP($O118,INDIRECT($P$2),Z$5,0)*INDIRECT($O$1),VLOOKUP($O118,INDIRECT($P$2),Z$5,0))</f>
        <v>140155.42499999999</v>
      </c>
      <c r="AA118" s="162" t="str">
        <f t="shared" si="87"/>
        <v>C03029</v>
      </c>
      <c r="AB118" s="163" t="str">
        <f t="shared" si="88"/>
        <v>Director Operations and Business Improvement</v>
      </c>
      <c r="AC118" s="162" t="str">
        <f t="shared" si="89"/>
        <v>115</v>
      </c>
      <c r="AD118" s="164">
        <f t="shared" ca="1" si="76"/>
        <v>56.841999999999999</v>
      </c>
      <c r="AE118" s="164">
        <f t="shared" ref="AE118:AE149" ca="1" si="93">ROUNDUP(T118/2080,3)</f>
        <v>59.833999999999996</v>
      </c>
      <c r="AF118" s="164">
        <f t="shared" ref="AF118:AF149" ca="1" si="94">ROUNDUP(U118/2080,3)</f>
        <v>61.03</v>
      </c>
      <c r="AG118" s="164">
        <f t="shared" ref="AG118:AG149" ca="1" si="95">ROUNDUP(V118/2080,3)</f>
        <v>62.251999999999995</v>
      </c>
      <c r="AH118" s="164">
        <f t="shared" ref="AH118:AH149" ca="1" si="96">ROUNDUP(W118/2080,3)</f>
        <v>63.495999999999995</v>
      </c>
      <c r="AI118" s="164">
        <f t="shared" ca="1" si="75"/>
        <v>64.766000000000005</v>
      </c>
      <c r="AJ118" s="164">
        <f t="shared" ca="1" si="92"/>
        <v>66.062000000000012</v>
      </c>
      <c r="AK118" s="164">
        <f t="shared" ca="1" si="91"/>
        <v>67.38300000000001</v>
      </c>
    </row>
    <row r="119" spans="1:37" s="51" customFormat="1">
      <c r="A119" s="96" t="s">
        <v>360</v>
      </c>
      <c r="B119" s="97">
        <v>14</v>
      </c>
      <c r="C119" s="141" t="s">
        <v>470</v>
      </c>
      <c r="D119" s="97">
        <v>635</v>
      </c>
      <c r="E119" s="98" t="s">
        <v>448</v>
      </c>
      <c r="F119" s="96" t="s">
        <v>366</v>
      </c>
      <c r="G119" s="134">
        <f t="shared" ca="1" si="77"/>
        <v>145619</v>
      </c>
      <c r="H119" s="134">
        <f t="shared" ca="1" si="78"/>
        <v>153280</v>
      </c>
      <c r="I119" s="134">
        <f t="shared" ca="1" si="79"/>
        <v>156345</v>
      </c>
      <c r="J119" s="134">
        <f t="shared" ca="1" si="80"/>
        <v>159475</v>
      </c>
      <c r="K119" s="134">
        <f t="shared" ca="1" si="81"/>
        <v>162665</v>
      </c>
      <c r="L119" s="134">
        <f t="shared" ca="1" si="82"/>
        <v>165918</v>
      </c>
      <c r="M119" s="134">
        <f t="shared" ca="1" si="83"/>
        <v>169234</v>
      </c>
      <c r="N119" s="134">
        <f t="shared" ca="1" si="84"/>
        <v>172621</v>
      </c>
      <c r="O119" s="100" t="str">
        <f t="shared" si="85"/>
        <v>52907C</v>
      </c>
      <c r="P119" s="102" t="s">
        <v>509</v>
      </c>
      <c r="Q119" s="103" t="str">
        <f t="shared" si="86"/>
        <v>Director Operations and Engagement</v>
      </c>
      <c r="R119" s="102" t="str">
        <f t="shared" si="90"/>
        <v>156</v>
      </c>
      <c r="S119" s="104" cm="1">
        <f t="array" aca="1" ref="S119" ca="1">IF($P119="Y",VLOOKUP($O119,INDIRECT($P$2),S$5,0)*INDIRECT($O$1),VLOOKUP($O119,INDIRECT($P$2),S$5,0))</f>
        <v>145618.67499999999</v>
      </c>
      <c r="T119" s="104" cm="1">
        <f t="array" aca="1" ref="T119" ca="1">IF($P119="Y",VLOOKUP($O119,INDIRECT($P$2),T$5,0)*INDIRECT($O$1),VLOOKUP($O119,INDIRECT($P$2),T$5,0))</f>
        <v>153279.52499999999</v>
      </c>
      <c r="U119" s="104" cm="1">
        <f t="array" aca="1" ref="U119" ca="1">IF($P119="Y",VLOOKUP($O119,INDIRECT($P$2),U$5,0)*INDIRECT($O$1),VLOOKUP($O119,INDIRECT($P$2),U$5,0))</f>
        <v>156345.29999999999</v>
      </c>
      <c r="V119" s="104" cm="1">
        <f t="array" aca="1" ref="V119" ca="1">IF($P119="Y",VLOOKUP($O119,INDIRECT($P$2),V$5,0)*INDIRECT($O$1),VLOOKUP($O119,INDIRECT($P$2),V$5,0))</f>
        <v>159474.625</v>
      </c>
      <c r="W119" s="104" cm="1">
        <f t="array" aca="1" ref="W119" ca="1">IF($P119="Y",VLOOKUP($O119,INDIRECT($P$2),W$5,0)*INDIRECT($O$1),VLOOKUP($O119,INDIRECT($P$2),W$5,0))</f>
        <v>162665.44999999998</v>
      </c>
      <c r="X119" s="104" cm="1">
        <f t="array" aca="1" ref="X119" ca="1">IF($P119="Y",VLOOKUP($O119,INDIRECT($P$2),X$5,0)*INDIRECT($O$1),VLOOKUP($O119,INDIRECT($P$2),X$5,0))</f>
        <v>165917.77499999999</v>
      </c>
      <c r="Y119" s="104" cm="1">
        <f t="array" aca="1" ref="Y119" ca="1">IF($P119="Y",VLOOKUP($O119,INDIRECT($P$2),Y$5,0)*INDIRECT($O$1),VLOOKUP($O119,INDIRECT($P$2),Y$5,0))</f>
        <v>169233.65</v>
      </c>
      <c r="Z119" s="104" cm="1">
        <f t="array" aca="1" ref="Z119" ca="1">IF($P119="Y",VLOOKUP($O119,INDIRECT($P$2),Z$5,0)*INDIRECT($O$1),VLOOKUP($O119,INDIRECT($P$2),Z$5,0))</f>
        <v>172621.27499999999</v>
      </c>
      <c r="AA119" s="162" t="str">
        <f t="shared" si="87"/>
        <v>52907C</v>
      </c>
      <c r="AB119" s="163" t="str">
        <f t="shared" si="88"/>
        <v>Director Operations and Engagement</v>
      </c>
      <c r="AC119" s="162" t="str">
        <f t="shared" si="89"/>
        <v>156</v>
      </c>
      <c r="AD119" s="164">
        <f t="shared" ca="1" si="76"/>
        <v>70.009</v>
      </c>
      <c r="AE119" s="164">
        <f t="shared" ca="1" si="93"/>
        <v>73.692999999999998</v>
      </c>
      <c r="AF119" s="164">
        <f t="shared" ca="1" si="94"/>
        <v>75.167000000000002</v>
      </c>
      <c r="AG119" s="164">
        <f t="shared" ca="1" si="95"/>
        <v>76.671000000000006</v>
      </c>
      <c r="AH119" s="164">
        <f t="shared" ca="1" si="96"/>
        <v>78.204999999999998</v>
      </c>
      <c r="AI119" s="164">
        <f t="shared" ref="AI119:AI150" ca="1" si="97">ROUNDUP(X119/2080,3)</f>
        <v>79.769000000000005</v>
      </c>
      <c r="AJ119" s="164">
        <f t="shared" ca="1" si="92"/>
        <v>81.363</v>
      </c>
      <c r="AK119" s="164">
        <f t="shared" ca="1" si="91"/>
        <v>82.991</v>
      </c>
    </row>
    <row r="120" spans="1:37">
      <c r="A120" s="96" t="s">
        <v>636</v>
      </c>
      <c r="B120" s="97">
        <v>13</v>
      </c>
      <c r="C120" s="141" t="s">
        <v>722</v>
      </c>
      <c r="D120" s="97">
        <v>610</v>
      </c>
      <c r="E120" s="98" t="s">
        <v>448</v>
      </c>
      <c r="F120" s="96" t="s">
        <v>637</v>
      </c>
      <c r="G120" s="134">
        <f t="shared" ca="1" si="77"/>
        <v>139766</v>
      </c>
      <c r="H120" s="134">
        <f t="shared" ca="1" si="78"/>
        <v>147121</v>
      </c>
      <c r="I120" s="134">
        <f t="shared" ca="1" si="79"/>
        <v>150064</v>
      </c>
      <c r="J120" s="134">
        <f t="shared" ca="1" si="80"/>
        <v>153065</v>
      </c>
      <c r="K120" s="134">
        <f t="shared" ca="1" si="81"/>
        <v>156126</v>
      </c>
      <c r="L120" s="134">
        <f t="shared" ca="1" si="82"/>
        <v>159249</v>
      </c>
      <c r="M120" s="134">
        <f t="shared" ca="1" si="83"/>
        <v>162434</v>
      </c>
      <c r="N120" s="134">
        <f t="shared" ca="1" si="84"/>
        <v>165682</v>
      </c>
      <c r="O120" s="100" t="str">
        <f t="shared" si="85"/>
        <v>53070C</v>
      </c>
      <c r="P120" s="102" t="s">
        <v>509</v>
      </c>
      <c r="Q120" s="103" t="str">
        <f t="shared" si="86"/>
        <v>Director Oversight &amp; Evaluation</v>
      </c>
      <c r="R120" s="102" t="str">
        <f t="shared" si="90"/>
        <v>195</v>
      </c>
      <c r="S120" s="104" cm="1">
        <f t="array" aca="1" ref="S120" ca="1">IF($P120="Y",VLOOKUP($O120,INDIRECT($P$2),S$5,0)*INDIRECT($O$1),VLOOKUP($O120,INDIRECT($P$2),S$5,0))</f>
        <v>139765.92499999999</v>
      </c>
      <c r="T120" s="104" cm="1">
        <f t="array" aca="1" ref="T120" ca="1">IF($P120="Y",VLOOKUP($O120,INDIRECT($P$2),T$5,0)*INDIRECT($O$1),VLOOKUP($O120,INDIRECT($P$2),T$5,0))</f>
        <v>147121.32499999998</v>
      </c>
      <c r="U120" s="104" cm="1">
        <f t="array" aca="1" ref="U120" ca="1">IF($P120="Y",VLOOKUP($O120,INDIRECT($P$2),U$5,0)*INDIRECT($O$1),VLOOKUP($O120,INDIRECT($P$2),U$5,0))</f>
        <v>150064.09999999998</v>
      </c>
      <c r="V120" s="104" cm="1">
        <f t="array" aca="1" ref="V120" ca="1">IF($P120="Y",VLOOKUP($O120,INDIRECT($P$2),V$5,0)*INDIRECT($O$1),VLOOKUP($O120,INDIRECT($P$2),V$5,0))</f>
        <v>153065.29999999999</v>
      </c>
      <c r="W120" s="104" cm="1">
        <f t="array" aca="1" ref="W120" ca="1">IF($P120="Y",VLOOKUP($O120,INDIRECT($P$2),W$5,0)*INDIRECT($O$1),VLOOKUP($O120,INDIRECT($P$2),W$5,0))</f>
        <v>156125.94999999998</v>
      </c>
      <c r="X120" s="104" cm="1">
        <f t="array" aca="1" ref="X120" ca="1">IF($P120="Y",VLOOKUP($O120,INDIRECT($P$2),X$5,0)*INDIRECT($O$1),VLOOKUP($O120,INDIRECT($P$2),X$5,0))</f>
        <v>159249.125</v>
      </c>
      <c r="Y120" s="104" cm="1">
        <f t="array" aca="1" ref="Y120" ca="1">IF($P120="Y",VLOOKUP($O120,INDIRECT($P$2),Y$5,0)*INDIRECT($O$1),VLOOKUP($O120,INDIRECT($P$2),Y$5,0))</f>
        <v>162433.79999999999</v>
      </c>
      <c r="Z120" s="104" cm="1">
        <f t="array" aca="1" ref="Z120" ca="1">IF($P120="Y",VLOOKUP($O120,INDIRECT($P$2),Z$5,0)*INDIRECT($O$1),VLOOKUP($O120,INDIRECT($P$2),Z$5,0))</f>
        <v>165682.02499999999</v>
      </c>
      <c r="AA120" s="162" t="str">
        <f t="shared" si="87"/>
        <v>53070C</v>
      </c>
      <c r="AB120" s="163" t="str">
        <f t="shared" si="88"/>
        <v>Director Oversight &amp; Evaluation</v>
      </c>
      <c r="AC120" s="162" t="str">
        <f t="shared" si="89"/>
        <v>195</v>
      </c>
      <c r="AD120" s="164">
        <f t="shared" ca="1" si="76"/>
        <v>67.195999999999998</v>
      </c>
      <c r="AE120" s="164">
        <f t="shared" ca="1" si="93"/>
        <v>70.731999999999999</v>
      </c>
      <c r="AF120" s="164">
        <f t="shared" ca="1" si="94"/>
        <v>72.147000000000006</v>
      </c>
      <c r="AG120" s="164">
        <f t="shared" ca="1" si="95"/>
        <v>73.59</v>
      </c>
      <c r="AH120" s="164">
        <f t="shared" ca="1" si="96"/>
        <v>75.061000000000007</v>
      </c>
      <c r="AI120" s="164">
        <f t="shared" ca="1" si="97"/>
        <v>76.563000000000002</v>
      </c>
      <c r="AJ120" s="164">
        <f t="shared" ca="1" si="92"/>
        <v>78.094000000000008</v>
      </c>
      <c r="AK120" s="164">
        <f t="shared" ca="1" si="91"/>
        <v>79.655000000000001</v>
      </c>
    </row>
    <row r="121" spans="1:37">
      <c r="A121" s="85" t="s">
        <v>242</v>
      </c>
      <c r="B121" s="86">
        <v>12</v>
      </c>
      <c r="C121" s="86" t="s">
        <v>123</v>
      </c>
      <c r="D121" s="86">
        <v>543</v>
      </c>
      <c r="E121" s="86" t="s">
        <v>448</v>
      </c>
      <c r="F121" s="113" t="s">
        <v>243</v>
      </c>
      <c r="G121" s="134">
        <f t="shared" ca="1" si="77"/>
        <v>124081</v>
      </c>
      <c r="H121" s="134">
        <f t="shared" ca="1" si="78"/>
        <v>130614</v>
      </c>
      <c r="I121" s="134">
        <f t="shared" ca="1" si="79"/>
        <v>133223</v>
      </c>
      <c r="J121" s="134">
        <f t="shared" ca="1" si="80"/>
        <v>135889</v>
      </c>
      <c r="K121" s="134">
        <f t="shared" ca="1" si="81"/>
        <v>138610</v>
      </c>
      <c r="L121" s="134">
        <f t="shared" ca="1" si="82"/>
        <v>141379</v>
      </c>
      <c r="M121" s="134">
        <f t="shared" ca="1" si="83"/>
        <v>144208</v>
      </c>
      <c r="N121" s="134">
        <f t="shared" ca="1" si="84"/>
        <v>147093</v>
      </c>
      <c r="O121" s="100" t="str">
        <f t="shared" si="85"/>
        <v>C03034</v>
      </c>
      <c r="P121" s="102" t="s">
        <v>509</v>
      </c>
      <c r="Q121" s="103" t="str">
        <f t="shared" si="86"/>
        <v>Director Parking Management &amp; Traffic Control</v>
      </c>
      <c r="R121" s="102" t="str">
        <f t="shared" si="90"/>
        <v>80</v>
      </c>
      <c r="S121" s="104" cm="1">
        <f t="array" aca="1" ref="S121" ca="1">IF($P121="Y",VLOOKUP($O121,INDIRECT($P$2),S$5,0)*INDIRECT($O$1),VLOOKUP($O121,INDIRECT($P$2),S$5,0))</f>
        <v>124081.37499999999</v>
      </c>
      <c r="T121" s="104" cm="1">
        <f t="array" aca="1" ref="T121" ca="1">IF($P121="Y",VLOOKUP($O121,INDIRECT($P$2),T$5,0)*INDIRECT($O$1),VLOOKUP($O121,INDIRECT($P$2),T$5,0))</f>
        <v>130613.69999999998</v>
      </c>
      <c r="U121" s="104" cm="1">
        <f t="array" aca="1" ref="U121" ca="1">IF($P121="Y",VLOOKUP($O121,INDIRECT($P$2),U$5,0)*INDIRECT($O$1),VLOOKUP($O121,INDIRECT($P$2),U$5,0))</f>
        <v>133223.34999999998</v>
      </c>
      <c r="V121" s="104" cm="1">
        <f t="array" aca="1" ref="V121" ca="1">IF($P121="Y",VLOOKUP($O121,INDIRECT($P$2),V$5,0)*INDIRECT($O$1),VLOOKUP($O121,INDIRECT($P$2),V$5,0))</f>
        <v>135889.375</v>
      </c>
      <c r="W121" s="104" cm="1">
        <f t="array" aca="1" ref="W121" ca="1">IF($P121="Y",VLOOKUP($O121,INDIRECT($P$2),W$5,0)*INDIRECT($O$1),VLOOKUP($O121,INDIRECT($P$2),W$5,0))</f>
        <v>138609.72499999998</v>
      </c>
      <c r="X121" s="104" cm="1">
        <f t="array" aca="1" ref="X121" ca="1">IF($P121="Y",VLOOKUP($O121,INDIRECT($P$2),X$5,0)*INDIRECT($O$1),VLOOKUP($O121,INDIRECT($P$2),X$5,0))</f>
        <v>141379.27499999999</v>
      </c>
      <c r="Y121" s="104" cm="1">
        <f t="array" aca="1" ref="Y121" ca="1">IF($P121="Y",VLOOKUP($O121,INDIRECT($P$2),Y$5,0)*INDIRECT($O$1),VLOOKUP($O121,INDIRECT($P$2),Y$5,0))</f>
        <v>144208.27499999999</v>
      </c>
      <c r="Z121" s="104" cm="1">
        <f t="array" aca="1" ref="Z121" ca="1">IF($P121="Y",VLOOKUP($O121,INDIRECT($P$2),Z$5,0)*INDIRECT($O$1),VLOOKUP($O121,INDIRECT($P$2),Z$5,0))</f>
        <v>147092.625</v>
      </c>
      <c r="AA121" s="162" t="str">
        <f t="shared" si="87"/>
        <v>C03034</v>
      </c>
      <c r="AB121" s="163" t="str">
        <f t="shared" si="88"/>
        <v>Director Parking Management &amp; Traffic Control</v>
      </c>
      <c r="AC121" s="162" t="str">
        <f t="shared" si="89"/>
        <v>80</v>
      </c>
      <c r="AD121" s="164">
        <f t="shared" ca="1" si="76"/>
        <v>59.655000000000001</v>
      </c>
      <c r="AE121" s="164">
        <f t="shared" ca="1" si="93"/>
        <v>62.795999999999999</v>
      </c>
      <c r="AF121" s="164">
        <f t="shared" ca="1" si="94"/>
        <v>64.050000000000011</v>
      </c>
      <c r="AG121" s="164">
        <f t="shared" ca="1" si="95"/>
        <v>65.332000000000008</v>
      </c>
      <c r="AH121" s="164">
        <f t="shared" ca="1" si="96"/>
        <v>66.64</v>
      </c>
      <c r="AI121" s="164">
        <f t="shared" ca="1" si="97"/>
        <v>67.971000000000004</v>
      </c>
      <c r="AJ121" s="164">
        <f t="shared" ca="1" si="92"/>
        <v>69.331000000000003</v>
      </c>
      <c r="AK121" s="164">
        <f t="shared" ca="1" si="91"/>
        <v>70.718000000000004</v>
      </c>
    </row>
    <row r="122" spans="1:37">
      <c r="A122" s="85" t="s">
        <v>570</v>
      </c>
      <c r="B122" s="86">
        <v>10</v>
      </c>
      <c r="C122" s="94" t="s">
        <v>723</v>
      </c>
      <c r="D122" s="86">
        <v>470</v>
      </c>
      <c r="E122" s="86" t="s">
        <v>448</v>
      </c>
      <c r="F122" s="113" t="s">
        <v>537</v>
      </c>
      <c r="G122" s="134">
        <f t="shared" ca="1" si="77"/>
        <v>106997</v>
      </c>
      <c r="H122" s="134">
        <f t="shared" ca="1" si="78"/>
        <v>112628</v>
      </c>
      <c r="I122" s="134">
        <f t="shared" ca="1" si="79"/>
        <v>114881</v>
      </c>
      <c r="J122" s="134">
        <f t="shared" ca="1" si="80"/>
        <v>117178</v>
      </c>
      <c r="K122" s="134">
        <f t="shared" ca="1" si="81"/>
        <v>119523</v>
      </c>
      <c r="L122" s="134">
        <f t="shared" ca="1" si="82"/>
        <v>121911</v>
      </c>
      <c r="M122" s="134">
        <f t="shared" ca="1" si="83"/>
        <v>124350</v>
      </c>
      <c r="N122" s="134">
        <f t="shared" ca="1" si="84"/>
        <v>126837</v>
      </c>
      <c r="O122" s="100" t="str">
        <f t="shared" si="85"/>
        <v>59457C</v>
      </c>
      <c r="P122" s="102" t="s">
        <v>509</v>
      </c>
      <c r="Q122" s="103" t="str">
        <f t="shared" si="86"/>
        <v>Director Partnership &amp; Outreach</v>
      </c>
      <c r="R122" s="102" t="str">
        <f t="shared" si="90"/>
        <v>188</v>
      </c>
      <c r="S122" s="104" cm="1">
        <f t="array" aca="1" ref="S122" ca="1">IF($P122="Y",VLOOKUP($O122,INDIRECT($P$2),S$5,0)*INDIRECT($O$1),VLOOKUP($O122,INDIRECT($P$2),S$5,0))</f>
        <v>106996.67499999999</v>
      </c>
      <c r="T122" s="104" cm="1">
        <f t="array" aca="1" ref="T122" ca="1">IF($P122="Y",VLOOKUP($O122,INDIRECT($P$2),T$5,0)*INDIRECT($O$1),VLOOKUP($O122,INDIRECT($P$2),T$5,0))</f>
        <v>112628.02499999999</v>
      </c>
      <c r="U122" s="104" cm="1">
        <f t="array" aca="1" ref="U122" ca="1">IF($P122="Y",VLOOKUP($O122,INDIRECT($P$2),U$5,0)*INDIRECT($O$1),VLOOKUP($O122,INDIRECT($P$2),U$5,0))</f>
        <v>114880.97499999999</v>
      </c>
      <c r="V122" s="104" cm="1">
        <f t="array" aca="1" ref="V122" ca="1">IF($P122="Y",VLOOKUP($O122,INDIRECT($P$2),V$5,0)*INDIRECT($O$1),VLOOKUP($O122,INDIRECT($P$2),V$5,0))</f>
        <v>117177.99999999999</v>
      </c>
      <c r="W122" s="104" cm="1">
        <f t="array" aca="1" ref="W122" ca="1">IF($P122="Y",VLOOKUP($O122,INDIRECT($P$2),W$5,0)*INDIRECT($O$1),VLOOKUP($O122,INDIRECT($P$2),W$5,0))</f>
        <v>119523.19999999998</v>
      </c>
      <c r="X122" s="104" cm="1">
        <f t="array" aca="1" ref="X122" ca="1">IF($P122="Y",VLOOKUP($O122,INDIRECT($P$2),X$5,0)*INDIRECT($O$1),VLOOKUP($O122,INDIRECT($P$2),X$5,0))</f>
        <v>121911.44999999998</v>
      </c>
      <c r="Y122" s="104" cm="1">
        <f t="array" aca="1" ref="Y122" ca="1">IF($P122="Y",VLOOKUP($O122,INDIRECT($P$2),Y$5,0)*INDIRECT($O$1),VLOOKUP($O122,INDIRECT($P$2),Y$5,0))</f>
        <v>124349.92499999999</v>
      </c>
      <c r="Z122" s="104" cm="1">
        <f t="array" aca="1" ref="Z122" ca="1">IF($P122="Y",VLOOKUP($O122,INDIRECT($P$2),Z$5,0)*INDIRECT($O$1),VLOOKUP($O122,INDIRECT($P$2),Z$5,0))</f>
        <v>126836.57499999998</v>
      </c>
      <c r="AA122" s="162" t="str">
        <f t="shared" si="87"/>
        <v>59457C</v>
      </c>
      <c r="AB122" s="163" t="str">
        <f t="shared" si="88"/>
        <v>Director Partnership &amp; Outreach</v>
      </c>
      <c r="AC122" s="162" t="str">
        <f t="shared" si="89"/>
        <v>188</v>
      </c>
      <c r="AD122" s="164">
        <f t="shared" ca="1" si="76"/>
        <v>51.440999999999995</v>
      </c>
      <c r="AE122" s="164">
        <f t="shared" ca="1" si="93"/>
        <v>54.149000000000001</v>
      </c>
      <c r="AF122" s="164">
        <f t="shared" ca="1" si="94"/>
        <v>55.231999999999999</v>
      </c>
      <c r="AG122" s="164">
        <f t="shared" ca="1" si="95"/>
        <v>56.335999999999999</v>
      </c>
      <c r="AH122" s="164">
        <f t="shared" ca="1" si="96"/>
        <v>57.463999999999999</v>
      </c>
      <c r="AI122" s="164">
        <f t="shared" ca="1" si="97"/>
        <v>58.611999999999995</v>
      </c>
      <c r="AJ122" s="164">
        <f t="shared" ca="1" si="92"/>
        <v>59.783999999999999</v>
      </c>
      <c r="AK122" s="164">
        <f t="shared" ca="1" si="91"/>
        <v>60.98</v>
      </c>
    </row>
    <row r="123" spans="1:37">
      <c r="A123" s="85" t="s">
        <v>551</v>
      </c>
      <c r="B123" s="86">
        <v>14</v>
      </c>
      <c r="C123" s="94" t="s">
        <v>179</v>
      </c>
      <c r="D123" s="86">
        <v>675</v>
      </c>
      <c r="E123" s="86" t="s">
        <v>448</v>
      </c>
      <c r="F123" s="118" t="s">
        <v>552</v>
      </c>
      <c r="G123" s="134">
        <f t="shared" ca="1" si="77"/>
        <v>154981</v>
      </c>
      <c r="H123" s="134">
        <f t="shared" ca="1" si="78"/>
        <v>163137</v>
      </c>
      <c r="I123" s="134">
        <f t="shared" ca="1" si="79"/>
        <v>166401</v>
      </c>
      <c r="J123" s="134">
        <f t="shared" ca="1" si="80"/>
        <v>169727</v>
      </c>
      <c r="K123" s="134">
        <f t="shared" ca="1" si="81"/>
        <v>173119</v>
      </c>
      <c r="L123" s="134">
        <f t="shared" ca="1" si="82"/>
        <v>176587</v>
      </c>
      <c r="M123" s="134">
        <f t="shared" ca="1" si="83"/>
        <v>180115</v>
      </c>
      <c r="N123" s="134">
        <f t="shared" ca="1" si="84"/>
        <v>183717</v>
      </c>
      <c r="O123" s="100" t="str">
        <f t="shared" si="85"/>
        <v>59453C</v>
      </c>
      <c r="P123" s="102" t="s">
        <v>509</v>
      </c>
      <c r="Q123" s="103" t="str">
        <f t="shared" si="86"/>
        <v>Director Performance Management &amp; Innovation</v>
      </c>
      <c r="R123" s="102">
        <v>41</v>
      </c>
      <c r="S123" s="104" cm="1">
        <f t="array" aca="1" ref="S123" ca="1">IF($P123="Y",VLOOKUP($O123,INDIRECT($P$2),S$5,0)*INDIRECT($O$1),VLOOKUP($O123,INDIRECT($P$2),S$5,0))</f>
        <v>154981.02499999999</v>
      </c>
      <c r="T123" s="104" cm="1">
        <f t="array" aca="1" ref="T123" ca="1">IF($P123="Y",VLOOKUP($O123,INDIRECT($P$2),T$5,0)*INDIRECT($O$1),VLOOKUP($O123,INDIRECT($P$2),T$5,0))</f>
        <v>163136.94999999998</v>
      </c>
      <c r="U123" s="104" cm="1">
        <f t="array" aca="1" ref="U123" ca="1">IF($P123="Y",VLOOKUP($O123,INDIRECT($P$2),U$5,0)*INDIRECT($O$1),VLOOKUP($O123,INDIRECT($P$2),U$5,0))</f>
        <v>166400.54999999999</v>
      </c>
      <c r="V123" s="104" cm="1">
        <f t="array" aca="1" ref="V123" ca="1">IF($P123="Y",VLOOKUP($O123,INDIRECT($P$2),V$5,0)*INDIRECT($O$1),VLOOKUP($O123,INDIRECT($P$2),V$5,0))</f>
        <v>169726.67499999999</v>
      </c>
      <c r="W123" s="104" cm="1">
        <f t="array" aca="1" ref="W123" ca="1">IF($P123="Y",VLOOKUP($O123,INDIRECT($P$2),W$5,0)*INDIRECT($O$1),VLOOKUP($O123,INDIRECT($P$2),W$5,0))</f>
        <v>173119.42499999999</v>
      </c>
      <c r="X123" s="104" cm="1">
        <f t="array" aca="1" ref="X123" ca="1">IF($P123="Y",VLOOKUP($O123,INDIRECT($P$2),X$5,0)*INDIRECT($O$1),VLOOKUP($O123,INDIRECT($P$2),X$5,0))</f>
        <v>176586.99999999997</v>
      </c>
      <c r="Y123" s="104" cm="1">
        <f t="array" aca="1" ref="Y123" ca="1">IF($P123="Y",VLOOKUP($O123,INDIRECT($P$2),Y$5,0)*INDIRECT($O$1),VLOOKUP($O123,INDIRECT($P$2),Y$5,0))</f>
        <v>180115.05</v>
      </c>
      <c r="Z123" s="104" cm="1">
        <f t="array" aca="1" ref="Z123" ca="1">IF($P123="Y",VLOOKUP($O123,INDIRECT($P$2),Z$5,0)*INDIRECT($O$1),VLOOKUP($O123,INDIRECT($P$2),Z$5,0))</f>
        <v>183716.9</v>
      </c>
      <c r="AA123" s="162" t="str">
        <f t="shared" si="87"/>
        <v>59453C</v>
      </c>
      <c r="AB123" s="163" t="str">
        <f t="shared" si="88"/>
        <v>Director Performance Management &amp; Innovation</v>
      </c>
      <c r="AC123" s="162">
        <v>41</v>
      </c>
      <c r="AD123" s="164">
        <f t="shared" ref="AD123:AD154" ca="1" si="98">ROUNDUP(S123/2080,3)</f>
        <v>74.51100000000001</v>
      </c>
      <c r="AE123" s="164">
        <f t="shared" ca="1" si="93"/>
        <v>78.432000000000002</v>
      </c>
      <c r="AF123" s="164">
        <f t="shared" ca="1" si="94"/>
        <v>80.001000000000005</v>
      </c>
      <c r="AG123" s="164">
        <f t="shared" ca="1" si="95"/>
        <v>81.600000000000009</v>
      </c>
      <c r="AH123" s="164">
        <f t="shared" ca="1" si="96"/>
        <v>83.231000000000009</v>
      </c>
      <c r="AI123" s="164">
        <f t="shared" ca="1" si="97"/>
        <v>84.89800000000001</v>
      </c>
      <c r="AJ123" s="164">
        <f t="shared" ca="1" si="92"/>
        <v>86.594000000000008</v>
      </c>
      <c r="AK123" s="164">
        <f t="shared" ca="1" si="91"/>
        <v>88.326000000000008</v>
      </c>
    </row>
    <row r="124" spans="1:37">
      <c r="A124" s="85" t="s">
        <v>477</v>
      </c>
      <c r="B124" s="86">
        <v>16</v>
      </c>
      <c r="C124" s="94" t="s">
        <v>724</v>
      </c>
      <c r="D124" s="86">
        <v>748</v>
      </c>
      <c r="E124" s="86" t="s">
        <v>448</v>
      </c>
      <c r="F124" s="113" t="s">
        <v>478</v>
      </c>
      <c r="G124" s="134">
        <f t="shared" ca="1" si="77"/>
        <v>169855</v>
      </c>
      <c r="H124" s="134">
        <f t="shared" ca="1" si="78"/>
        <v>178794</v>
      </c>
      <c r="I124" s="134">
        <f t="shared" ca="1" si="79"/>
        <v>182370</v>
      </c>
      <c r="J124" s="134">
        <f t="shared" ca="1" si="80"/>
        <v>186018</v>
      </c>
      <c r="K124" s="134">
        <f t="shared" ca="1" si="81"/>
        <v>189739</v>
      </c>
      <c r="L124" s="134">
        <f t="shared" ca="1" si="82"/>
        <v>193533</v>
      </c>
      <c r="M124" s="134">
        <f t="shared" ca="1" si="83"/>
        <v>197403</v>
      </c>
      <c r="N124" s="134">
        <f t="shared" ca="1" si="84"/>
        <v>201352</v>
      </c>
      <c r="O124" s="100" t="str">
        <f t="shared" si="85"/>
        <v>C03460</v>
      </c>
      <c r="P124" s="102" t="s">
        <v>509</v>
      </c>
      <c r="Q124" s="103" t="str">
        <f t="shared" si="86"/>
        <v>Director Planning</v>
      </c>
      <c r="R124" s="102" t="str">
        <f t="shared" ref="R124:R156" si="99">C124</f>
        <v>101</v>
      </c>
      <c r="S124" s="104" cm="1">
        <f t="array" aca="1" ref="S124" ca="1">IF($P124="Y",VLOOKUP($O124,INDIRECT($P$2),S$5,0)*INDIRECT($O$1),VLOOKUP($O124,INDIRECT($P$2),S$5,0))</f>
        <v>169854.8</v>
      </c>
      <c r="T124" s="104" cm="1">
        <f t="array" aca="1" ref="T124" ca="1">IF($P124="Y",VLOOKUP($O124,INDIRECT($P$2),T$5,0)*INDIRECT($O$1),VLOOKUP($O124,INDIRECT($P$2),T$5,0))</f>
        <v>178793.82499999998</v>
      </c>
      <c r="U124" s="104" cm="1">
        <f t="array" aca="1" ref="U124" ca="1">IF($P124="Y",VLOOKUP($O124,INDIRECT($P$2),U$5,0)*INDIRECT($O$1),VLOOKUP($O124,INDIRECT($P$2),U$5,0))</f>
        <v>182370.05</v>
      </c>
      <c r="V124" s="104" cm="1">
        <f t="array" aca="1" ref="V124" ca="1">IF($P124="Y",VLOOKUP($O124,INDIRECT($P$2),V$5,0)*INDIRECT($O$1),VLOOKUP($O124,INDIRECT($P$2),V$5,0))</f>
        <v>186018.02499999999</v>
      </c>
      <c r="W124" s="104" cm="1">
        <f t="array" aca="1" ref="W124" ca="1">IF($P124="Y",VLOOKUP($O124,INDIRECT($P$2),W$5,0)*INDIRECT($O$1),VLOOKUP($O124,INDIRECT($P$2),W$5,0))</f>
        <v>189738.77499999999</v>
      </c>
      <c r="X124" s="104" cm="1">
        <f t="array" aca="1" ref="X124" ca="1">IF($P124="Y",VLOOKUP($O124,INDIRECT($P$2),X$5,0)*INDIRECT($O$1),VLOOKUP($O124,INDIRECT($P$2),X$5,0))</f>
        <v>193533.32499999998</v>
      </c>
      <c r="Y124" s="104" cm="1">
        <f t="array" aca="1" ref="Y124" ca="1">IF($P124="Y",VLOOKUP($O124,INDIRECT($P$2),Y$5,0)*INDIRECT($O$1),VLOOKUP($O124,INDIRECT($P$2),Y$5,0))</f>
        <v>197402.69999999998</v>
      </c>
      <c r="Z124" s="104" cm="1">
        <f t="array" aca="1" ref="Z124" ca="1">IF($P124="Y",VLOOKUP($O124,INDIRECT($P$2),Z$5,0)*INDIRECT($O$1),VLOOKUP($O124,INDIRECT($P$2),Z$5,0))</f>
        <v>201352.02499999999</v>
      </c>
      <c r="AA124" s="162" t="str">
        <f t="shared" si="87"/>
        <v>C03460</v>
      </c>
      <c r="AB124" s="163" t="str">
        <f t="shared" si="88"/>
        <v>Director Planning</v>
      </c>
      <c r="AC124" s="162" t="str">
        <f t="shared" ref="AC124:AC155" si="100">C124</f>
        <v>101</v>
      </c>
      <c r="AD124" s="164">
        <f t="shared" ca="1" si="98"/>
        <v>81.661000000000001</v>
      </c>
      <c r="AE124" s="164">
        <f t="shared" ca="1" si="93"/>
        <v>85.959000000000003</v>
      </c>
      <c r="AF124" s="164">
        <f t="shared" ca="1" si="94"/>
        <v>87.678000000000011</v>
      </c>
      <c r="AG124" s="164">
        <f t="shared" ca="1" si="95"/>
        <v>89.432000000000002</v>
      </c>
      <c r="AH124" s="164">
        <f t="shared" ca="1" si="96"/>
        <v>91.221000000000004</v>
      </c>
      <c r="AI124" s="164">
        <f t="shared" ca="1" si="97"/>
        <v>93.045000000000002</v>
      </c>
      <c r="AJ124" s="164">
        <f t="shared" ca="1" si="92"/>
        <v>94.906000000000006</v>
      </c>
      <c r="AK124" s="164">
        <f t="shared" ca="1" si="91"/>
        <v>96.804000000000002</v>
      </c>
    </row>
    <row r="125" spans="1:37">
      <c r="A125" s="85" t="s">
        <v>244</v>
      </c>
      <c r="B125" s="86">
        <v>12</v>
      </c>
      <c r="C125" s="86" t="s">
        <v>245</v>
      </c>
      <c r="D125" s="86">
        <v>563</v>
      </c>
      <c r="E125" s="86" t="s">
        <v>448</v>
      </c>
      <c r="F125" s="113" t="s">
        <v>246</v>
      </c>
      <c r="G125" s="134">
        <f t="shared" ca="1" si="77"/>
        <v>128765</v>
      </c>
      <c r="H125" s="134">
        <f t="shared" ca="1" si="78"/>
        <v>135541</v>
      </c>
      <c r="I125" s="134">
        <f t="shared" ca="1" si="79"/>
        <v>138251</v>
      </c>
      <c r="J125" s="134">
        <f t="shared" ca="1" si="80"/>
        <v>141017</v>
      </c>
      <c r="K125" s="134">
        <f t="shared" ca="1" si="81"/>
        <v>143836</v>
      </c>
      <c r="L125" s="134">
        <f t="shared" ca="1" si="82"/>
        <v>146713</v>
      </c>
      <c r="M125" s="134">
        <f t="shared" ca="1" si="83"/>
        <v>149648</v>
      </c>
      <c r="N125" s="134">
        <f t="shared" ca="1" si="84"/>
        <v>152642</v>
      </c>
      <c r="O125" s="100" t="str">
        <f t="shared" si="85"/>
        <v>C03462</v>
      </c>
      <c r="P125" s="102" t="s">
        <v>509</v>
      </c>
      <c r="Q125" s="103" t="str">
        <f t="shared" si="86"/>
        <v>Director Planning &amp; Administration</v>
      </c>
      <c r="R125" s="102" t="str">
        <f t="shared" si="99"/>
        <v>84</v>
      </c>
      <c r="S125" s="104" cm="1">
        <f t="array" aca="1" ref="S125" ca="1">IF($P125="Y",VLOOKUP($O125,INDIRECT($P$2),S$5,0)*INDIRECT($O$1),VLOOKUP($O125,INDIRECT($P$2),S$5,0))</f>
        <v>128764.59999999999</v>
      </c>
      <c r="T125" s="104" cm="1">
        <f t="array" aca="1" ref="T125" ca="1">IF($P125="Y",VLOOKUP($O125,INDIRECT($P$2),T$5,0)*INDIRECT($O$1),VLOOKUP($O125,INDIRECT($P$2),T$5,0))</f>
        <v>135540.875</v>
      </c>
      <c r="U125" s="104" cm="1">
        <f t="array" aca="1" ref="U125" ca="1">IF($P125="Y",VLOOKUP($O125,INDIRECT($P$2),U$5,0)*INDIRECT($O$1),VLOOKUP($O125,INDIRECT($P$2),U$5,0))</f>
        <v>138250.97499999998</v>
      </c>
      <c r="V125" s="104" cm="1">
        <f t="array" aca="1" ref="V125" ca="1">IF($P125="Y",VLOOKUP($O125,INDIRECT($P$2),V$5,0)*INDIRECT($O$1),VLOOKUP($O125,INDIRECT($P$2),V$5,0))</f>
        <v>141017.44999999998</v>
      </c>
      <c r="W125" s="104" cm="1">
        <f t="array" aca="1" ref="W125" ca="1">IF($P125="Y",VLOOKUP($O125,INDIRECT($P$2),W$5,0)*INDIRECT($O$1),VLOOKUP($O125,INDIRECT($P$2),W$5,0))</f>
        <v>143836.19999999998</v>
      </c>
      <c r="X125" s="104" cm="1">
        <f t="array" aca="1" ref="X125" ca="1">IF($P125="Y",VLOOKUP($O125,INDIRECT($P$2),X$5,0)*INDIRECT($O$1),VLOOKUP($O125,INDIRECT($P$2),X$5,0))</f>
        <v>146713.375</v>
      </c>
      <c r="Y125" s="104" cm="1">
        <f t="array" aca="1" ref="Y125" ca="1">IF($P125="Y",VLOOKUP($O125,INDIRECT($P$2),Y$5,0)*INDIRECT($O$1),VLOOKUP($O125,INDIRECT($P$2),Y$5,0))</f>
        <v>149647.94999999998</v>
      </c>
      <c r="Z125" s="104" cm="1">
        <f t="array" aca="1" ref="Z125" ca="1">IF($P125="Y",VLOOKUP($O125,INDIRECT($P$2),Z$5,0)*INDIRECT($O$1),VLOOKUP($O125,INDIRECT($P$2),Z$5,0))</f>
        <v>152641.97499999998</v>
      </c>
      <c r="AA125" s="162" t="str">
        <f t="shared" si="87"/>
        <v>C03462</v>
      </c>
      <c r="AB125" s="163" t="str">
        <f t="shared" si="88"/>
        <v>Director Planning &amp; Administration</v>
      </c>
      <c r="AC125" s="162" t="str">
        <f t="shared" si="100"/>
        <v>84</v>
      </c>
      <c r="AD125" s="164">
        <f t="shared" ca="1" si="98"/>
        <v>61.906999999999996</v>
      </c>
      <c r="AE125" s="164">
        <f t="shared" ca="1" si="93"/>
        <v>65.164000000000001</v>
      </c>
      <c r="AF125" s="164">
        <f t="shared" ca="1" si="94"/>
        <v>66.466999999999999</v>
      </c>
      <c r="AG125" s="164">
        <f t="shared" ca="1" si="95"/>
        <v>67.797000000000011</v>
      </c>
      <c r="AH125" s="164">
        <f t="shared" ca="1" si="96"/>
        <v>69.153000000000006</v>
      </c>
      <c r="AI125" s="164">
        <f t="shared" ca="1" si="97"/>
        <v>70.536000000000001</v>
      </c>
      <c r="AJ125" s="164">
        <f t="shared" ca="1" si="92"/>
        <v>71.947000000000003</v>
      </c>
      <c r="AK125" s="164">
        <f t="shared" ca="1" si="91"/>
        <v>73.38600000000001</v>
      </c>
    </row>
    <row r="126" spans="1:37" s="51" customFormat="1">
      <c r="A126" s="85" t="s">
        <v>233</v>
      </c>
      <c r="B126" s="86">
        <v>13</v>
      </c>
      <c r="C126" s="86" t="s">
        <v>135</v>
      </c>
      <c r="D126" s="86">
        <v>595</v>
      </c>
      <c r="E126" s="86" t="s">
        <v>448</v>
      </c>
      <c r="F126" s="113" t="s">
        <v>753</v>
      </c>
      <c r="G126" s="134">
        <f t="shared" ca="1" si="77"/>
        <v>136254</v>
      </c>
      <c r="H126" s="134">
        <f t="shared" ca="1" si="78"/>
        <v>143427</v>
      </c>
      <c r="I126" s="134">
        <f t="shared" ca="1" si="79"/>
        <v>146293</v>
      </c>
      <c r="J126" s="134">
        <f t="shared" ca="1" si="80"/>
        <v>149221</v>
      </c>
      <c r="K126" s="134">
        <f t="shared" ca="1" si="81"/>
        <v>152205</v>
      </c>
      <c r="L126" s="134">
        <f t="shared" ca="1" si="82"/>
        <v>155248</v>
      </c>
      <c r="M126" s="134">
        <f t="shared" ca="1" si="83"/>
        <v>158354</v>
      </c>
      <c r="N126" s="134">
        <f t="shared" ca="1" si="84"/>
        <v>161523</v>
      </c>
      <c r="O126" s="100" t="str">
        <f t="shared" si="85"/>
        <v>C03397</v>
      </c>
      <c r="P126" s="102" t="s">
        <v>509</v>
      </c>
      <c r="Q126" s="103" t="str">
        <f t="shared" si="86"/>
        <v>Director Police Financial Operations</v>
      </c>
      <c r="R126" s="102" t="str">
        <f t="shared" si="99"/>
        <v>130</v>
      </c>
      <c r="S126" s="104" cm="1">
        <f t="array" aca="1" ref="S126" ca="1">IF($P126="Y",VLOOKUP($O126,INDIRECT($P$2),S$5,0)*INDIRECT($O$1),VLOOKUP($O126,INDIRECT($P$2),S$5,0))</f>
        <v>136254.27499999999</v>
      </c>
      <c r="T126" s="104" cm="1">
        <f t="array" aca="1" ref="T126" ca="1">IF($P126="Y",VLOOKUP($O126,INDIRECT($P$2),T$5,0)*INDIRECT($O$1),VLOOKUP($O126,INDIRECT($P$2),T$5,0))</f>
        <v>143427.22499999998</v>
      </c>
      <c r="U126" s="104" cm="1">
        <f t="array" aca="1" ref="U126" ca="1">IF($P126="Y",VLOOKUP($O126,INDIRECT($P$2),U$5,0)*INDIRECT($O$1),VLOOKUP($O126,INDIRECT($P$2),U$5,0))</f>
        <v>146293.125</v>
      </c>
      <c r="V126" s="104" cm="1">
        <f t="array" aca="1" ref="V126" ca="1">IF($P126="Y",VLOOKUP($O126,INDIRECT($P$2),V$5,0)*INDIRECT($O$1),VLOOKUP($O126,INDIRECT($P$2),V$5,0))</f>
        <v>149220.52499999999</v>
      </c>
      <c r="W126" s="104" cm="1">
        <f t="array" aca="1" ref="W126" ca="1">IF($P126="Y",VLOOKUP($O126,INDIRECT($P$2),W$5,0)*INDIRECT($O$1),VLOOKUP($O126,INDIRECT($P$2),W$5,0))</f>
        <v>152205.32499999998</v>
      </c>
      <c r="X126" s="104" cm="1">
        <f t="array" aca="1" ref="X126" ca="1">IF($P126="Y",VLOOKUP($O126,INDIRECT($P$2),X$5,0)*INDIRECT($O$1),VLOOKUP($O126,INDIRECT($P$2),X$5,0))</f>
        <v>155247.52499999999</v>
      </c>
      <c r="Y126" s="104" cm="1">
        <f t="array" aca="1" ref="Y126" ca="1">IF($P126="Y",VLOOKUP($O126,INDIRECT($P$2),Y$5,0)*INDIRECT($O$1),VLOOKUP($O126,INDIRECT($P$2),Y$5,0))</f>
        <v>158354.29999999999</v>
      </c>
      <c r="Z126" s="104" cm="1">
        <f t="array" aca="1" ref="Z126" ca="1">IF($P126="Y",VLOOKUP($O126,INDIRECT($P$2),Z$5,0)*INDIRECT($O$1),VLOOKUP($O126,INDIRECT($P$2),Z$5,0))</f>
        <v>161522.57499999998</v>
      </c>
      <c r="AA126" s="162" t="str">
        <f t="shared" si="87"/>
        <v>C03397</v>
      </c>
      <c r="AB126" s="163" t="str">
        <f t="shared" si="88"/>
        <v>Director Police Financial Operations</v>
      </c>
      <c r="AC126" s="162" t="str">
        <f t="shared" si="100"/>
        <v>130</v>
      </c>
      <c r="AD126" s="164">
        <f t="shared" ca="1" si="98"/>
        <v>65.507000000000005</v>
      </c>
      <c r="AE126" s="164">
        <f t="shared" ca="1" si="93"/>
        <v>68.956000000000003</v>
      </c>
      <c r="AF126" s="164">
        <f t="shared" ca="1" si="94"/>
        <v>70.334000000000003</v>
      </c>
      <c r="AG126" s="164">
        <f t="shared" ca="1" si="95"/>
        <v>71.741</v>
      </c>
      <c r="AH126" s="164">
        <f t="shared" ca="1" si="96"/>
        <v>73.176000000000002</v>
      </c>
      <c r="AI126" s="164">
        <f t="shared" ca="1" si="97"/>
        <v>74.63900000000001</v>
      </c>
      <c r="AJ126" s="164">
        <f t="shared" ca="1" si="92"/>
        <v>76.132000000000005</v>
      </c>
      <c r="AK126" s="164">
        <f t="shared" ca="1" si="91"/>
        <v>77.656000000000006</v>
      </c>
    </row>
    <row r="127" spans="1:37" s="51" customFormat="1">
      <c r="A127" s="85" t="s">
        <v>774</v>
      </c>
      <c r="B127" s="86">
        <v>12</v>
      </c>
      <c r="C127" s="86">
        <v>32</v>
      </c>
      <c r="D127" s="86">
        <v>578</v>
      </c>
      <c r="E127" s="86" t="s">
        <v>448</v>
      </c>
      <c r="F127" s="113" t="s">
        <v>773</v>
      </c>
      <c r="G127" s="134">
        <f t="shared" si="77"/>
        <v>132275</v>
      </c>
      <c r="H127" s="134">
        <f t="shared" si="78"/>
        <v>139237</v>
      </c>
      <c r="I127" s="134">
        <f t="shared" si="79"/>
        <v>142021</v>
      </c>
      <c r="J127" s="134">
        <f t="shared" si="80"/>
        <v>144862</v>
      </c>
      <c r="K127" s="134">
        <f t="shared" si="81"/>
        <v>147759</v>
      </c>
      <c r="L127" s="134">
        <f t="shared" si="82"/>
        <v>150715</v>
      </c>
      <c r="M127" s="134">
        <f t="shared" si="83"/>
        <v>153728</v>
      </c>
      <c r="N127" s="134">
        <f t="shared" si="84"/>
        <v>156804</v>
      </c>
      <c r="O127" s="100" t="str">
        <f t="shared" si="85"/>
        <v>59526C</v>
      </c>
      <c r="P127" s="102" t="s">
        <v>509</v>
      </c>
      <c r="Q127" s="103" t="str">
        <f t="shared" si="86"/>
        <v>Director Police Health &amp; Wellness</v>
      </c>
      <c r="R127" s="102">
        <f t="shared" si="99"/>
        <v>32</v>
      </c>
      <c r="S127" s="104">
        <v>132275</v>
      </c>
      <c r="T127" s="104">
        <v>139237</v>
      </c>
      <c r="U127" s="104">
        <v>142021</v>
      </c>
      <c r="V127" s="104">
        <v>144862</v>
      </c>
      <c r="W127" s="104">
        <v>147759</v>
      </c>
      <c r="X127" s="104">
        <v>150715</v>
      </c>
      <c r="Y127" s="104">
        <v>153728</v>
      </c>
      <c r="Z127" s="104">
        <v>156804</v>
      </c>
      <c r="AA127" s="162" t="str">
        <f t="shared" si="87"/>
        <v>59526C</v>
      </c>
      <c r="AB127" s="163" t="str">
        <f t="shared" si="88"/>
        <v>Director Police Health &amp; Wellness</v>
      </c>
      <c r="AC127" s="162">
        <f t="shared" si="100"/>
        <v>32</v>
      </c>
      <c r="AD127" s="164">
        <f t="shared" si="98"/>
        <v>63.594000000000001</v>
      </c>
      <c r="AE127" s="164">
        <f t="shared" si="93"/>
        <v>66.941000000000003</v>
      </c>
      <c r="AF127" s="164">
        <f t="shared" si="94"/>
        <v>68.28</v>
      </c>
      <c r="AG127" s="164">
        <f t="shared" si="95"/>
        <v>69.646000000000001</v>
      </c>
      <c r="AH127" s="164">
        <f t="shared" si="96"/>
        <v>71.038000000000011</v>
      </c>
      <c r="AI127" s="164">
        <f t="shared" si="97"/>
        <v>72.460000000000008</v>
      </c>
      <c r="AJ127" s="164">
        <f t="shared" si="92"/>
        <v>73.908000000000001</v>
      </c>
      <c r="AK127" s="164">
        <f t="shared" si="91"/>
        <v>75.387</v>
      </c>
    </row>
    <row r="128" spans="1:37">
      <c r="A128" s="85" t="s">
        <v>651</v>
      </c>
      <c r="B128" s="86">
        <v>12</v>
      </c>
      <c r="C128" s="94" t="s">
        <v>719</v>
      </c>
      <c r="D128" s="86">
        <v>573</v>
      </c>
      <c r="E128" s="86" t="s">
        <v>448</v>
      </c>
      <c r="F128" s="113" t="s">
        <v>754</v>
      </c>
      <c r="G128" s="134">
        <f t="shared" ca="1" si="77"/>
        <v>131105</v>
      </c>
      <c r="H128" s="134">
        <f t="shared" ca="1" si="78"/>
        <v>138005</v>
      </c>
      <c r="I128" s="134">
        <f t="shared" ca="1" si="79"/>
        <v>140765</v>
      </c>
      <c r="J128" s="134">
        <f t="shared" ca="1" si="80"/>
        <v>143581</v>
      </c>
      <c r="K128" s="134">
        <f t="shared" ca="1" si="81"/>
        <v>146452</v>
      </c>
      <c r="L128" s="134">
        <f t="shared" ca="1" si="82"/>
        <v>149381</v>
      </c>
      <c r="M128" s="134">
        <f t="shared" ca="1" si="83"/>
        <v>152369</v>
      </c>
      <c r="N128" s="134">
        <f t="shared" ca="1" si="84"/>
        <v>155416</v>
      </c>
      <c r="O128" s="100" t="str">
        <f t="shared" si="85"/>
        <v>53076C</v>
      </c>
      <c r="P128" s="102" t="s">
        <v>509</v>
      </c>
      <c r="Q128" s="103" t="str">
        <f t="shared" si="86"/>
        <v>Director Police Training</v>
      </c>
      <c r="R128" s="102" t="str">
        <f t="shared" si="99"/>
        <v>198</v>
      </c>
      <c r="S128" s="104" cm="1">
        <f t="array" aca="1" ref="S128" ca="1">IF($P128="Y",VLOOKUP($O128,INDIRECT($P$2),S$5,0)*INDIRECT($O$1),VLOOKUP($O128,INDIRECT($P$2),S$5,0))</f>
        <v>131104.67499999999</v>
      </c>
      <c r="T128" s="104" cm="1">
        <f t="array" aca="1" ref="T128" ca="1">IF($P128="Y",VLOOKUP($O128,INDIRECT($P$2),T$5,0)*INDIRECT($O$1),VLOOKUP($O128,INDIRECT($P$2),T$5,0))</f>
        <v>138004.97499999998</v>
      </c>
      <c r="U128" s="104" cm="1">
        <f t="array" aca="1" ref="U128" ca="1">IF($P128="Y",VLOOKUP($O128,INDIRECT($P$2),U$5,0)*INDIRECT($O$1),VLOOKUP($O128,INDIRECT($P$2),U$5,0))</f>
        <v>140765.29999999999</v>
      </c>
      <c r="V128" s="104" cm="1">
        <f t="array" aca="1" ref="V128" ca="1">IF($P128="Y",VLOOKUP($O128,INDIRECT($P$2),V$5,0)*INDIRECT($O$1),VLOOKUP($O128,INDIRECT($P$2),V$5,0))</f>
        <v>143580.97499999998</v>
      </c>
      <c r="W128" s="104" cm="1">
        <f t="array" aca="1" ref="W128" ca="1">IF($P128="Y",VLOOKUP($O128,INDIRECT($P$2),W$5,0)*INDIRECT($O$1),VLOOKUP($O128,INDIRECT($P$2),W$5,0))</f>
        <v>146452</v>
      </c>
      <c r="X128" s="104" cm="1">
        <f t="array" aca="1" ref="X128" ca="1">IF($P128="Y",VLOOKUP($O128,INDIRECT($P$2),X$5,0)*INDIRECT($O$1),VLOOKUP($O128,INDIRECT($P$2),X$5,0))</f>
        <v>149381.44999999998</v>
      </c>
      <c r="Y128" s="104" cm="1">
        <f t="array" aca="1" ref="Y128" ca="1">IF($P128="Y",VLOOKUP($O128,INDIRECT($P$2),Y$5,0)*INDIRECT($O$1),VLOOKUP($O128,INDIRECT($P$2),Y$5,0))</f>
        <v>152369.32499999998</v>
      </c>
      <c r="Z128" s="104" cm="1">
        <f t="array" aca="1" ref="Z128" ca="1">IF($P128="Y",VLOOKUP($O128,INDIRECT($P$2),Z$5,0)*INDIRECT($O$1),VLOOKUP($O128,INDIRECT($P$2),Z$5,0))</f>
        <v>155415.625</v>
      </c>
      <c r="AA128" s="162" t="str">
        <f t="shared" si="87"/>
        <v>53076C</v>
      </c>
      <c r="AB128" s="163" t="str">
        <f t="shared" si="88"/>
        <v>Director Police Training</v>
      </c>
      <c r="AC128" s="162" t="str">
        <f t="shared" si="100"/>
        <v>198</v>
      </c>
      <c r="AD128" s="164">
        <f t="shared" ca="1" si="98"/>
        <v>63.031999999999996</v>
      </c>
      <c r="AE128" s="164">
        <f t="shared" ca="1" si="93"/>
        <v>66.349000000000004</v>
      </c>
      <c r="AF128" s="164">
        <f t="shared" ca="1" si="94"/>
        <v>67.676000000000002</v>
      </c>
      <c r="AG128" s="164">
        <f t="shared" ca="1" si="95"/>
        <v>69.03</v>
      </c>
      <c r="AH128" s="164">
        <f t="shared" ca="1" si="96"/>
        <v>70.410000000000011</v>
      </c>
      <c r="AI128" s="164">
        <f t="shared" ca="1" si="97"/>
        <v>71.819000000000003</v>
      </c>
      <c r="AJ128" s="164">
        <f t="shared" ca="1" si="92"/>
        <v>73.25500000000001</v>
      </c>
      <c r="AK128" s="164">
        <f t="shared" ca="1" si="91"/>
        <v>74.72</v>
      </c>
    </row>
    <row r="129" spans="1:37">
      <c r="A129" s="85" t="s">
        <v>639</v>
      </c>
      <c r="B129" s="86">
        <v>13</v>
      </c>
      <c r="C129" s="94" t="s">
        <v>725</v>
      </c>
      <c r="D129" s="86">
        <v>610</v>
      </c>
      <c r="E129" s="86" t="s">
        <v>448</v>
      </c>
      <c r="F129" s="113" t="s">
        <v>640</v>
      </c>
      <c r="G129" s="134">
        <f t="shared" ca="1" si="77"/>
        <v>139766</v>
      </c>
      <c r="H129" s="134">
        <f t="shared" ca="1" si="78"/>
        <v>147121</v>
      </c>
      <c r="I129" s="134">
        <f t="shared" ca="1" si="79"/>
        <v>150064</v>
      </c>
      <c r="J129" s="134">
        <f t="shared" ca="1" si="80"/>
        <v>153065</v>
      </c>
      <c r="K129" s="134">
        <f t="shared" ca="1" si="81"/>
        <v>156126</v>
      </c>
      <c r="L129" s="134">
        <f t="shared" ca="1" si="82"/>
        <v>159249</v>
      </c>
      <c r="M129" s="134">
        <f t="shared" ca="1" si="83"/>
        <v>162434</v>
      </c>
      <c r="N129" s="134">
        <f t="shared" ca="1" si="84"/>
        <v>165682</v>
      </c>
      <c r="O129" s="100" t="str">
        <f t="shared" si="85"/>
        <v>53067C</v>
      </c>
      <c r="P129" s="102" t="s">
        <v>509</v>
      </c>
      <c r="Q129" s="103" t="str">
        <f t="shared" si="86"/>
        <v>Director Policy &amp; Research</v>
      </c>
      <c r="R129" s="102" t="str">
        <f t="shared" si="99"/>
        <v>193</v>
      </c>
      <c r="S129" s="104" cm="1">
        <f t="array" aca="1" ref="S129" ca="1">IF($P129="Y",VLOOKUP($O129,INDIRECT($P$2),S$5,0)*INDIRECT($O$1),VLOOKUP($O129,INDIRECT($P$2),S$5,0))</f>
        <v>139765.92499999999</v>
      </c>
      <c r="T129" s="104" cm="1">
        <f t="array" aca="1" ref="T129" ca="1">IF($P129="Y",VLOOKUP($O129,INDIRECT($P$2),T$5,0)*INDIRECT($O$1),VLOOKUP($O129,INDIRECT($P$2),T$5,0))</f>
        <v>147121.32499999998</v>
      </c>
      <c r="U129" s="104" cm="1">
        <f t="array" aca="1" ref="U129" ca="1">IF($P129="Y",VLOOKUP($O129,INDIRECT($P$2),U$5,0)*INDIRECT($O$1),VLOOKUP($O129,INDIRECT($P$2),U$5,0))</f>
        <v>150064.09999999998</v>
      </c>
      <c r="V129" s="104" cm="1">
        <f t="array" aca="1" ref="V129" ca="1">IF($P129="Y",VLOOKUP($O129,INDIRECT($P$2),V$5,0)*INDIRECT($O$1),VLOOKUP($O129,INDIRECT($P$2),V$5,0))</f>
        <v>153065.29999999999</v>
      </c>
      <c r="W129" s="104" cm="1">
        <f t="array" aca="1" ref="W129" ca="1">IF($P129="Y",VLOOKUP($O129,INDIRECT($P$2),W$5,0)*INDIRECT($O$1),VLOOKUP($O129,INDIRECT($P$2),W$5,0))</f>
        <v>156125.94999999998</v>
      </c>
      <c r="X129" s="104" cm="1">
        <f t="array" aca="1" ref="X129" ca="1">IF($P129="Y",VLOOKUP($O129,INDIRECT($P$2),X$5,0)*INDIRECT($O$1),VLOOKUP($O129,INDIRECT($P$2),X$5,0))</f>
        <v>159249.125</v>
      </c>
      <c r="Y129" s="104" cm="1">
        <f t="array" aca="1" ref="Y129" ca="1">IF($P129="Y",VLOOKUP($O129,INDIRECT($P$2),Y$5,0)*INDIRECT($O$1),VLOOKUP($O129,INDIRECT($P$2),Y$5,0))</f>
        <v>162433.79999999999</v>
      </c>
      <c r="Z129" s="104" cm="1">
        <f t="array" aca="1" ref="Z129" ca="1">IF($P129="Y",VLOOKUP($O129,INDIRECT($P$2),Z$5,0)*INDIRECT($O$1),VLOOKUP($O129,INDIRECT($P$2),Z$5,0))</f>
        <v>165682.02499999999</v>
      </c>
      <c r="AA129" s="162" t="str">
        <f t="shared" si="87"/>
        <v>53067C</v>
      </c>
      <c r="AB129" s="163" t="str">
        <f t="shared" si="88"/>
        <v>Director Policy &amp; Research</v>
      </c>
      <c r="AC129" s="162" t="str">
        <f t="shared" si="100"/>
        <v>193</v>
      </c>
      <c r="AD129" s="164">
        <f t="shared" ca="1" si="98"/>
        <v>67.195999999999998</v>
      </c>
      <c r="AE129" s="164">
        <f t="shared" ca="1" si="93"/>
        <v>70.731999999999999</v>
      </c>
      <c r="AF129" s="164">
        <f t="shared" ca="1" si="94"/>
        <v>72.147000000000006</v>
      </c>
      <c r="AG129" s="164">
        <f t="shared" ca="1" si="95"/>
        <v>73.59</v>
      </c>
      <c r="AH129" s="164">
        <f t="shared" ca="1" si="96"/>
        <v>75.061000000000007</v>
      </c>
      <c r="AI129" s="164">
        <f t="shared" ca="1" si="97"/>
        <v>76.563000000000002</v>
      </c>
      <c r="AJ129" s="164">
        <f t="shared" ca="1" si="92"/>
        <v>78.094000000000008</v>
      </c>
      <c r="AK129" s="164">
        <f t="shared" ca="1" si="91"/>
        <v>79.655000000000001</v>
      </c>
    </row>
    <row r="130" spans="1:37">
      <c r="A130" s="85" t="s">
        <v>231</v>
      </c>
      <c r="B130" s="86">
        <v>13</v>
      </c>
      <c r="C130" s="86" t="s">
        <v>197</v>
      </c>
      <c r="D130" s="86">
        <v>593</v>
      </c>
      <c r="E130" s="86" t="s">
        <v>448</v>
      </c>
      <c r="F130" s="113" t="s">
        <v>752</v>
      </c>
      <c r="G130" s="134">
        <f t="shared" ca="1" si="77"/>
        <v>135787</v>
      </c>
      <c r="H130" s="134">
        <f t="shared" ca="1" si="78"/>
        <v>142932</v>
      </c>
      <c r="I130" s="134">
        <f t="shared" ca="1" si="79"/>
        <v>145791</v>
      </c>
      <c r="J130" s="134">
        <f t="shared" ca="1" si="80"/>
        <v>148708</v>
      </c>
      <c r="K130" s="134">
        <f t="shared" ca="1" si="81"/>
        <v>151683</v>
      </c>
      <c r="L130" s="134">
        <f t="shared" ca="1" si="82"/>
        <v>154715</v>
      </c>
      <c r="M130" s="134">
        <f t="shared" ca="1" si="83"/>
        <v>157811</v>
      </c>
      <c r="N130" s="134">
        <f t="shared" ca="1" si="84"/>
        <v>160967</v>
      </c>
      <c r="O130" s="100" t="str">
        <f t="shared" si="85"/>
        <v>C03574</v>
      </c>
      <c r="P130" s="102" t="s">
        <v>509</v>
      </c>
      <c r="Q130" s="103" t="str">
        <f t="shared" si="86"/>
        <v xml:space="preserve">Director Pollice Crime Lab </v>
      </c>
      <c r="R130" s="102" t="str">
        <f t="shared" si="99"/>
        <v>105</v>
      </c>
      <c r="S130" s="104" cm="1">
        <f t="array" aca="1" ref="S130" ca="1">IF($P130="Y",VLOOKUP($O130,INDIRECT($P$2),S$5,0)*INDIRECT($O$1),VLOOKUP($O130,INDIRECT($P$2),S$5,0))</f>
        <v>135786.875</v>
      </c>
      <c r="T130" s="104" cm="1">
        <f t="array" aca="1" ref="T130" ca="1">IF($P130="Y",VLOOKUP($O130,INDIRECT($P$2),T$5,0)*INDIRECT($O$1),VLOOKUP($O130,INDIRECT($P$2),T$5,0))</f>
        <v>142932.15</v>
      </c>
      <c r="U130" s="104" cm="1">
        <f t="array" aca="1" ref="U130" ca="1">IF($P130="Y",VLOOKUP($O130,INDIRECT($P$2),U$5,0)*INDIRECT($O$1),VLOOKUP($O130,INDIRECT($P$2),U$5,0))</f>
        <v>145790.875</v>
      </c>
      <c r="V130" s="104" cm="1">
        <f t="array" aca="1" ref="V130" ca="1">IF($P130="Y",VLOOKUP($O130,INDIRECT($P$2),V$5,0)*INDIRECT($O$1),VLOOKUP($O130,INDIRECT($P$2),V$5,0))</f>
        <v>148708.02499999999</v>
      </c>
      <c r="W130" s="104" cm="1">
        <f t="array" aca="1" ref="W130" ca="1">IF($P130="Y",VLOOKUP($O130,INDIRECT($P$2),W$5,0)*INDIRECT($O$1),VLOOKUP($O130,INDIRECT($P$2),W$5,0))</f>
        <v>151682.57499999998</v>
      </c>
      <c r="X130" s="104" cm="1">
        <f t="array" aca="1" ref="X130" ca="1">IF($P130="Y",VLOOKUP($O130,INDIRECT($P$2),X$5,0)*INDIRECT($O$1),VLOOKUP($O130,INDIRECT($P$2),X$5,0))</f>
        <v>154714.52499999999</v>
      </c>
      <c r="Y130" s="104" cm="1">
        <f t="array" aca="1" ref="Y130" ca="1">IF($P130="Y",VLOOKUP($O130,INDIRECT($P$2),Y$5,0)*INDIRECT($O$1),VLOOKUP($O130,INDIRECT($P$2),Y$5,0))</f>
        <v>157811.04999999999</v>
      </c>
      <c r="Z130" s="104" cm="1">
        <f t="array" aca="1" ref="Z130" ca="1">IF($P130="Y",VLOOKUP($O130,INDIRECT($P$2),Z$5,0)*INDIRECT($O$1),VLOOKUP($O130,INDIRECT($P$2),Z$5,0))</f>
        <v>160967.02499999999</v>
      </c>
      <c r="AA130" s="162" t="str">
        <f t="shared" si="87"/>
        <v>C03574</v>
      </c>
      <c r="AB130" s="163" t="str">
        <f t="shared" si="88"/>
        <v xml:space="preserve">Director Pollice Crime Lab </v>
      </c>
      <c r="AC130" s="162" t="str">
        <f t="shared" si="100"/>
        <v>105</v>
      </c>
      <c r="AD130" s="164">
        <f t="shared" ca="1" si="98"/>
        <v>65.283000000000001</v>
      </c>
      <c r="AE130" s="164">
        <f t="shared" ca="1" si="93"/>
        <v>68.718000000000004</v>
      </c>
      <c r="AF130" s="164">
        <f t="shared" ca="1" si="94"/>
        <v>70.091999999999999</v>
      </c>
      <c r="AG130" s="164">
        <f t="shared" ca="1" si="95"/>
        <v>71.495000000000005</v>
      </c>
      <c r="AH130" s="164">
        <f t="shared" ca="1" si="96"/>
        <v>72.925000000000011</v>
      </c>
      <c r="AI130" s="164">
        <f t="shared" ca="1" si="97"/>
        <v>74.382000000000005</v>
      </c>
      <c r="AJ130" s="164">
        <f t="shared" ca="1" si="92"/>
        <v>75.871000000000009</v>
      </c>
      <c r="AK130" s="164">
        <f t="shared" ca="1" si="91"/>
        <v>77.388000000000005</v>
      </c>
    </row>
    <row r="131" spans="1:37">
      <c r="A131" s="85" t="s">
        <v>260</v>
      </c>
      <c r="B131" s="86">
        <v>13</v>
      </c>
      <c r="C131" s="94" t="s">
        <v>187</v>
      </c>
      <c r="D131" s="86">
        <v>622</v>
      </c>
      <c r="E131" s="86" t="s">
        <v>448</v>
      </c>
      <c r="F131" s="85" t="s">
        <v>676</v>
      </c>
      <c r="G131" s="134">
        <f t="shared" ca="1" si="77"/>
        <v>143276</v>
      </c>
      <c r="H131" s="134">
        <f t="shared" ca="1" si="78"/>
        <v>150815</v>
      </c>
      <c r="I131" s="134">
        <f t="shared" ca="1" si="79"/>
        <v>153834</v>
      </c>
      <c r="J131" s="134">
        <f t="shared" ca="1" si="80"/>
        <v>156910</v>
      </c>
      <c r="K131" s="134">
        <f t="shared" ca="1" si="81"/>
        <v>160049</v>
      </c>
      <c r="L131" s="134">
        <f t="shared" ca="1" si="82"/>
        <v>163251</v>
      </c>
      <c r="M131" s="134">
        <f t="shared" ca="1" si="83"/>
        <v>166513</v>
      </c>
      <c r="N131" s="134">
        <f t="shared" ca="1" si="84"/>
        <v>169847</v>
      </c>
      <c r="O131" s="100" t="str">
        <f t="shared" si="85"/>
        <v>C03490</v>
      </c>
      <c r="P131" s="102" t="s">
        <v>509</v>
      </c>
      <c r="Q131" s="103" t="str">
        <f t="shared" si="86"/>
        <v>Director Procurment</v>
      </c>
      <c r="R131" s="102" t="str">
        <f t="shared" si="99"/>
        <v>49</v>
      </c>
      <c r="S131" s="104" cm="1">
        <f t="array" aca="1" ref="S131" ca="1">IF($P131="Y",VLOOKUP($O131,INDIRECT($P$2),S$5,0)*INDIRECT($O$1),VLOOKUP($O131,INDIRECT($P$2),S$5,0))</f>
        <v>143275.52499999999</v>
      </c>
      <c r="T131" s="104" cm="1">
        <f t="array" aca="1" ref="T131" ca="1">IF($P131="Y",VLOOKUP($O131,INDIRECT($P$2),T$5,0)*INDIRECT($O$1),VLOOKUP($O131,INDIRECT($P$2),T$5,0))</f>
        <v>150815.42499999999</v>
      </c>
      <c r="U131" s="104" cm="1">
        <f t="array" aca="1" ref="U131" ca="1">IF($P131="Y",VLOOKUP($O131,INDIRECT($P$2),U$5,0)*INDIRECT($O$1),VLOOKUP($O131,INDIRECT($P$2),U$5,0))</f>
        <v>153834.04999999999</v>
      </c>
      <c r="V131" s="104" cm="1">
        <f t="array" aca="1" ref="V131" ca="1">IF($P131="Y",VLOOKUP($O131,INDIRECT($P$2),V$5,0)*INDIRECT($O$1),VLOOKUP($O131,INDIRECT($P$2),V$5,0))</f>
        <v>156910.07499999998</v>
      </c>
      <c r="W131" s="104" cm="1">
        <f t="array" aca="1" ref="W131" ca="1">IF($P131="Y",VLOOKUP($O131,INDIRECT($P$2),W$5,0)*INDIRECT($O$1),VLOOKUP($O131,INDIRECT($P$2),W$5,0))</f>
        <v>160048.625</v>
      </c>
      <c r="X131" s="104" cm="1">
        <f t="array" aca="1" ref="X131" ca="1">IF($P131="Y",VLOOKUP($O131,INDIRECT($P$2),X$5,0)*INDIRECT($O$1),VLOOKUP($O131,INDIRECT($P$2),X$5,0))</f>
        <v>163250.72499999998</v>
      </c>
      <c r="Y131" s="104" cm="1">
        <f t="array" aca="1" ref="Y131" ca="1">IF($P131="Y",VLOOKUP($O131,INDIRECT($P$2),Y$5,0)*INDIRECT($O$1),VLOOKUP($O131,INDIRECT($P$2),Y$5,0))</f>
        <v>166513.29999999999</v>
      </c>
      <c r="Z131" s="104" cm="1">
        <f t="array" aca="1" ref="Z131" ca="1">IF($P131="Y",VLOOKUP($O131,INDIRECT($P$2),Z$5,0)*INDIRECT($O$1),VLOOKUP($O131,INDIRECT($P$2),Z$5,0))</f>
        <v>169846.59999999998</v>
      </c>
      <c r="AA131" s="162" t="str">
        <f t="shared" si="87"/>
        <v>C03490</v>
      </c>
      <c r="AB131" s="163" t="str">
        <f t="shared" si="88"/>
        <v>Director Procurment</v>
      </c>
      <c r="AC131" s="162" t="str">
        <f t="shared" si="100"/>
        <v>49</v>
      </c>
      <c r="AD131" s="164">
        <f t="shared" ca="1" si="98"/>
        <v>68.88300000000001</v>
      </c>
      <c r="AE131" s="164">
        <f t="shared" ca="1" si="93"/>
        <v>72.50800000000001</v>
      </c>
      <c r="AF131" s="164">
        <f t="shared" ca="1" si="94"/>
        <v>73.959000000000003</v>
      </c>
      <c r="AG131" s="164">
        <f t="shared" ca="1" si="95"/>
        <v>75.438000000000002</v>
      </c>
      <c r="AH131" s="164">
        <f t="shared" ca="1" si="96"/>
        <v>76.947000000000003</v>
      </c>
      <c r="AI131" s="164">
        <f t="shared" ca="1" si="97"/>
        <v>78.486000000000004</v>
      </c>
      <c r="AJ131" s="164">
        <f t="shared" ca="1" si="92"/>
        <v>80.055000000000007</v>
      </c>
      <c r="AK131" s="164">
        <f t="shared" ca="1" si="91"/>
        <v>81.658000000000001</v>
      </c>
    </row>
    <row r="132" spans="1:37">
      <c r="A132" s="85" t="s">
        <v>253</v>
      </c>
      <c r="B132" s="86">
        <v>15</v>
      </c>
      <c r="C132" s="86" t="s">
        <v>152</v>
      </c>
      <c r="D132" s="86">
        <v>678</v>
      </c>
      <c r="E132" s="86" t="s">
        <v>448</v>
      </c>
      <c r="F132" s="85" t="s">
        <v>254</v>
      </c>
      <c r="G132" s="134">
        <f t="shared" ca="1" si="77"/>
        <v>155683</v>
      </c>
      <c r="H132" s="134">
        <f t="shared" ca="1" si="78"/>
        <v>163875</v>
      </c>
      <c r="I132" s="134">
        <f t="shared" ca="1" si="79"/>
        <v>167155</v>
      </c>
      <c r="J132" s="134">
        <f t="shared" ca="1" si="80"/>
        <v>170499</v>
      </c>
      <c r="K132" s="134">
        <f t="shared" ca="1" si="81"/>
        <v>173907</v>
      </c>
      <c r="L132" s="134">
        <f t="shared" ca="1" si="82"/>
        <v>177385</v>
      </c>
      <c r="M132" s="134">
        <f t="shared" ca="1" si="83"/>
        <v>180932</v>
      </c>
      <c r="N132" s="134">
        <f t="shared" ca="1" si="84"/>
        <v>184549</v>
      </c>
      <c r="O132" s="100" t="str">
        <f t="shared" si="85"/>
        <v>C03310</v>
      </c>
      <c r="P132" s="102" t="s">
        <v>509</v>
      </c>
      <c r="Q132" s="103" t="str">
        <f t="shared" si="86"/>
        <v>Director Property Services</v>
      </c>
      <c r="R132" s="102" t="str">
        <f t="shared" si="99"/>
        <v>99</v>
      </c>
      <c r="S132" s="104" cm="1">
        <f t="array" aca="1" ref="S132" ca="1">IF($P132="Y",VLOOKUP($O132,INDIRECT($P$2),S$5,0)*INDIRECT($O$1),VLOOKUP($O132,INDIRECT($P$2),S$5,0))</f>
        <v>155683.15</v>
      </c>
      <c r="T132" s="104" cm="1">
        <f t="array" aca="1" ref="T132" ca="1">IF($P132="Y",VLOOKUP($O132,INDIRECT($P$2),T$5,0)*INDIRECT($O$1),VLOOKUP($O132,INDIRECT($P$2),T$5,0))</f>
        <v>163874.94999999998</v>
      </c>
      <c r="U132" s="104" cm="1">
        <f t="array" aca="1" ref="U132" ca="1">IF($P132="Y",VLOOKUP($O132,INDIRECT($P$2),U$5,0)*INDIRECT($O$1),VLOOKUP($O132,INDIRECT($P$2),U$5,0))</f>
        <v>167154.94999999998</v>
      </c>
      <c r="V132" s="104" cm="1">
        <f t="array" aca="1" ref="V132" ca="1">IF($P132="Y",VLOOKUP($O132,INDIRECT($P$2),V$5,0)*INDIRECT($O$1),VLOOKUP($O132,INDIRECT($P$2),V$5,0))</f>
        <v>170498.49999999997</v>
      </c>
      <c r="W132" s="104" cm="1">
        <f t="array" aca="1" ref="W132" ca="1">IF($P132="Y",VLOOKUP($O132,INDIRECT($P$2),W$5,0)*INDIRECT($O$1),VLOOKUP($O132,INDIRECT($P$2),W$5,0))</f>
        <v>173906.62499999997</v>
      </c>
      <c r="X132" s="104" cm="1">
        <f t="array" aca="1" ref="X132" ca="1">IF($P132="Y",VLOOKUP($O132,INDIRECT($P$2),X$5,0)*INDIRECT($O$1),VLOOKUP($O132,INDIRECT($P$2),X$5,0))</f>
        <v>177385.47499999998</v>
      </c>
      <c r="Y132" s="104" cm="1">
        <f t="array" aca="1" ref="Y132" ca="1">IF($P132="Y",VLOOKUP($O132,INDIRECT($P$2),Y$5,0)*INDIRECT($O$1),VLOOKUP($O132,INDIRECT($P$2),Y$5,0))</f>
        <v>180931.97499999998</v>
      </c>
      <c r="Z132" s="104" cm="1">
        <f t="array" aca="1" ref="Z132" ca="1">IF($P132="Y",VLOOKUP($O132,INDIRECT($P$2),Z$5,0)*INDIRECT($O$1),VLOOKUP($O132,INDIRECT($P$2),Z$5,0))</f>
        <v>184549.19999999998</v>
      </c>
      <c r="AA132" s="162" t="str">
        <f t="shared" si="87"/>
        <v>C03310</v>
      </c>
      <c r="AB132" s="163" t="str">
        <f t="shared" si="88"/>
        <v>Director Property Services</v>
      </c>
      <c r="AC132" s="162" t="str">
        <f t="shared" si="100"/>
        <v>99</v>
      </c>
      <c r="AD132" s="164">
        <f t="shared" ca="1" si="98"/>
        <v>74.847999999999999</v>
      </c>
      <c r="AE132" s="164">
        <f t="shared" ca="1" si="93"/>
        <v>78.787000000000006</v>
      </c>
      <c r="AF132" s="164">
        <f t="shared" ca="1" si="94"/>
        <v>80.363</v>
      </c>
      <c r="AG132" s="164">
        <f t="shared" ca="1" si="95"/>
        <v>81.971000000000004</v>
      </c>
      <c r="AH132" s="164">
        <f t="shared" ca="1" si="96"/>
        <v>83.609000000000009</v>
      </c>
      <c r="AI132" s="164">
        <f t="shared" ca="1" si="97"/>
        <v>85.282000000000011</v>
      </c>
      <c r="AJ132" s="164">
        <f t="shared" ca="1" si="92"/>
        <v>86.987000000000009</v>
      </c>
      <c r="AK132" s="164">
        <f t="shared" ca="1" si="91"/>
        <v>88.725999999999999</v>
      </c>
    </row>
    <row r="133" spans="1:37">
      <c r="A133" s="85" t="s">
        <v>255</v>
      </c>
      <c r="B133" s="86">
        <v>12</v>
      </c>
      <c r="C133" s="94" t="s">
        <v>182</v>
      </c>
      <c r="D133" s="86">
        <v>558</v>
      </c>
      <c r="E133" s="86" t="s">
        <v>448</v>
      </c>
      <c r="F133" s="85" t="s">
        <v>606</v>
      </c>
      <c r="G133" s="134">
        <f t="shared" ca="1" si="77"/>
        <v>127594</v>
      </c>
      <c r="H133" s="134">
        <f t="shared" ca="1" si="78"/>
        <v>134309</v>
      </c>
      <c r="I133" s="134">
        <f t="shared" ca="1" si="79"/>
        <v>136994</v>
      </c>
      <c r="J133" s="134">
        <f t="shared" ca="1" si="80"/>
        <v>139736</v>
      </c>
      <c r="K133" s="134">
        <f t="shared" ca="1" si="81"/>
        <v>142529</v>
      </c>
      <c r="L133" s="134">
        <f t="shared" ca="1" si="82"/>
        <v>145379</v>
      </c>
      <c r="M133" s="134">
        <f t="shared" ca="1" si="83"/>
        <v>148289</v>
      </c>
      <c r="N133" s="134">
        <f t="shared" ca="1" si="84"/>
        <v>151253</v>
      </c>
      <c r="O133" s="100" t="str">
        <f t="shared" si="85"/>
        <v>C03466</v>
      </c>
      <c r="P133" s="102" t="s">
        <v>509</v>
      </c>
      <c r="Q133" s="103" t="str">
        <f t="shared" si="86"/>
        <v>Director Public Health Initiatives</v>
      </c>
      <c r="R133" s="102" t="str">
        <f t="shared" si="99"/>
        <v>75</v>
      </c>
      <c r="S133" s="104" cm="1">
        <f t="array" aca="1" ref="S133" ca="1">IF($P133="Y",VLOOKUP($O133,INDIRECT($P$2),S$5,0)*INDIRECT($O$1),VLOOKUP($O133,INDIRECT($P$2),S$5,0))</f>
        <v>127594.04999999999</v>
      </c>
      <c r="T133" s="104" cm="1">
        <f t="array" aca="1" ref="T133" ca="1">IF($P133="Y",VLOOKUP($O133,INDIRECT($P$2),T$5,0)*INDIRECT($O$1),VLOOKUP($O133,INDIRECT($P$2),T$5,0))</f>
        <v>134308.82499999998</v>
      </c>
      <c r="U133" s="104" cm="1">
        <f t="array" aca="1" ref="U133" ca="1">IF($P133="Y",VLOOKUP($O133,INDIRECT($P$2),U$5,0)*INDIRECT($O$1),VLOOKUP($O133,INDIRECT($P$2),U$5,0))</f>
        <v>136994.32499999998</v>
      </c>
      <c r="V133" s="104" cm="1">
        <f t="array" aca="1" ref="V133" ca="1">IF($P133="Y",VLOOKUP($O133,INDIRECT($P$2),V$5,0)*INDIRECT($O$1),VLOOKUP($O133,INDIRECT($P$2),V$5,0))</f>
        <v>139736.19999999998</v>
      </c>
      <c r="W133" s="104" cm="1">
        <f t="array" aca="1" ref="W133" ca="1">IF($P133="Y",VLOOKUP($O133,INDIRECT($P$2),W$5,0)*INDIRECT($O$1),VLOOKUP($O133,INDIRECT($P$2),W$5,0))</f>
        <v>142529.32499999998</v>
      </c>
      <c r="X133" s="104" cm="1">
        <f t="array" aca="1" ref="X133" ca="1">IF($P133="Y",VLOOKUP($O133,INDIRECT($P$2),X$5,0)*INDIRECT($O$1),VLOOKUP($O133,INDIRECT($P$2),X$5,0))</f>
        <v>145378.82499999998</v>
      </c>
      <c r="Y133" s="104" cm="1">
        <f t="array" aca="1" ref="Y133" ca="1">IF($P133="Y",VLOOKUP($O133,INDIRECT($P$2),Y$5,0)*INDIRECT($O$1),VLOOKUP($O133,INDIRECT($P$2),Y$5,0))</f>
        <v>148288.79999999999</v>
      </c>
      <c r="Z133" s="104" cm="1">
        <f t="array" aca="1" ref="Z133" ca="1">IF($P133="Y",VLOOKUP($O133,INDIRECT($P$2),Z$5,0)*INDIRECT($O$1),VLOOKUP($O133,INDIRECT($P$2),Z$5,0))</f>
        <v>151253.09999999998</v>
      </c>
      <c r="AA133" s="162" t="str">
        <f t="shared" si="87"/>
        <v>C03466</v>
      </c>
      <c r="AB133" s="163" t="str">
        <f t="shared" si="88"/>
        <v>Director Public Health Initiatives</v>
      </c>
      <c r="AC133" s="162" t="str">
        <f t="shared" si="100"/>
        <v>75</v>
      </c>
      <c r="AD133" s="164">
        <f t="shared" ca="1" si="98"/>
        <v>61.344000000000001</v>
      </c>
      <c r="AE133" s="164">
        <f t="shared" ca="1" si="93"/>
        <v>64.572000000000003</v>
      </c>
      <c r="AF133" s="164">
        <f t="shared" ca="1" si="94"/>
        <v>65.863</v>
      </c>
      <c r="AG133" s="164">
        <f t="shared" ca="1" si="95"/>
        <v>67.181000000000012</v>
      </c>
      <c r="AH133" s="164">
        <f t="shared" ca="1" si="96"/>
        <v>68.524000000000001</v>
      </c>
      <c r="AI133" s="164">
        <f t="shared" ca="1" si="97"/>
        <v>69.894000000000005</v>
      </c>
      <c r="AJ133" s="164">
        <f t="shared" ca="1" si="92"/>
        <v>71.293000000000006</v>
      </c>
      <c r="AK133" s="164">
        <f t="shared" ca="1" si="91"/>
        <v>72.718000000000004</v>
      </c>
    </row>
    <row r="134" spans="1:37">
      <c r="A134" s="85" t="s">
        <v>257</v>
      </c>
      <c r="B134" s="86">
        <v>19</v>
      </c>
      <c r="C134" s="86" t="s">
        <v>258</v>
      </c>
      <c r="D134" s="86">
        <v>888</v>
      </c>
      <c r="E134" s="86" t="s">
        <v>448</v>
      </c>
      <c r="F134" s="85" t="s">
        <v>259</v>
      </c>
      <c r="G134" s="134">
        <f t="shared" ca="1" si="77"/>
        <v>204839</v>
      </c>
      <c r="H134" s="134">
        <f t="shared" ca="1" si="78"/>
        <v>215618</v>
      </c>
      <c r="I134" s="134">
        <f t="shared" ca="1" si="79"/>
        <v>219929</v>
      </c>
      <c r="J134" s="134">
        <f t="shared" ca="1" si="80"/>
        <v>224328</v>
      </c>
      <c r="K134" s="134">
        <f t="shared" ca="1" si="81"/>
        <v>228815</v>
      </c>
      <c r="L134" s="134">
        <f t="shared" ca="1" si="82"/>
        <v>233390</v>
      </c>
      <c r="M134" s="134">
        <f t="shared" ca="1" si="83"/>
        <v>238057</v>
      </c>
      <c r="N134" s="134">
        <f t="shared" ca="1" si="84"/>
        <v>242823</v>
      </c>
      <c r="O134" s="100" t="str">
        <f t="shared" si="85"/>
        <v>C01870</v>
      </c>
      <c r="P134" s="102" t="s">
        <v>509</v>
      </c>
      <c r="Q134" s="103" t="str">
        <f t="shared" si="86"/>
        <v xml:space="preserve">Director Public Works </v>
      </c>
      <c r="R134" s="102" t="str">
        <f t="shared" si="99"/>
        <v>72</v>
      </c>
      <c r="S134" s="104" cm="1">
        <f t="array" aca="1" ref="S134" ca="1">IF($P134="Y",VLOOKUP($O134,INDIRECT($P$2),S$5,0)*INDIRECT($O$1),VLOOKUP($O134,INDIRECT($P$2),S$5,0))</f>
        <v>204839.07499999998</v>
      </c>
      <c r="T134" s="104" cm="1">
        <f t="array" aca="1" ref="T134" ca="1">IF($P134="Y",VLOOKUP($O134,INDIRECT($P$2),T$5,0)*INDIRECT($O$1),VLOOKUP($O134,INDIRECT($P$2),T$5,0))</f>
        <v>215617.97499999998</v>
      </c>
      <c r="U134" s="104" cm="1">
        <f t="array" aca="1" ref="U134" ca="1">IF($P134="Y",VLOOKUP($O134,INDIRECT($P$2),U$5,0)*INDIRECT($O$1),VLOOKUP($O134,INDIRECT($P$2),U$5,0))</f>
        <v>219929.12499999997</v>
      </c>
      <c r="V134" s="104" cm="1">
        <f t="array" aca="1" ref="V134" ca="1">IF($P134="Y",VLOOKUP($O134,INDIRECT($P$2),V$5,0)*INDIRECT($O$1),VLOOKUP($O134,INDIRECT($P$2),V$5,0))</f>
        <v>224328.42499999999</v>
      </c>
      <c r="W134" s="104" cm="1">
        <f t="array" aca="1" ref="W134" ca="1">IF($P134="Y",VLOOKUP($O134,INDIRECT($P$2),W$5,0)*INDIRECT($O$1),VLOOKUP($O134,INDIRECT($P$2),W$5,0))</f>
        <v>228814.84999999998</v>
      </c>
      <c r="X134" s="104" cm="1">
        <f t="array" aca="1" ref="X134" ca="1">IF($P134="Y",VLOOKUP($O134,INDIRECT($P$2),X$5,0)*INDIRECT($O$1),VLOOKUP($O134,INDIRECT($P$2),X$5,0))</f>
        <v>233390.44999999998</v>
      </c>
      <c r="Y134" s="104" cm="1">
        <f t="array" aca="1" ref="Y134" ca="1">IF($P134="Y",VLOOKUP($O134,INDIRECT($P$2),Y$5,0)*INDIRECT($O$1),VLOOKUP($O134,INDIRECT($P$2),Y$5,0))</f>
        <v>238057.27499999997</v>
      </c>
      <c r="Z134" s="104" cm="1">
        <f t="array" aca="1" ref="Z134" ca="1">IF($P134="Y",VLOOKUP($O134,INDIRECT($P$2),Z$5,0)*INDIRECT($O$1),VLOOKUP($O134,INDIRECT($P$2),Z$5,0))</f>
        <v>242822.49999999997</v>
      </c>
      <c r="AA134" s="162" t="str">
        <f t="shared" si="87"/>
        <v>C01870</v>
      </c>
      <c r="AB134" s="163" t="str">
        <f t="shared" si="88"/>
        <v xml:space="preserve">Director Public Works </v>
      </c>
      <c r="AC134" s="162" t="str">
        <f t="shared" si="100"/>
        <v>72</v>
      </c>
      <c r="AD134" s="164">
        <f t="shared" ca="1" si="98"/>
        <v>98.481000000000009</v>
      </c>
      <c r="AE134" s="164">
        <f t="shared" ca="1" si="93"/>
        <v>103.66300000000001</v>
      </c>
      <c r="AF134" s="164">
        <f t="shared" ca="1" si="94"/>
        <v>105.736</v>
      </c>
      <c r="AG134" s="164">
        <f t="shared" ca="1" si="95"/>
        <v>107.851</v>
      </c>
      <c r="AH134" s="164">
        <f t="shared" ca="1" si="96"/>
        <v>110.00800000000001</v>
      </c>
      <c r="AI134" s="164">
        <f t="shared" ca="1" si="97"/>
        <v>112.20700000000001</v>
      </c>
      <c r="AJ134" s="164">
        <f t="shared" ca="1" si="92"/>
        <v>114.45100000000001</v>
      </c>
      <c r="AK134" s="164">
        <f t="shared" ca="1" si="91"/>
        <v>116.742</v>
      </c>
    </row>
    <row r="135" spans="1:37">
      <c r="A135" s="85" t="s">
        <v>429</v>
      </c>
      <c r="B135" s="86">
        <v>15</v>
      </c>
      <c r="C135" s="94" t="s">
        <v>707</v>
      </c>
      <c r="D135" s="86">
        <v>685</v>
      </c>
      <c r="E135" s="86" t="s">
        <v>448</v>
      </c>
      <c r="F135" s="85" t="s">
        <v>542</v>
      </c>
      <c r="G135" s="134">
        <f t="shared" ref="G135:G166" ca="1" si="101">ROUND(S135,0)</f>
        <v>157321</v>
      </c>
      <c r="H135" s="134">
        <f t="shared" ref="H135:H166" ca="1" si="102">ROUND(T135,0)</f>
        <v>165601</v>
      </c>
      <c r="I135" s="134">
        <f t="shared" ref="I135:I166" ca="1" si="103">ROUND(U135,0)</f>
        <v>168913</v>
      </c>
      <c r="J135" s="134">
        <f t="shared" ref="J135:J166" ca="1" si="104">ROUND(V135,0)</f>
        <v>172290</v>
      </c>
      <c r="K135" s="134">
        <f t="shared" ref="K135:K166" ca="1" si="105">ROUND(W135,0)</f>
        <v>175737</v>
      </c>
      <c r="L135" s="134">
        <f t="shared" ref="L135:L166" ca="1" si="106">ROUND(X135,0)</f>
        <v>179251</v>
      </c>
      <c r="M135" s="134">
        <f t="shared" ref="M135:M166" ca="1" si="107">ROUND(Y135,0)</f>
        <v>182836</v>
      </c>
      <c r="N135" s="134">
        <f t="shared" ref="N135:N166" ca="1" si="108">ROUND(Z135,0)</f>
        <v>186494</v>
      </c>
      <c r="O135" s="100" t="str">
        <f t="shared" ref="O135:O166" si="109">A135</f>
        <v>C06711</v>
      </c>
      <c r="P135" s="102" t="s">
        <v>509</v>
      </c>
      <c r="Q135" s="103" t="str">
        <f t="shared" ref="Q135:Q166" si="110">F135</f>
        <v>Director Racial Equity Inclusion &amp; Belonging</v>
      </c>
      <c r="R135" s="102" t="str">
        <f t="shared" si="99"/>
        <v>173</v>
      </c>
      <c r="S135" s="104" cm="1">
        <f t="array" aca="1" ref="S135" ca="1">IF($P135="Y",VLOOKUP($O135,INDIRECT($P$2),S$5,0)*INDIRECT($O$1),VLOOKUP($O135,INDIRECT($P$2),S$5,0))</f>
        <v>157321.09999999998</v>
      </c>
      <c r="T135" s="104" cm="1">
        <f t="array" aca="1" ref="T135" ca="1">IF($P135="Y",VLOOKUP($O135,INDIRECT($P$2),T$5,0)*INDIRECT($O$1),VLOOKUP($O135,INDIRECT($P$2),T$5,0))</f>
        <v>165601.04999999999</v>
      </c>
      <c r="U135" s="104" cm="1">
        <f t="array" aca="1" ref="U135" ca="1">IF($P135="Y",VLOOKUP($O135,INDIRECT($P$2),U$5,0)*INDIRECT($O$1),VLOOKUP($O135,INDIRECT($P$2),U$5,0))</f>
        <v>168912.82499999998</v>
      </c>
      <c r="V135" s="104" cm="1">
        <f t="array" aca="1" ref="V135" ca="1">IF($P135="Y",VLOOKUP($O135,INDIRECT($P$2),V$5,0)*INDIRECT($O$1),VLOOKUP($O135,INDIRECT($P$2),V$5,0))</f>
        <v>172290.19999999998</v>
      </c>
      <c r="W135" s="104" cm="1">
        <f t="array" aca="1" ref="W135" ca="1">IF($P135="Y",VLOOKUP($O135,INDIRECT($P$2),W$5,0)*INDIRECT($O$1),VLOOKUP($O135,INDIRECT($P$2),W$5,0))</f>
        <v>175737.27499999999</v>
      </c>
      <c r="X135" s="104" cm="1">
        <f t="array" aca="1" ref="X135" ca="1">IF($P135="Y",VLOOKUP($O135,INDIRECT($P$2),X$5,0)*INDIRECT($O$1),VLOOKUP($O135,INDIRECT($P$2),X$5,0))</f>
        <v>179250.97499999998</v>
      </c>
      <c r="Y135" s="104" cm="1">
        <f t="array" aca="1" ref="Y135" ca="1">IF($P135="Y",VLOOKUP($O135,INDIRECT($P$2),Y$5,0)*INDIRECT($O$1),VLOOKUP($O135,INDIRECT($P$2),Y$5,0))</f>
        <v>182836.42499999999</v>
      </c>
      <c r="Z135" s="104" cm="1">
        <f t="array" aca="1" ref="Z135" ca="1">IF($P135="Y",VLOOKUP($O135,INDIRECT($P$2),Z$5,0)*INDIRECT($O$1),VLOOKUP($O135,INDIRECT($P$2),Z$5,0))</f>
        <v>186493.62499999997</v>
      </c>
      <c r="AA135" s="162" t="str">
        <f t="shared" ref="AA135:AA166" si="111">A135</f>
        <v>C06711</v>
      </c>
      <c r="AB135" s="163" t="str">
        <f t="shared" ref="AB135:AB166" si="112">F135</f>
        <v>Director Racial Equity Inclusion &amp; Belonging</v>
      </c>
      <c r="AC135" s="162" t="str">
        <f t="shared" si="100"/>
        <v>173</v>
      </c>
      <c r="AD135" s="164">
        <f t="shared" ca="1" si="98"/>
        <v>75.63600000000001</v>
      </c>
      <c r="AE135" s="164">
        <f t="shared" ca="1" si="93"/>
        <v>79.616</v>
      </c>
      <c r="AF135" s="164">
        <f t="shared" ca="1" si="94"/>
        <v>81.209000000000003</v>
      </c>
      <c r="AG135" s="164">
        <f t="shared" ca="1" si="95"/>
        <v>82.832000000000008</v>
      </c>
      <c r="AH135" s="164">
        <f t="shared" ca="1" si="96"/>
        <v>84.490000000000009</v>
      </c>
      <c r="AI135" s="164">
        <f t="shared" ca="1" si="97"/>
        <v>86.179000000000002</v>
      </c>
      <c r="AJ135" s="164">
        <f t="shared" ca="1" si="92"/>
        <v>87.903000000000006</v>
      </c>
      <c r="AK135" s="164">
        <f t="shared" ca="1" si="91"/>
        <v>89.661000000000001</v>
      </c>
    </row>
    <row r="136" spans="1:37">
      <c r="A136" s="85" t="s">
        <v>262</v>
      </c>
      <c r="B136" s="86">
        <v>16</v>
      </c>
      <c r="C136" s="86" t="s">
        <v>129</v>
      </c>
      <c r="D136" s="86">
        <v>723</v>
      </c>
      <c r="E136" s="86" t="s">
        <v>448</v>
      </c>
      <c r="F136" s="116" t="s">
        <v>263</v>
      </c>
      <c r="G136" s="134">
        <f t="shared" ca="1" si="101"/>
        <v>166215</v>
      </c>
      <c r="H136" s="134">
        <f t="shared" ca="1" si="102"/>
        <v>174963</v>
      </c>
      <c r="I136" s="134">
        <f t="shared" ca="1" si="103"/>
        <v>178462</v>
      </c>
      <c r="J136" s="134">
        <f t="shared" ca="1" si="104"/>
        <v>182033</v>
      </c>
      <c r="K136" s="134">
        <f t="shared" ca="1" si="105"/>
        <v>185672</v>
      </c>
      <c r="L136" s="134">
        <f t="shared" ca="1" si="106"/>
        <v>189385</v>
      </c>
      <c r="M136" s="134">
        <f t="shared" ca="1" si="107"/>
        <v>193176</v>
      </c>
      <c r="N136" s="134">
        <f t="shared" ca="1" si="108"/>
        <v>197037</v>
      </c>
      <c r="O136" s="100" t="str">
        <f t="shared" si="109"/>
        <v>C00700</v>
      </c>
      <c r="P136" s="102" t="s">
        <v>509</v>
      </c>
      <c r="Q136" s="103" t="str">
        <f t="shared" si="110"/>
        <v>Director Regulatory Services</v>
      </c>
      <c r="R136" s="102" t="str">
        <f t="shared" si="99"/>
        <v>142</v>
      </c>
      <c r="S136" s="104" cm="1">
        <f t="array" aca="1" ref="S136" ca="1">IF($P136="Y",VLOOKUP($O136,INDIRECT($P$2),S$5,0)*INDIRECT($O$1),VLOOKUP($O136,INDIRECT($P$2),S$5,0))</f>
        <v>166215.02499999999</v>
      </c>
      <c r="T136" s="104" cm="1">
        <f t="array" aca="1" ref="T136" ca="1">IF($P136="Y",VLOOKUP($O136,INDIRECT($P$2),T$5,0)*INDIRECT($O$1),VLOOKUP($O136,INDIRECT($P$2),T$5,0))</f>
        <v>174963.4</v>
      </c>
      <c r="U136" s="104" cm="1">
        <f t="array" aca="1" ref="U136" ca="1">IF($P136="Y",VLOOKUP($O136,INDIRECT($P$2),U$5,0)*INDIRECT($O$1),VLOOKUP($O136,INDIRECT($P$2),U$5,0))</f>
        <v>178461.72499999998</v>
      </c>
      <c r="V136" s="104" cm="1">
        <f t="array" aca="1" ref="V136" ca="1">IF($P136="Y",VLOOKUP($O136,INDIRECT($P$2),V$5,0)*INDIRECT($O$1),VLOOKUP($O136,INDIRECT($P$2),V$5,0))</f>
        <v>182032.82499999998</v>
      </c>
      <c r="W136" s="104" cm="1">
        <f t="array" aca="1" ref="W136" ca="1">IF($P136="Y",VLOOKUP($O136,INDIRECT($P$2),W$5,0)*INDIRECT($O$1),VLOOKUP($O136,INDIRECT($P$2),W$5,0))</f>
        <v>185671.57499999998</v>
      </c>
      <c r="X136" s="104" cm="1">
        <f t="array" aca="1" ref="X136" ca="1">IF($P136="Y",VLOOKUP($O136,INDIRECT($P$2),X$5,0)*INDIRECT($O$1),VLOOKUP($O136,INDIRECT($P$2),X$5,0))</f>
        <v>189385.15</v>
      </c>
      <c r="Y136" s="104" cm="1">
        <f t="array" aca="1" ref="Y136" ca="1">IF($P136="Y",VLOOKUP($O136,INDIRECT($P$2),Y$5,0)*INDIRECT($O$1),VLOOKUP($O136,INDIRECT($P$2),Y$5,0))</f>
        <v>193175.59999999998</v>
      </c>
      <c r="Z136" s="104" cm="1">
        <f t="array" aca="1" ref="Z136" ca="1">IF($P136="Y",VLOOKUP($O136,INDIRECT($P$2),Z$5,0)*INDIRECT($O$1),VLOOKUP($O136,INDIRECT($P$2),Z$5,0))</f>
        <v>197036.77499999999</v>
      </c>
      <c r="AA136" s="162" t="str">
        <f t="shared" si="111"/>
        <v>C00700</v>
      </c>
      <c r="AB136" s="163" t="str">
        <f t="shared" si="112"/>
        <v>Director Regulatory Services</v>
      </c>
      <c r="AC136" s="162" t="str">
        <f t="shared" si="100"/>
        <v>142</v>
      </c>
      <c r="AD136" s="164">
        <f t="shared" ca="1" si="98"/>
        <v>79.912000000000006</v>
      </c>
      <c r="AE136" s="164">
        <f t="shared" ca="1" si="93"/>
        <v>84.118000000000009</v>
      </c>
      <c r="AF136" s="164">
        <f t="shared" ca="1" si="94"/>
        <v>85.799000000000007</v>
      </c>
      <c r="AG136" s="164">
        <f t="shared" ca="1" si="95"/>
        <v>87.516000000000005</v>
      </c>
      <c r="AH136" s="164">
        <f t="shared" ca="1" si="96"/>
        <v>89.266000000000005</v>
      </c>
      <c r="AI136" s="164">
        <f t="shared" ca="1" si="97"/>
        <v>91.051000000000002</v>
      </c>
      <c r="AJ136" s="164">
        <f t="shared" ca="1" si="92"/>
        <v>92.873000000000005</v>
      </c>
      <c r="AK136" s="164">
        <f t="shared" ca="1" si="91"/>
        <v>94.73</v>
      </c>
    </row>
    <row r="137" spans="1:37">
      <c r="A137" s="85" t="s">
        <v>264</v>
      </c>
      <c r="B137" s="86">
        <v>12</v>
      </c>
      <c r="C137" s="86" t="s">
        <v>52</v>
      </c>
      <c r="D137" s="86">
        <v>578</v>
      </c>
      <c r="E137" s="86" t="s">
        <v>448</v>
      </c>
      <c r="F137" s="116" t="s">
        <v>265</v>
      </c>
      <c r="G137" s="134">
        <f t="shared" ca="1" si="101"/>
        <v>132275</v>
      </c>
      <c r="H137" s="134">
        <f t="shared" ca="1" si="102"/>
        <v>139237</v>
      </c>
      <c r="I137" s="134">
        <f t="shared" ca="1" si="103"/>
        <v>142022</v>
      </c>
      <c r="J137" s="134">
        <f t="shared" ca="1" si="104"/>
        <v>144862</v>
      </c>
      <c r="K137" s="134">
        <f t="shared" ca="1" si="105"/>
        <v>147759</v>
      </c>
      <c r="L137" s="134">
        <f t="shared" ca="1" si="106"/>
        <v>150715</v>
      </c>
      <c r="M137" s="134">
        <f t="shared" ca="1" si="107"/>
        <v>153728</v>
      </c>
      <c r="N137" s="134">
        <f t="shared" ca="1" si="108"/>
        <v>156803</v>
      </c>
      <c r="O137" s="100" t="str">
        <f t="shared" si="109"/>
        <v>C03494</v>
      </c>
      <c r="P137" s="102" t="s">
        <v>509</v>
      </c>
      <c r="Q137" s="103" t="str">
        <f t="shared" si="110"/>
        <v>Director Research &amp; Program Development</v>
      </c>
      <c r="R137" s="102" t="str">
        <f t="shared" si="99"/>
        <v>32</v>
      </c>
      <c r="S137" s="104" cm="1">
        <f t="array" aca="1" ref="S137" ca="1">IF($P137="Y",VLOOKUP($O137,INDIRECT($P$2),S$5,0)*INDIRECT($O$1),VLOOKUP($O137,INDIRECT($P$2),S$5,0))</f>
        <v>132275.22499999998</v>
      </c>
      <c r="T137" s="104" cm="1">
        <f t="array" aca="1" ref="T137" ca="1">IF($P137="Y",VLOOKUP($O137,INDIRECT($P$2),T$5,0)*INDIRECT($O$1),VLOOKUP($O137,INDIRECT($P$2),T$5,0))</f>
        <v>139237.02499999999</v>
      </c>
      <c r="U137" s="104" cm="1">
        <f t="array" aca="1" ref="U137" ca="1">IF($P137="Y",VLOOKUP($O137,INDIRECT($P$2),U$5,0)*INDIRECT($O$1),VLOOKUP($O137,INDIRECT($P$2),U$5,0))</f>
        <v>142021.94999999998</v>
      </c>
      <c r="V137" s="104" cm="1">
        <f t="array" aca="1" ref="V137" ca="1">IF($P137="Y",VLOOKUP($O137,INDIRECT($P$2),V$5,0)*INDIRECT($O$1),VLOOKUP($O137,INDIRECT($P$2),V$5,0))</f>
        <v>144862.22499999998</v>
      </c>
      <c r="W137" s="104" cm="1">
        <f t="array" aca="1" ref="W137" ca="1">IF($P137="Y",VLOOKUP($O137,INDIRECT($P$2),W$5,0)*INDIRECT($O$1),VLOOKUP($O137,INDIRECT($P$2),W$5,0))</f>
        <v>147758.875</v>
      </c>
      <c r="X137" s="104" cm="1">
        <f t="array" aca="1" ref="X137" ca="1">IF($P137="Y",VLOOKUP($O137,INDIRECT($P$2),X$5,0)*INDIRECT($O$1),VLOOKUP($O137,INDIRECT($P$2),X$5,0))</f>
        <v>150714.97499999998</v>
      </c>
      <c r="Y137" s="104" cm="1">
        <f t="array" aca="1" ref="Y137" ca="1">IF($P137="Y",VLOOKUP($O137,INDIRECT($P$2),Y$5,0)*INDIRECT($O$1),VLOOKUP($O137,INDIRECT($P$2),Y$5,0))</f>
        <v>153728.47499999998</v>
      </c>
      <c r="Z137" s="104" cm="1">
        <f t="array" aca="1" ref="Z137" ca="1">IF($P137="Y",VLOOKUP($O137,INDIRECT($P$2),Z$5,0)*INDIRECT($O$1),VLOOKUP($O137,INDIRECT($P$2),Z$5,0))</f>
        <v>156803.47499999998</v>
      </c>
      <c r="AA137" s="162" t="str">
        <f t="shared" si="111"/>
        <v>C03494</v>
      </c>
      <c r="AB137" s="163" t="str">
        <f t="shared" si="112"/>
        <v>Director Research &amp; Program Development</v>
      </c>
      <c r="AC137" s="162" t="str">
        <f t="shared" si="100"/>
        <v>32</v>
      </c>
      <c r="AD137" s="164">
        <f t="shared" ca="1" si="98"/>
        <v>63.594000000000001</v>
      </c>
      <c r="AE137" s="164">
        <f t="shared" ca="1" si="93"/>
        <v>66.941000000000003</v>
      </c>
      <c r="AF137" s="164">
        <f t="shared" ca="1" si="94"/>
        <v>68.28</v>
      </c>
      <c r="AG137" s="164">
        <f t="shared" ca="1" si="95"/>
        <v>69.646000000000001</v>
      </c>
      <c r="AH137" s="164">
        <f t="shared" ca="1" si="96"/>
        <v>71.038000000000011</v>
      </c>
      <c r="AI137" s="164">
        <f t="shared" ca="1" si="97"/>
        <v>72.460000000000008</v>
      </c>
      <c r="AJ137" s="164">
        <f t="shared" ca="1" si="92"/>
        <v>73.908000000000001</v>
      </c>
      <c r="AK137" s="164">
        <f t="shared" ca="1" si="91"/>
        <v>75.387</v>
      </c>
    </row>
    <row r="138" spans="1:37">
      <c r="A138" s="85" t="s">
        <v>266</v>
      </c>
      <c r="B138" s="86">
        <v>12</v>
      </c>
      <c r="C138" s="86" t="s">
        <v>58</v>
      </c>
      <c r="D138" s="86">
        <v>553</v>
      </c>
      <c r="E138" s="86" t="s">
        <v>448</v>
      </c>
      <c r="F138" s="116" t="s">
        <v>267</v>
      </c>
      <c r="G138" s="134">
        <f t="shared" ca="1" si="101"/>
        <v>126425</v>
      </c>
      <c r="H138" s="134">
        <f t="shared" ca="1" si="102"/>
        <v>133079</v>
      </c>
      <c r="I138" s="134">
        <f t="shared" ca="1" si="103"/>
        <v>135739</v>
      </c>
      <c r="J138" s="134">
        <f t="shared" ca="1" si="104"/>
        <v>138455</v>
      </c>
      <c r="K138" s="134">
        <f t="shared" ca="1" si="105"/>
        <v>141223</v>
      </c>
      <c r="L138" s="134">
        <f t="shared" ca="1" si="106"/>
        <v>144048</v>
      </c>
      <c r="M138" s="134">
        <f t="shared" ca="1" si="107"/>
        <v>146929</v>
      </c>
      <c r="N138" s="134">
        <f t="shared" ca="1" si="108"/>
        <v>149866</v>
      </c>
      <c r="O138" s="100" t="str">
        <f t="shared" si="109"/>
        <v>C03495</v>
      </c>
      <c r="P138" s="102" t="s">
        <v>509</v>
      </c>
      <c r="Q138" s="103" t="str">
        <f t="shared" si="110"/>
        <v>Director Risk &amp; Claims Management</v>
      </c>
      <c r="R138" s="102" t="str">
        <f t="shared" si="99"/>
        <v>82</v>
      </c>
      <c r="S138" s="189" cm="1">
        <f t="array" aca="1" ref="S138" ca="1">IF($P138="Y",VLOOKUP($O138,INDIRECT($P$2),S$5,0)*INDIRECT($O$1),VLOOKUP($O138,INDIRECT($P$2),S$5,0))</f>
        <v>126424.52499999999</v>
      </c>
      <c r="T138" s="104" cm="1">
        <f t="array" aca="1" ref="T138" ca="1">IF($P138="Y",VLOOKUP($O138,INDIRECT($P$2),T$5,0)*INDIRECT($O$1),VLOOKUP($O138,INDIRECT($P$2),T$5,0))</f>
        <v>133078.82499999998</v>
      </c>
      <c r="U138" s="104" cm="1">
        <f t="array" aca="1" ref="U138" ca="1">IF($P138="Y",VLOOKUP($O138,INDIRECT($P$2),U$5,0)*INDIRECT($O$1),VLOOKUP($O138,INDIRECT($P$2),U$5,0))</f>
        <v>135738.69999999998</v>
      </c>
      <c r="V138" s="104" cm="1">
        <f t="array" aca="1" ref="V138" ca="1">IF($P138="Y",VLOOKUP($O138,INDIRECT($P$2),V$5,0)*INDIRECT($O$1),VLOOKUP($O138,INDIRECT($P$2),V$5,0))</f>
        <v>138454.94999999998</v>
      </c>
      <c r="W138" s="104" cm="1">
        <f t="array" aca="1" ref="W138" ca="1">IF($P138="Y",VLOOKUP($O138,INDIRECT($P$2),W$5,0)*INDIRECT($O$1),VLOOKUP($O138,INDIRECT($P$2),W$5,0))</f>
        <v>141223.47499999998</v>
      </c>
      <c r="X138" s="104" cm="1">
        <f t="array" aca="1" ref="X138" ca="1">IF($P138="Y",VLOOKUP($O138,INDIRECT($P$2),X$5,0)*INDIRECT($O$1),VLOOKUP($O138,INDIRECT($P$2),X$5,0))</f>
        <v>144048.375</v>
      </c>
      <c r="Y138" s="104" cm="1">
        <f t="array" aca="1" ref="Y138" ca="1">IF($P138="Y",VLOOKUP($O138,INDIRECT($P$2),Y$5,0)*INDIRECT($O$1),VLOOKUP($O138,INDIRECT($P$2),Y$5,0))</f>
        <v>146928.625</v>
      </c>
      <c r="Z138" s="104" cm="1">
        <f t="array" aca="1" ref="Z138" ca="1">IF($P138="Y",VLOOKUP($O138,INDIRECT($P$2),Z$5,0)*INDIRECT($O$1),VLOOKUP($O138,INDIRECT($P$2),Z$5,0))</f>
        <v>149866.27499999999</v>
      </c>
      <c r="AA138" s="162" t="str">
        <f t="shared" si="111"/>
        <v>C03495</v>
      </c>
      <c r="AB138" s="163" t="str">
        <f t="shared" si="112"/>
        <v>Director Risk &amp; Claims Management</v>
      </c>
      <c r="AC138" s="162" t="str">
        <f t="shared" si="100"/>
        <v>82</v>
      </c>
      <c r="AD138" s="215">
        <f t="shared" ca="1" si="98"/>
        <v>60.781999999999996</v>
      </c>
      <c r="AE138" s="164">
        <f t="shared" ca="1" si="93"/>
        <v>63.980999999999995</v>
      </c>
      <c r="AF138" s="164">
        <f t="shared" ca="1" si="94"/>
        <v>65.259</v>
      </c>
      <c r="AG138" s="164">
        <f t="shared" ca="1" si="95"/>
        <v>66.564999999999998</v>
      </c>
      <c r="AH138" s="164">
        <f t="shared" ca="1" si="96"/>
        <v>67.896000000000001</v>
      </c>
      <c r="AI138" s="164">
        <f t="shared" ca="1" si="97"/>
        <v>69.25500000000001</v>
      </c>
      <c r="AJ138" s="164">
        <f t="shared" ca="1" si="92"/>
        <v>70.63900000000001</v>
      </c>
      <c r="AK138" s="164">
        <f t="shared" ca="1" si="91"/>
        <v>72.052000000000007</v>
      </c>
    </row>
    <row r="139" spans="1:37">
      <c r="A139" s="85" t="s">
        <v>268</v>
      </c>
      <c r="B139" s="86">
        <v>14</v>
      </c>
      <c r="C139" s="86" t="s">
        <v>143</v>
      </c>
      <c r="D139" s="86">
        <v>650</v>
      </c>
      <c r="E139" s="86" t="s">
        <v>448</v>
      </c>
      <c r="F139" s="116" t="s">
        <v>269</v>
      </c>
      <c r="G139" s="134">
        <f t="shared" ca="1" si="101"/>
        <v>149127</v>
      </c>
      <c r="H139" s="134">
        <f t="shared" ca="1" si="102"/>
        <v>156977</v>
      </c>
      <c r="I139" s="134">
        <f t="shared" ca="1" si="103"/>
        <v>160116</v>
      </c>
      <c r="J139" s="134">
        <f t="shared" ca="1" si="104"/>
        <v>163317</v>
      </c>
      <c r="K139" s="134">
        <f t="shared" ca="1" si="105"/>
        <v>166586</v>
      </c>
      <c r="L139" s="134">
        <f t="shared" ca="1" si="106"/>
        <v>169917</v>
      </c>
      <c r="M139" s="134">
        <f t="shared" ca="1" si="107"/>
        <v>173317</v>
      </c>
      <c r="N139" s="134">
        <f t="shared" ca="1" si="108"/>
        <v>176782</v>
      </c>
      <c r="O139" s="100" t="str">
        <f t="shared" si="109"/>
        <v>C03510</v>
      </c>
      <c r="P139" s="102" t="s">
        <v>509</v>
      </c>
      <c r="Q139" s="103" t="str">
        <f t="shared" si="110"/>
        <v>Director Solid Waste</v>
      </c>
      <c r="R139" s="102" t="str">
        <f t="shared" si="99"/>
        <v>55</v>
      </c>
      <c r="S139" s="104" cm="1">
        <f t="array" aca="1" ref="S139" ca="1">IF($P139="Y",VLOOKUP($O139,INDIRECT($P$2),S$5,0)*INDIRECT($O$1),VLOOKUP($O139,INDIRECT($P$2),S$5,0))</f>
        <v>149127.25</v>
      </c>
      <c r="T139" s="104" cm="1">
        <f t="array" aca="1" ref="T139" ca="1">IF($P139="Y",VLOOKUP($O139,INDIRECT($P$2),T$5,0)*INDIRECT($O$1),VLOOKUP($O139,INDIRECT($P$2),T$5,0))</f>
        <v>156976.69999999998</v>
      </c>
      <c r="U139" s="104" cm="1">
        <f t="array" aca="1" ref="U139" ca="1">IF($P139="Y",VLOOKUP($O139,INDIRECT($P$2),U$5,0)*INDIRECT($O$1),VLOOKUP($O139,INDIRECT($P$2),U$5,0))</f>
        <v>160116.27499999999</v>
      </c>
      <c r="V139" s="104" cm="1">
        <f t="array" aca="1" ref="V139" ca="1">IF($P139="Y",VLOOKUP($O139,INDIRECT($P$2),V$5,0)*INDIRECT($O$1),VLOOKUP($O139,INDIRECT($P$2),V$5,0))</f>
        <v>163317.34999999998</v>
      </c>
      <c r="W139" s="104" cm="1">
        <f t="array" aca="1" ref="W139" ca="1">IF($P139="Y",VLOOKUP($O139,INDIRECT($P$2),W$5,0)*INDIRECT($O$1),VLOOKUP($O139,INDIRECT($P$2),W$5,0))</f>
        <v>166586.07499999998</v>
      </c>
      <c r="X139" s="104" cm="1">
        <f t="array" aca="1" ref="X139" ca="1">IF($P139="Y",VLOOKUP($O139,INDIRECT($P$2),X$5,0)*INDIRECT($O$1),VLOOKUP($O139,INDIRECT($P$2),X$5,0))</f>
        <v>169917.32499999998</v>
      </c>
      <c r="Y139" s="104" cm="1">
        <f t="array" aca="1" ref="Y139" ca="1">IF($P139="Y",VLOOKUP($O139,INDIRECT($P$2),Y$5,0)*INDIRECT($O$1),VLOOKUP($O139,INDIRECT($P$2),Y$5,0))</f>
        <v>173317.24999999997</v>
      </c>
      <c r="Z139" s="104" cm="1">
        <f t="array" aca="1" ref="Z139" ca="1">IF($P139="Y",VLOOKUP($O139,INDIRECT($P$2),Z$5,0)*INDIRECT($O$1),VLOOKUP($O139,INDIRECT($P$2),Z$5,0))</f>
        <v>176781.74999999997</v>
      </c>
      <c r="AA139" s="162" t="str">
        <f t="shared" si="111"/>
        <v>C03510</v>
      </c>
      <c r="AB139" s="163" t="str">
        <f t="shared" si="112"/>
        <v>Director Solid Waste</v>
      </c>
      <c r="AC139" s="162" t="str">
        <f t="shared" si="100"/>
        <v>55</v>
      </c>
      <c r="AD139" s="164">
        <f t="shared" ca="1" si="98"/>
        <v>71.695999999999998</v>
      </c>
      <c r="AE139" s="164">
        <f t="shared" ca="1" si="93"/>
        <v>75.47</v>
      </c>
      <c r="AF139" s="164">
        <f t="shared" ca="1" si="94"/>
        <v>76.978999999999999</v>
      </c>
      <c r="AG139" s="164">
        <f t="shared" ca="1" si="95"/>
        <v>78.518000000000001</v>
      </c>
      <c r="AH139" s="164">
        <f t="shared" ca="1" si="96"/>
        <v>80.09</v>
      </c>
      <c r="AI139" s="164">
        <f t="shared" ca="1" si="97"/>
        <v>81.692000000000007</v>
      </c>
      <c r="AJ139" s="164">
        <f t="shared" ca="1" si="92"/>
        <v>83.326000000000008</v>
      </c>
      <c r="AK139" s="164">
        <f t="shared" ca="1" si="91"/>
        <v>84.992000000000004</v>
      </c>
    </row>
    <row r="140" spans="1:37">
      <c r="A140" s="85" t="s">
        <v>770</v>
      </c>
      <c r="B140" s="86">
        <v>13</v>
      </c>
      <c r="C140" s="86">
        <v>12</v>
      </c>
      <c r="D140" s="86">
        <v>590</v>
      </c>
      <c r="E140" s="86" t="s">
        <v>448</v>
      </c>
      <c r="F140" s="116" t="s">
        <v>781</v>
      </c>
      <c r="G140" s="134">
        <f t="shared" si="101"/>
        <v>135083</v>
      </c>
      <c r="H140" s="134">
        <f t="shared" si="102"/>
        <v>142193</v>
      </c>
      <c r="I140" s="134">
        <f t="shared" si="103"/>
        <v>145037</v>
      </c>
      <c r="J140" s="134">
        <f t="shared" si="104"/>
        <v>147938</v>
      </c>
      <c r="K140" s="134">
        <f t="shared" si="105"/>
        <v>150896</v>
      </c>
      <c r="L140" s="134">
        <f t="shared" si="106"/>
        <v>153916</v>
      </c>
      <c r="M140" s="134">
        <f t="shared" si="107"/>
        <v>156993</v>
      </c>
      <c r="N140" s="134">
        <f t="shared" si="108"/>
        <v>160134</v>
      </c>
      <c r="O140" s="100" t="str">
        <f t="shared" si="109"/>
        <v>53119C</v>
      </c>
      <c r="P140" s="102" t="s">
        <v>509</v>
      </c>
      <c r="Q140" s="103" t="str">
        <f t="shared" si="110"/>
        <v>Director Special Review &amp; Advisory Serices</v>
      </c>
      <c r="R140" s="102">
        <f t="shared" si="99"/>
        <v>12</v>
      </c>
      <c r="S140" s="216">
        <v>135083.24126359</v>
      </c>
      <c r="T140" s="216">
        <v>142193.24357983159</v>
      </c>
      <c r="U140" s="216">
        <v>145036.79098999489</v>
      </c>
      <c r="V140" s="216">
        <v>147938.16173266148</v>
      </c>
      <c r="W140" s="216">
        <v>150896.22201699798</v>
      </c>
      <c r="X140" s="216">
        <v>153915.50700633807</v>
      </c>
      <c r="Y140" s="216">
        <v>156992.61532818142</v>
      </c>
      <c r="Z140" s="216">
        <v>160134.34972752849</v>
      </c>
      <c r="AA140" s="162" t="str">
        <f t="shared" si="111"/>
        <v>53119C</v>
      </c>
      <c r="AB140" s="163" t="str">
        <f t="shared" si="112"/>
        <v>Director Special Review &amp; Advisory Serices</v>
      </c>
      <c r="AC140" s="162">
        <f t="shared" si="100"/>
        <v>12</v>
      </c>
      <c r="AD140" s="164">
        <f t="shared" si="98"/>
        <v>64.944000000000003</v>
      </c>
      <c r="AE140" s="164">
        <f t="shared" si="93"/>
        <v>68.363</v>
      </c>
      <c r="AF140" s="164">
        <f t="shared" si="94"/>
        <v>69.73</v>
      </c>
      <c r="AG140" s="164">
        <f t="shared" si="95"/>
        <v>71.125</v>
      </c>
      <c r="AH140" s="164">
        <f t="shared" si="96"/>
        <v>72.547000000000011</v>
      </c>
      <c r="AI140" s="164">
        <f t="shared" si="97"/>
        <v>73.998000000000005</v>
      </c>
      <c r="AJ140" s="164">
        <f t="shared" si="92"/>
        <v>75.478000000000009</v>
      </c>
      <c r="AK140" s="164">
        <f t="shared" si="91"/>
        <v>76.988</v>
      </c>
    </row>
    <row r="141" spans="1:37">
      <c r="A141" s="85" t="s">
        <v>270</v>
      </c>
      <c r="B141" s="86">
        <v>14</v>
      </c>
      <c r="C141" s="86" t="s">
        <v>85</v>
      </c>
      <c r="D141" s="86">
        <v>640</v>
      </c>
      <c r="E141" s="86" t="s">
        <v>448</v>
      </c>
      <c r="F141" s="117" t="s">
        <v>271</v>
      </c>
      <c r="G141" s="134">
        <f t="shared" ca="1" si="101"/>
        <v>146787</v>
      </c>
      <c r="H141" s="134">
        <f t="shared" ca="1" si="102"/>
        <v>154512</v>
      </c>
      <c r="I141" s="134">
        <f t="shared" ca="1" si="103"/>
        <v>157604</v>
      </c>
      <c r="J141" s="134">
        <f t="shared" ca="1" si="104"/>
        <v>160755</v>
      </c>
      <c r="K141" s="134">
        <f t="shared" ca="1" si="105"/>
        <v>163970</v>
      </c>
      <c r="L141" s="134">
        <f t="shared" ca="1" si="106"/>
        <v>167250</v>
      </c>
      <c r="M141" s="134">
        <f t="shared" ca="1" si="107"/>
        <v>170594</v>
      </c>
      <c r="N141" s="134">
        <f t="shared" ca="1" si="108"/>
        <v>174007</v>
      </c>
      <c r="O141" s="100" t="str">
        <f t="shared" si="109"/>
        <v>C03525</v>
      </c>
      <c r="P141" s="102" t="s">
        <v>509</v>
      </c>
      <c r="Q141" s="103" t="str">
        <f t="shared" si="110"/>
        <v>Director Strategic Employment</v>
      </c>
      <c r="R141" s="102" t="str">
        <f t="shared" si="99"/>
        <v>155</v>
      </c>
      <c r="S141" s="104" cm="1">
        <f t="array" aca="1" ref="S141" ca="1">IF($P141="Y",VLOOKUP($O141,INDIRECT($P$2),S$5,0)*INDIRECT($O$1),VLOOKUP($O141,INDIRECT($P$2),S$5,0))</f>
        <v>146787.17499999999</v>
      </c>
      <c r="T141" s="104" cm="1">
        <f t="array" aca="1" ref="T141" ca="1">IF($P141="Y",VLOOKUP($O141,INDIRECT($P$2),T$5,0)*INDIRECT($O$1),VLOOKUP($O141,INDIRECT($P$2),T$5,0))</f>
        <v>154511.57499999998</v>
      </c>
      <c r="U141" s="104" cm="1">
        <f t="array" aca="1" ref="U141" ca="1">IF($P141="Y",VLOOKUP($O141,INDIRECT($P$2),U$5,0)*INDIRECT($O$1),VLOOKUP($O141,INDIRECT($P$2),U$5,0))</f>
        <v>157604</v>
      </c>
      <c r="V141" s="104" cm="1">
        <f t="array" aca="1" ref="V141" ca="1">IF($P141="Y",VLOOKUP($O141,INDIRECT($P$2),V$5,0)*INDIRECT($O$1),VLOOKUP($O141,INDIRECT($P$2),V$5,0))</f>
        <v>160754.84999999998</v>
      </c>
      <c r="W141" s="104" cm="1">
        <f t="array" aca="1" ref="W141" ca="1">IF($P141="Y",VLOOKUP($O141,INDIRECT($P$2),W$5,0)*INDIRECT($O$1),VLOOKUP($O141,INDIRECT($P$2),W$5,0))</f>
        <v>163970.27499999999</v>
      </c>
      <c r="X141" s="104" cm="1">
        <f t="array" aca="1" ref="X141" ca="1">IF($P141="Y",VLOOKUP($O141,INDIRECT($P$2),X$5,0)*INDIRECT($O$1),VLOOKUP($O141,INDIRECT($P$2),X$5,0))</f>
        <v>167250.27499999999</v>
      </c>
      <c r="Y141" s="104" cm="1">
        <f t="array" aca="1" ref="Y141" ca="1">IF($P141="Y",VLOOKUP($O141,INDIRECT($P$2),Y$5,0)*INDIRECT($O$1),VLOOKUP($O141,INDIRECT($P$2),Y$5,0))</f>
        <v>170593.82499999998</v>
      </c>
      <c r="Z141" s="104" cm="1">
        <f t="array" aca="1" ref="Z141" ca="1">IF($P141="Y",VLOOKUP($O141,INDIRECT($P$2),Z$5,0)*INDIRECT($O$1),VLOOKUP($O141,INDIRECT($P$2),Z$5,0))</f>
        <v>174007.07499999998</v>
      </c>
      <c r="AA141" s="162" t="str">
        <f t="shared" si="111"/>
        <v>C03525</v>
      </c>
      <c r="AB141" s="163" t="str">
        <f t="shared" si="112"/>
        <v>Director Strategic Employment</v>
      </c>
      <c r="AC141" s="162" t="str">
        <f t="shared" si="100"/>
        <v>155</v>
      </c>
      <c r="AD141" s="164">
        <f t="shared" ca="1" si="98"/>
        <v>70.570999999999998</v>
      </c>
      <c r="AE141" s="164">
        <f t="shared" ca="1" si="93"/>
        <v>74.285000000000011</v>
      </c>
      <c r="AF141" s="164">
        <f t="shared" ca="1" si="94"/>
        <v>75.772000000000006</v>
      </c>
      <c r="AG141" s="164">
        <f t="shared" ca="1" si="95"/>
        <v>77.286000000000001</v>
      </c>
      <c r="AH141" s="164">
        <f t="shared" ca="1" si="96"/>
        <v>78.832000000000008</v>
      </c>
      <c r="AI141" s="164">
        <f t="shared" ca="1" si="97"/>
        <v>80.409000000000006</v>
      </c>
      <c r="AJ141" s="164">
        <f t="shared" ca="1" si="92"/>
        <v>82.01700000000001</v>
      </c>
      <c r="AK141" s="164">
        <f t="shared" ca="1" si="91"/>
        <v>83.658000000000001</v>
      </c>
    </row>
    <row r="142" spans="1:37">
      <c r="A142" s="85" t="s">
        <v>272</v>
      </c>
      <c r="B142" s="86">
        <v>14</v>
      </c>
      <c r="C142" s="86" t="s">
        <v>225</v>
      </c>
      <c r="D142" s="86">
        <v>665</v>
      </c>
      <c r="E142" s="86" t="s">
        <v>448</v>
      </c>
      <c r="F142" s="117" t="s">
        <v>667</v>
      </c>
      <c r="G142" s="134">
        <f t="shared" ca="1" si="101"/>
        <v>152640</v>
      </c>
      <c r="H142" s="134">
        <f t="shared" ca="1" si="102"/>
        <v>160672</v>
      </c>
      <c r="I142" s="134">
        <f t="shared" ca="1" si="103"/>
        <v>163886</v>
      </c>
      <c r="J142" s="134">
        <f t="shared" ca="1" si="104"/>
        <v>167164</v>
      </c>
      <c r="K142" s="134">
        <f t="shared" ca="1" si="105"/>
        <v>170508</v>
      </c>
      <c r="L142" s="134">
        <f t="shared" ca="1" si="106"/>
        <v>173918</v>
      </c>
      <c r="M142" s="134">
        <f t="shared" ca="1" si="107"/>
        <v>177398</v>
      </c>
      <c r="N142" s="134">
        <f t="shared" ca="1" si="108"/>
        <v>180945</v>
      </c>
      <c r="O142" s="100" t="str">
        <f t="shared" si="109"/>
        <v>59214C</v>
      </c>
      <c r="P142" s="102" t="s">
        <v>509</v>
      </c>
      <c r="Q142" s="103" t="str">
        <f t="shared" si="110"/>
        <v>Director Strategic Initiatives - CPED</v>
      </c>
      <c r="R142" s="102" t="str">
        <f t="shared" si="99"/>
        <v>57</v>
      </c>
      <c r="S142" s="104" cm="1">
        <f t="array" aca="1" ref="S142" ca="1">IF($P142="Y",VLOOKUP($O142,INDIRECT($P$2),S$5,0)*INDIRECT($O$1),VLOOKUP($O142,INDIRECT($P$2),S$5,0))</f>
        <v>152639.92499999999</v>
      </c>
      <c r="T142" s="104" cm="1">
        <f t="array" aca="1" ref="T142" ca="1">IF($P142="Y",VLOOKUP($O142,INDIRECT($P$2),T$5,0)*INDIRECT($O$1),VLOOKUP($O142,INDIRECT($P$2),T$5,0))</f>
        <v>160671.82499999998</v>
      </c>
      <c r="U142" s="104" cm="1">
        <f t="array" aca="1" ref="U142" ca="1">IF($P142="Y",VLOOKUP($O142,INDIRECT($P$2),U$5,0)*INDIRECT($O$1),VLOOKUP($O142,INDIRECT($P$2),U$5,0))</f>
        <v>163886.22499999998</v>
      </c>
      <c r="V142" s="104" cm="1">
        <f t="array" aca="1" ref="V142" ca="1">IF($P142="Y",VLOOKUP($O142,INDIRECT($P$2),V$5,0)*INDIRECT($O$1),VLOOKUP($O142,INDIRECT($P$2),V$5,0))</f>
        <v>167164.17499999999</v>
      </c>
      <c r="W142" s="104" cm="1">
        <f t="array" aca="1" ref="W142" ca="1">IF($P142="Y",VLOOKUP($O142,INDIRECT($P$2),W$5,0)*INDIRECT($O$1),VLOOKUP($O142,INDIRECT($P$2),W$5,0))</f>
        <v>170507.72499999998</v>
      </c>
      <c r="X142" s="104" cm="1">
        <f t="array" aca="1" ref="X142" ca="1">IF($P142="Y",VLOOKUP($O142,INDIRECT($P$2),X$5,0)*INDIRECT($O$1),VLOOKUP($O142,INDIRECT($P$2),X$5,0))</f>
        <v>173917.9</v>
      </c>
      <c r="Y142" s="104" cm="1">
        <f t="array" aca="1" ref="Y142" ca="1">IF($P142="Y",VLOOKUP($O142,INDIRECT($P$2),Y$5,0)*INDIRECT($O$1),VLOOKUP($O142,INDIRECT($P$2),Y$5,0))</f>
        <v>177397.77499999999</v>
      </c>
      <c r="Z142" s="104" cm="1">
        <f t="array" aca="1" ref="Z142" ca="1">IF($P142="Y",VLOOKUP($O142,INDIRECT($P$2),Z$5,0)*INDIRECT($O$1),VLOOKUP($O142,INDIRECT($P$2),Z$5,0))</f>
        <v>180945.3</v>
      </c>
      <c r="AA142" s="162" t="str">
        <f t="shared" si="111"/>
        <v>59214C</v>
      </c>
      <c r="AB142" s="163" t="str">
        <f t="shared" si="112"/>
        <v>Director Strategic Initiatives - CPED</v>
      </c>
      <c r="AC142" s="162" t="str">
        <f t="shared" si="100"/>
        <v>57</v>
      </c>
      <c r="AD142" s="164">
        <f t="shared" ca="1" si="98"/>
        <v>73.385000000000005</v>
      </c>
      <c r="AE142" s="164">
        <f t="shared" ca="1" si="93"/>
        <v>77.247</v>
      </c>
      <c r="AF142" s="164">
        <f t="shared" ca="1" si="94"/>
        <v>78.792000000000002</v>
      </c>
      <c r="AG142" s="164">
        <f t="shared" ca="1" si="95"/>
        <v>80.368000000000009</v>
      </c>
      <c r="AH142" s="164">
        <f t="shared" ca="1" si="96"/>
        <v>81.975000000000009</v>
      </c>
      <c r="AI142" s="164">
        <f t="shared" ca="1" si="97"/>
        <v>83.615000000000009</v>
      </c>
      <c r="AJ142" s="164">
        <f t="shared" ca="1" si="92"/>
        <v>85.288000000000011</v>
      </c>
      <c r="AK142" s="164">
        <f t="shared" ref="AK142:AK173" ca="1" si="113">ROUNDUP(Z142/2080,3)</f>
        <v>86.993000000000009</v>
      </c>
    </row>
    <row r="143" spans="1:37">
      <c r="A143" s="85" t="s">
        <v>274</v>
      </c>
      <c r="B143" s="86">
        <v>14</v>
      </c>
      <c r="C143" s="86" t="s">
        <v>225</v>
      </c>
      <c r="D143" s="86">
        <v>665</v>
      </c>
      <c r="E143" s="86" t="s">
        <v>448</v>
      </c>
      <c r="F143" s="117" t="s">
        <v>275</v>
      </c>
      <c r="G143" s="134">
        <f t="shared" ca="1" si="101"/>
        <v>152640</v>
      </c>
      <c r="H143" s="134">
        <f t="shared" ca="1" si="102"/>
        <v>160672</v>
      </c>
      <c r="I143" s="134">
        <f t="shared" ca="1" si="103"/>
        <v>163886</v>
      </c>
      <c r="J143" s="134">
        <f t="shared" ca="1" si="104"/>
        <v>167164</v>
      </c>
      <c r="K143" s="134">
        <f t="shared" ca="1" si="105"/>
        <v>170508</v>
      </c>
      <c r="L143" s="134">
        <f t="shared" ca="1" si="106"/>
        <v>173918</v>
      </c>
      <c r="M143" s="134">
        <f t="shared" ca="1" si="107"/>
        <v>177398</v>
      </c>
      <c r="N143" s="134">
        <f t="shared" ca="1" si="108"/>
        <v>180945</v>
      </c>
      <c r="O143" s="100" t="str">
        <f t="shared" si="109"/>
        <v>59213C</v>
      </c>
      <c r="P143" s="102" t="s">
        <v>509</v>
      </c>
      <c r="Q143" s="103" t="str">
        <f t="shared" si="110"/>
        <v>Director Strategic Management</v>
      </c>
      <c r="R143" s="102" t="str">
        <f t="shared" si="99"/>
        <v>57</v>
      </c>
      <c r="S143" s="104" cm="1">
        <f t="array" aca="1" ref="S143" ca="1">IF($P143="Y",VLOOKUP($O143,INDIRECT($P$2),S$5,0)*INDIRECT($O$1),VLOOKUP($O143,INDIRECT($P$2),S$5,0))</f>
        <v>152639.92499999999</v>
      </c>
      <c r="T143" s="104" cm="1">
        <f t="array" aca="1" ref="T143" ca="1">IF($P143="Y",VLOOKUP($O143,INDIRECT($P$2),T$5,0)*INDIRECT($O$1),VLOOKUP($O143,INDIRECT($P$2),T$5,0))</f>
        <v>160671.82499999998</v>
      </c>
      <c r="U143" s="104" cm="1">
        <f t="array" aca="1" ref="U143" ca="1">IF($P143="Y",VLOOKUP($O143,INDIRECT($P$2),U$5,0)*INDIRECT($O$1),VLOOKUP($O143,INDIRECT($P$2),U$5,0))</f>
        <v>163886.22499999998</v>
      </c>
      <c r="V143" s="104" cm="1">
        <f t="array" aca="1" ref="V143" ca="1">IF($P143="Y",VLOOKUP($O143,INDIRECT($P$2),V$5,0)*INDIRECT($O$1),VLOOKUP($O143,INDIRECT($P$2),V$5,0))</f>
        <v>167164.17499999999</v>
      </c>
      <c r="W143" s="104" cm="1">
        <f t="array" aca="1" ref="W143" ca="1">IF($P143="Y",VLOOKUP($O143,INDIRECT($P$2),W$5,0)*INDIRECT($O$1),VLOOKUP($O143,INDIRECT($P$2),W$5,0))</f>
        <v>170507.72499999998</v>
      </c>
      <c r="X143" s="104" cm="1">
        <f t="array" aca="1" ref="X143" ca="1">IF($P143="Y",VLOOKUP($O143,INDIRECT($P$2),X$5,0)*INDIRECT($O$1),VLOOKUP($O143,INDIRECT($P$2),X$5,0))</f>
        <v>173917.9</v>
      </c>
      <c r="Y143" s="104" cm="1">
        <f t="array" aca="1" ref="Y143" ca="1">IF($P143="Y",VLOOKUP($O143,INDIRECT($P$2),Y$5,0)*INDIRECT($O$1),VLOOKUP($O143,INDIRECT($P$2),Y$5,0))</f>
        <v>177397.77499999999</v>
      </c>
      <c r="Z143" s="104" cm="1">
        <f t="array" aca="1" ref="Z143" ca="1">IF($P143="Y",VLOOKUP($O143,INDIRECT($P$2),Z$5,0)*INDIRECT($O$1),VLOOKUP($O143,INDIRECT($P$2),Z$5,0))</f>
        <v>180945.3</v>
      </c>
      <c r="AA143" s="162" t="str">
        <f t="shared" si="111"/>
        <v>59213C</v>
      </c>
      <c r="AB143" s="163" t="str">
        <f t="shared" si="112"/>
        <v>Director Strategic Management</v>
      </c>
      <c r="AC143" s="162" t="str">
        <f t="shared" si="100"/>
        <v>57</v>
      </c>
      <c r="AD143" s="164">
        <f t="shared" ca="1" si="98"/>
        <v>73.385000000000005</v>
      </c>
      <c r="AE143" s="164">
        <f t="shared" ca="1" si="93"/>
        <v>77.247</v>
      </c>
      <c r="AF143" s="164">
        <f t="shared" ca="1" si="94"/>
        <v>78.792000000000002</v>
      </c>
      <c r="AG143" s="164">
        <f t="shared" ca="1" si="95"/>
        <v>80.368000000000009</v>
      </c>
      <c r="AH143" s="164">
        <f t="shared" ca="1" si="96"/>
        <v>81.975000000000009</v>
      </c>
      <c r="AI143" s="164">
        <f t="shared" ca="1" si="97"/>
        <v>83.615000000000009</v>
      </c>
      <c r="AJ143" s="164">
        <f t="shared" ref="AJ143:AJ174" ca="1" si="114">ROUNDUP(Y143/2080,3)</f>
        <v>85.288000000000011</v>
      </c>
      <c r="AK143" s="164">
        <f t="shared" ca="1" si="113"/>
        <v>86.993000000000009</v>
      </c>
    </row>
    <row r="144" spans="1:37">
      <c r="A144" s="85" t="s">
        <v>276</v>
      </c>
      <c r="B144" s="86">
        <v>16</v>
      </c>
      <c r="C144" s="86" t="s">
        <v>277</v>
      </c>
      <c r="D144" s="86">
        <v>728</v>
      </c>
      <c r="E144" s="86" t="s">
        <v>448</v>
      </c>
      <c r="F144" s="117" t="s">
        <v>669</v>
      </c>
      <c r="G144" s="134">
        <f t="shared" ca="1" si="101"/>
        <v>167386</v>
      </c>
      <c r="H144" s="134">
        <f t="shared" ca="1" si="102"/>
        <v>176195</v>
      </c>
      <c r="I144" s="134">
        <f t="shared" ca="1" si="103"/>
        <v>179718</v>
      </c>
      <c r="J144" s="134">
        <f t="shared" ca="1" si="104"/>
        <v>183312</v>
      </c>
      <c r="K144" s="134">
        <f t="shared" ca="1" si="105"/>
        <v>186982</v>
      </c>
      <c r="L144" s="134">
        <f t="shared" ca="1" si="106"/>
        <v>190720</v>
      </c>
      <c r="M144" s="134">
        <f t="shared" ca="1" si="107"/>
        <v>194535</v>
      </c>
      <c r="N144" s="134">
        <f t="shared" ca="1" si="108"/>
        <v>198426</v>
      </c>
      <c r="O144" s="100" t="str">
        <f t="shared" si="109"/>
        <v>C52283</v>
      </c>
      <c r="P144" s="102" t="s">
        <v>509</v>
      </c>
      <c r="Q144" s="103" t="str">
        <f t="shared" si="110"/>
        <v>Director Strategic Partnerships - CPED</v>
      </c>
      <c r="R144" s="102" t="str">
        <f t="shared" si="99"/>
        <v>64</v>
      </c>
      <c r="S144" s="104" cm="1">
        <f t="array" aca="1" ref="S144" ca="1">IF($P144="Y",VLOOKUP($O144,INDIRECT($P$2),S$5,0)*INDIRECT($O$1),VLOOKUP($O144,INDIRECT($P$2),S$5,0))</f>
        <v>167385.57499999998</v>
      </c>
      <c r="T144" s="104" cm="1">
        <f t="array" aca="1" ref="T144" ca="1">IF($P144="Y",VLOOKUP($O144,INDIRECT($P$2),T$5,0)*INDIRECT($O$1),VLOOKUP($O144,INDIRECT($P$2),T$5,0))</f>
        <v>176195.44999999998</v>
      </c>
      <c r="U144" s="104" cm="1">
        <f t="array" aca="1" ref="U144" ca="1">IF($P144="Y",VLOOKUP($O144,INDIRECT($P$2),U$5,0)*INDIRECT($O$1),VLOOKUP($O144,INDIRECT($P$2),U$5,0))</f>
        <v>179718.37499999997</v>
      </c>
      <c r="V144" s="104" cm="1">
        <f t="array" aca="1" ref="V144" ca="1">IF($P144="Y",VLOOKUP($O144,INDIRECT($P$2),V$5,0)*INDIRECT($O$1),VLOOKUP($O144,INDIRECT($P$2),V$5,0))</f>
        <v>183312.02499999999</v>
      </c>
      <c r="W144" s="104" cm="1">
        <f t="array" aca="1" ref="W144" ca="1">IF($P144="Y",VLOOKUP($O144,INDIRECT($P$2),W$5,0)*INDIRECT($O$1),VLOOKUP($O144,INDIRECT($P$2),W$5,0))</f>
        <v>186981.52499999999</v>
      </c>
      <c r="X144" s="104" cm="1">
        <f t="array" aca="1" ref="X144" ca="1">IF($P144="Y",VLOOKUP($O144,INDIRECT($P$2),X$5,0)*INDIRECT($O$1),VLOOKUP($O144,INDIRECT($P$2),X$5,0))</f>
        <v>190719.69999999998</v>
      </c>
      <c r="Y144" s="104" cm="1">
        <f t="array" aca="1" ref="Y144" ca="1">IF($P144="Y",VLOOKUP($O144,INDIRECT($P$2),Y$5,0)*INDIRECT($O$1),VLOOKUP($O144,INDIRECT($P$2),Y$5,0))</f>
        <v>194534.74999999997</v>
      </c>
      <c r="Z144" s="104" cm="1">
        <f t="array" aca="1" ref="Z144" ca="1">IF($P144="Y",VLOOKUP($O144,INDIRECT($P$2),Z$5,0)*INDIRECT($O$1),VLOOKUP($O144,INDIRECT($P$2),Z$5,0))</f>
        <v>198425.65</v>
      </c>
      <c r="AA144" s="162" t="str">
        <f t="shared" si="111"/>
        <v>C52283</v>
      </c>
      <c r="AB144" s="163" t="str">
        <f t="shared" si="112"/>
        <v>Director Strategic Partnerships - CPED</v>
      </c>
      <c r="AC144" s="162" t="str">
        <f t="shared" si="100"/>
        <v>64</v>
      </c>
      <c r="AD144" s="164">
        <f t="shared" ca="1" si="98"/>
        <v>80.474000000000004</v>
      </c>
      <c r="AE144" s="164">
        <f t="shared" ca="1" si="93"/>
        <v>84.710000000000008</v>
      </c>
      <c r="AF144" s="164">
        <f t="shared" ca="1" si="94"/>
        <v>86.404000000000011</v>
      </c>
      <c r="AG144" s="164">
        <f t="shared" ca="1" si="95"/>
        <v>88.131</v>
      </c>
      <c r="AH144" s="164">
        <f t="shared" ca="1" si="96"/>
        <v>89.89500000000001</v>
      </c>
      <c r="AI144" s="164">
        <f t="shared" ca="1" si="97"/>
        <v>91.692999999999998</v>
      </c>
      <c r="AJ144" s="164">
        <f t="shared" ca="1" si="114"/>
        <v>93.527000000000001</v>
      </c>
      <c r="AK144" s="164">
        <f t="shared" ca="1" si="113"/>
        <v>95.397000000000006</v>
      </c>
    </row>
    <row r="145" spans="1:37">
      <c r="A145" s="85" t="s">
        <v>279</v>
      </c>
      <c r="B145" s="86">
        <v>15</v>
      </c>
      <c r="C145" s="86" t="s">
        <v>158</v>
      </c>
      <c r="D145" s="86">
        <v>703</v>
      </c>
      <c r="E145" s="86" t="s">
        <v>448</v>
      </c>
      <c r="F145" s="116" t="s">
        <v>280</v>
      </c>
      <c r="G145" s="134">
        <f t="shared" ca="1" si="101"/>
        <v>161534</v>
      </c>
      <c r="H145" s="134">
        <f t="shared" ca="1" si="102"/>
        <v>170036</v>
      </c>
      <c r="I145" s="134">
        <f t="shared" ca="1" si="103"/>
        <v>173438</v>
      </c>
      <c r="J145" s="134">
        <f t="shared" ca="1" si="104"/>
        <v>176906</v>
      </c>
      <c r="K145" s="134">
        <f t="shared" ca="1" si="105"/>
        <v>180445</v>
      </c>
      <c r="L145" s="134">
        <f t="shared" ca="1" si="106"/>
        <v>184053</v>
      </c>
      <c r="M145" s="134">
        <f t="shared" ca="1" si="107"/>
        <v>187733</v>
      </c>
      <c r="N145" s="134">
        <f t="shared" ca="1" si="108"/>
        <v>191486</v>
      </c>
      <c r="O145" s="100" t="str">
        <f t="shared" si="109"/>
        <v>C03505</v>
      </c>
      <c r="P145" s="102" t="s">
        <v>509</v>
      </c>
      <c r="Q145" s="103" t="str">
        <f t="shared" si="110"/>
        <v>Director Surface Water &amp; Sewers</v>
      </c>
      <c r="R145" s="102" t="str">
        <f t="shared" si="99"/>
        <v>104</v>
      </c>
      <c r="S145" s="104" cm="1">
        <f t="array" aca="1" ref="S145" ca="1">IF($P145="Y",VLOOKUP($O145,INDIRECT($P$2),S$5,0)*INDIRECT($O$1),VLOOKUP($O145,INDIRECT($P$2),S$5,0))</f>
        <v>161533.84999999998</v>
      </c>
      <c r="T145" s="104" cm="1">
        <f t="array" aca="1" ref="T145" ca="1">IF($P145="Y",VLOOKUP($O145,INDIRECT($P$2),T$5,0)*INDIRECT($O$1),VLOOKUP($O145,INDIRECT($P$2),T$5,0))</f>
        <v>170036.22499999998</v>
      </c>
      <c r="U145" s="104" cm="1">
        <f t="array" aca="1" ref="U145" ca="1">IF($P145="Y",VLOOKUP($O145,INDIRECT($P$2),U$5,0)*INDIRECT($O$1),VLOOKUP($O145,INDIRECT($P$2),U$5,0))</f>
        <v>173438.19999999998</v>
      </c>
      <c r="V145" s="104" cm="1">
        <f t="array" aca="1" ref="V145" ca="1">IF($P145="Y",VLOOKUP($O145,INDIRECT($P$2),V$5,0)*INDIRECT($O$1),VLOOKUP($O145,INDIRECT($P$2),V$5,0))</f>
        <v>176905.77499999999</v>
      </c>
      <c r="W145" s="104" cm="1">
        <f t="array" aca="1" ref="W145" ca="1">IF($P145="Y",VLOOKUP($O145,INDIRECT($P$2),W$5,0)*INDIRECT($O$1),VLOOKUP($O145,INDIRECT($P$2),W$5,0))</f>
        <v>180445.09999999998</v>
      </c>
      <c r="X145" s="104" cm="1">
        <f t="array" aca="1" ref="X145" ca="1">IF($P145="Y",VLOOKUP($O145,INDIRECT($P$2),X$5,0)*INDIRECT($O$1),VLOOKUP($O145,INDIRECT($P$2),X$5,0))</f>
        <v>184053.09999999998</v>
      </c>
      <c r="Y145" s="104" cm="1">
        <f t="array" aca="1" ref="Y145" ca="1">IF($P145="Y",VLOOKUP($O145,INDIRECT($P$2),Y$5,0)*INDIRECT($O$1),VLOOKUP($O145,INDIRECT($P$2),Y$5,0))</f>
        <v>187732.84999999998</v>
      </c>
      <c r="Z145" s="104" cm="1">
        <f t="array" aca="1" ref="Z145" ca="1">IF($P145="Y",VLOOKUP($O145,INDIRECT($P$2),Z$5,0)*INDIRECT($O$1),VLOOKUP($O145,INDIRECT($P$2),Z$5,0))</f>
        <v>191486.4</v>
      </c>
      <c r="AA145" s="162" t="str">
        <f t="shared" si="111"/>
        <v>C03505</v>
      </c>
      <c r="AB145" s="163" t="str">
        <f t="shared" si="112"/>
        <v>Director Surface Water &amp; Sewers</v>
      </c>
      <c r="AC145" s="162" t="str">
        <f t="shared" si="100"/>
        <v>104</v>
      </c>
      <c r="AD145" s="164">
        <f t="shared" ca="1" si="98"/>
        <v>77.661000000000001</v>
      </c>
      <c r="AE145" s="164">
        <f t="shared" ca="1" si="93"/>
        <v>81.749000000000009</v>
      </c>
      <c r="AF145" s="164">
        <f t="shared" ca="1" si="94"/>
        <v>83.384</v>
      </c>
      <c r="AG145" s="164">
        <f t="shared" ca="1" si="95"/>
        <v>85.051000000000002</v>
      </c>
      <c r="AH145" s="164">
        <f t="shared" ca="1" si="96"/>
        <v>86.753</v>
      </c>
      <c r="AI145" s="164">
        <f t="shared" ca="1" si="97"/>
        <v>88.488</v>
      </c>
      <c r="AJ145" s="164">
        <f t="shared" ca="1" si="114"/>
        <v>90.257000000000005</v>
      </c>
      <c r="AK145" s="164">
        <f t="shared" ca="1" si="113"/>
        <v>92.061000000000007</v>
      </c>
    </row>
    <row r="146" spans="1:37">
      <c r="A146" s="85" t="s">
        <v>750</v>
      </c>
      <c r="B146" s="86">
        <v>13</v>
      </c>
      <c r="C146" s="86">
        <v>215</v>
      </c>
      <c r="D146" s="86">
        <v>593</v>
      </c>
      <c r="E146" s="86" t="s">
        <v>448</v>
      </c>
      <c r="F146" s="116" t="s">
        <v>749</v>
      </c>
      <c r="G146" s="134">
        <f t="shared" si="101"/>
        <v>146649</v>
      </c>
      <c r="H146" s="134">
        <f t="shared" si="102"/>
        <v>154367</v>
      </c>
      <c r="I146" s="134">
        <f t="shared" si="103"/>
        <v>157454</v>
      </c>
      <c r="J146" s="134">
        <f t="shared" si="104"/>
        <v>160604</v>
      </c>
      <c r="K146" s="134">
        <f t="shared" si="105"/>
        <v>163817</v>
      </c>
      <c r="L146" s="134">
        <f t="shared" si="106"/>
        <v>167092</v>
      </c>
      <c r="M146" s="134">
        <f t="shared" si="107"/>
        <v>170434</v>
      </c>
      <c r="N146" s="134">
        <f t="shared" si="108"/>
        <v>173843</v>
      </c>
      <c r="O146" s="100" t="str">
        <f t="shared" si="109"/>
        <v>53096C</v>
      </c>
      <c r="P146" s="102" t="s">
        <v>509</v>
      </c>
      <c r="Q146" s="103" t="str">
        <f t="shared" si="110"/>
        <v>Director Talent Acquisition</v>
      </c>
      <c r="R146" s="102">
        <f t="shared" si="99"/>
        <v>215</v>
      </c>
      <c r="S146" s="189">
        <f>'2025'!G144*'2026'!$P$1</f>
        <v>146648.79999999999</v>
      </c>
      <c r="T146" s="189">
        <f>'2025'!H144*'2026'!$P$1</f>
        <v>154367.04999999999</v>
      </c>
      <c r="U146" s="189">
        <f>'2025'!I144*'2026'!$P$1</f>
        <v>157454.34999999998</v>
      </c>
      <c r="V146" s="189">
        <f>'2025'!J144*'2026'!$P$1</f>
        <v>160604.17499999999</v>
      </c>
      <c r="W146" s="189">
        <f>'2025'!K144*'2026'!$P$1</f>
        <v>163816.52499999999</v>
      </c>
      <c r="X146" s="189">
        <f>'2025'!L144*'2026'!$P$1</f>
        <v>167092.42499999999</v>
      </c>
      <c r="Y146" s="189">
        <f>'2025'!M144*'2026'!$P$1</f>
        <v>170433.92499999999</v>
      </c>
      <c r="Z146" s="189">
        <f>'2025'!N144*'2026'!$P$1</f>
        <v>173843.07499999998</v>
      </c>
      <c r="AA146" s="162" t="str">
        <f t="shared" si="111"/>
        <v>53096C</v>
      </c>
      <c r="AB146" s="163" t="str">
        <f t="shared" si="112"/>
        <v>Director Talent Acquisition</v>
      </c>
      <c r="AC146" s="162">
        <f t="shared" si="100"/>
        <v>215</v>
      </c>
      <c r="AD146" s="164">
        <f t="shared" si="98"/>
        <v>70.50500000000001</v>
      </c>
      <c r="AE146" s="164">
        <f t="shared" si="93"/>
        <v>74.215000000000003</v>
      </c>
      <c r="AF146" s="164">
        <f t="shared" si="94"/>
        <v>75.7</v>
      </c>
      <c r="AG146" s="164">
        <f t="shared" si="95"/>
        <v>77.213999999999999</v>
      </c>
      <c r="AH146" s="164">
        <f t="shared" si="96"/>
        <v>78.75800000000001</v>
      </c>
      <c r="AI146" s="164">
        <f t="shared" si="97"/>
        <v>80.332999999999998</v>
      </c>
      <c r="AJ146" s="164">
        <f t="shared" si="114"/>
        <v>81.94</v>
      </c>
      <c r="AK146" s="164">
        <f t="shared" si="113"/>
        <v>83.579000000000008</v>
      </c>
    </row>
    <row r="147" spans="1:37">
      <c r="A147" s="85" t="s">
        <v>283</v>
      </c>
      <c r="B147" s="86">
        <v>15</v>
      </c>
      <c r="C147" s="86">
        <v>190</v>
      </c>
      <c r="D147" s="86">
        <v>710</v>
      </c>
      <c r="E147" s="86" t="s">
        <v>448</v>
      </c>
      <c r="F147" s="116" t="s">
        <v>772</v>
      </c>
      <c r="G147" s="134">
        <f t="shared" si="101"/>
        <v>163172</v>
      </c>
      <c r="H147" s="134">
        <f t="shared" si="102"/>
        <v>171760</v>
      </c>
      <c r="I147" s="134">
        <f t="shared" si="103"/>
        <v>175196</v>
      </c>
      <c r="J147" s="134">
        <f t="shared" si="104"/>
        <v>178699</v>
      </c>
      <c r="K147" s="134">
        <f t="shared" si="105"/>
        <v>182273</v>
      </c>
      <c r="L147" s="134">
        <f t="shared" si="106"/>
        <v>185919</v>
      </c>
      <c r="M147" s="134">
        <f t="shared" si="107"/>
        <v>189637</v>
      </c>
      <c r="N147" s="134">
        <f t="shared" si="108"/>
        <v>193430</v>
      </c>
      <c r="O147" s="100" t="str">
        <f t="shared" si="109"/>
        <v>C03535</v>
      </c>
      <c r="P147" s="102" t="s">
        <v>509</v>
      </c>
      <c r="Q147" s="103" t="str">
        <f t="shared" si="110"/>
        <v>Director Traffic &amp; Parking Services</v>
      </c>
      <c r="R147" s="102">
        <f t="shared" si="99"/>
        <v>190</v>
      </c>
      <c r="S147" s="191">
        <v>163172</v>
      </c>
      <c r="T147" s="191">
        <v>171760</v>
      </c>
      <c r="U147" s="191">
        <v>175196</v>
      </c>
      <c r="V147" s="191">
        <v>178699</v>
      </c>
      <c r="W147" s="191">
        <v>182273</v>
      </c>
      <c r="X147" s="191">
        <v>185919</v>
      </c>
      <c r="Y147" s="191">
        <v>189637</v>
      </c>
      <c r="Z147" s="191">
        <v>193430</v>
      </c>
      <c r="AA147" s="162" t="str">
        <f t="shared" si="111"/>
        <v>C03535</v>
      </c>
      <c r="AB147" s="163" t="str">
        <f t="shared" si="112"/>
        <v>Director Traffic &amp; Parking Services</v>
      </c>
      <c r="AC147" s="162">
        <f t="shared" si="100"/>
        <v>190</v>
      </c>
      <c r="AD147" s="164">
        <f t="shared" si="98"/>
        <v>78.448999999999998</v>
      </c>
      <c r="AE147" s="164">
        <f t="shared" si="93"/>
        <v>82.576999999999998</v>
      </c>
      <c r="AF147" s="164">
        <f t="shared" si="94"/>
        <v>84.228999999999999</v>
      </c>
      <c r="AG147" s="164">
        <f t="shared" si="95"/>
        <v>85.913000000000011</v>
      </c>
      <c r="AH147" s="164">
        <f t="shared" si="96"/>
        <v>87.632000000000005</v>
      </c>
      <c r="AI147" s="164">
        <f t="shared" si="97"/>
        <v>89.385000000000005</v>
      </c>
      <c r="AJ147" s="164">
        <f t="shared" si="114"/>
        <v>91.172000000000011</v>
      </c>
      <c r="AK147" s="164">
        <f t="shared" si="113"/>
        <v>92.996000000000009</v>
      </c>
    </row>
    <row r="148" spans="1:37">
      <c r="A148" s="85" t="s">
        <v>286</v>
      </c>
      <c r="B148" s="86">
        <v>15</v>
      </c>
      <c r="C148" s="86" t="s">
        <v>158</v>
      </c>
      <c r="D148" s="86">
        <v>703</v>
      </c>
      <c r="E148" s="86" t="s">
        <v>448</v>
      </c>
      <c r="F148" s="116" t="s">
        <v>287</v>
      </c>
      <c r="G148" s="134">
        <f t="shared" ca="1" si="101"/>
        <v>161534</v>
      </c>
      <c r="H148" s="134">
        <f t="shared" ca="1" si="102"/>
        <v>170036</v>
      </c>
      <c r="I148" s="134">
        <f t="shared" ca="1" si="103"/>
        <v>173438</v>
      </c>
      <c r="J148" s="134">
        <f t="shared" ca="1" si="104"/>
        <v>176906</v>
      </c>
      <c r="K148" s="134">
        <f t="shared" ca="1" si="105"/>
        <v>180445</v>
      </c>
      <c r="L148" s="134">
        <f t="shared" ca="1" si="106"/>
        <v>184053</v>
      </c>
      <c r="M148" s="134">
        <f t="shared" ca="1" si="107"/>
        <v>187733</v>
      </c>
      <c r="N148" s="134">
        <f t="shared" ca="1" si="108"/>
        <v>191486</v>
      </c>
      <c r="O148" s="100" t="str">
        <f t="shared" si="109"/>
        <v>C03536</v>
      </c>
      <c r="P148" s="102" t="s">
        <v>509</v>
      </c>
      <c r="Q148" s="103" t="str">
        <f t="shared" si="110"/>
        <v>Director Transportation Maintenance &amp; Repair</v>
      </c>
      <c r="R148" s="102" t="str">
        <f t="shared" si="99"/>
        <v>104</v>
      </c>
      <c r="S148" s="104" cm="1">
        <f t="array" aca="1" ref="S148" ca="1">IF($P148="Y",VLOOKUP($O148,INDIRECT($P$2),S$5,0)*INDIRECT($O$1),VLOOKUP($O148,INDIRECT($P$2),S$5,0))</f>
        <v>161533.84999999998</v>
      </c>
      <c r="T148" s="104" cm="1">
        <f t="array" aca="1" ref="T148" ca="1">IF($P148="Y",VLOOKUP($O148,INDIRECT($P$2),T$5,0)*INDIRECT($O$1),VLOOKUP($O148,INDIRECT($P$2),T$5,0))</f>
        <v>170036.22499999998</v>
      </c>
      <c r="U148" s="104" cm="1">
        <f t="array" aca="1" ref="U148" ca="1">IF($P148="Y",VLOOKUP($O148,INDIRECT($P$2),U$5,0)*INDIRECT($O$1),VLOOKUP($O148,INDIRECT($P$2),U$5,0))</f>
        <v>173438.19999999998</v>
      </c>
      <c r="V148" s="104" cm="1">
        <f t="array" aca="1" ref="V148" ca="1">IF($P148="Y",VLOOKUP($O148,INDIRECT($P$2),V$5,0)*INDIRECT($O$1),VLOOKUP($O148,INDIRECT($P$2),V$5,0))</f>
        <v>176905.77499999999</v>
      </c>
      <c r="W148" s="104" cm="1">
        <f t="array" aca="1" ref="W148" ca="1">IF($P148="Y",VLOOKUP($O148,INDIRECT($P$2),W$5,0)*INDIRECT($O$1),VLOOKUP($O148,INDIRECT($P$2),W$5,0))</f>
        <v>180445.09999999998</v>
      </c>
      <c r="X148" s="104" cm="1">
        <f t="array" aca="1" ref="X148" ca="1">IF($P148="Y",VLOOKUP($O148,INDIRECT($P$2),X$5,0)*INDIRECT($O$1),VLOOKUP($O148,INDIRECT($P$2),X$5,0))</f>
        <v>184053.09999999998</v>
      </c>
      <c r="Y148" s="104" cm="1">
        <f t="array" aca="1" ref="Y148" ca="1">IF($P148="Y",VLOOKUP($O148,INDIRECT($P$2),Y$5,0)*INDIRECT($O$1),VLOOKUP($O148,INDIRECT($P$2),Y$5,0))</f>
        <v>187732.84999999998</v>
      </c>
      <c r="Z148" s="104" cm="1">
        <f t="array" aca="1" ref="Z148" ca="1">IF($P148="Y",VLOOKUP($O148,INDIRECT($P$2),Z$5,0)*INDIRECT($O$1),VLOOKUP($O148,INDIRECT($P$2),Z$5,0))</f>
        <v>191486.4</v>
      </c>
      <c r="AA148" s="162" t="str">
        <f t="shared" si="111"/>
        <v>C03536</v>
      </c>
      <c r="AB148" s="163" t="str">
        <f t="shared" si="112"/>
        <v>Director Transportation Maintenance &amp; Repair</v>
      </c>
      <c r="AC148" s="162" t="str">
        <f t="shared" si="100"/>
        <v>104</v>
      </c>
      <c r="AD148" s="164">
        <f t="shared" ca="1" si="98"/>
        <v>77.661000000000001</v>
      </c>
      <c r="AE148" s="164">
        <f t="shared" ca="1" si="93"/>
        <v>81.749000000000009</v>
      </c>
      <c r="AF148" s="164">
        <f t="shared" ca="1" si="94"/>
        <v>83.384</v>
      </c>
      <c r="AG148" s="164">
        <f t="shared" ca="1" si="95"/>
        <v>85.051000000000002</v>
      </c>
      <c r="AH148" s="164">
        <f t="shared" ca="1" si="96"/>
        <v>86.753</v>
      </c>
      <c r="AI148" s="164">
        <f t="shared" ca="1" si="97"/>
        <v>88.488</v>
      </c>
      <c r="AJ148" s="164">
        <f t="shared" ca="1" si="114"/>
        <v>90.257000000000005</v>
      </c>
      <c r="AK148" s="164">
        <f t="shared" ca="1" si="113"/>
        <v>92.061000000000007</v>
      </c>
    </row>
    <row r="149" spans="1:37">
      <c r="A149" s="85" t="s">
        <v>288</v>
      </c>
      <c r="B149" s="86">
        <v>15</v>
      </c>
      <c r="C149" s="86" t="s">
        <v>21</v>
      </c>
      <c r="D149" s="86">
        <v>695</v>
      </c>
      <c r="E149" s="86" t="s">
        <v>448</v>
      </c>
      <c r="F149" s="116" t="s">
        <v>289</v>
      </c>
      <c r="G149" s="134">
        <f t="shared" ca="1" si="101"/>
        <v>159661</v>
      </c>
      <c r="H149" s="134">
        <f t="shared" ca="1" si="102"/>
        <v>168063</v>
      </c>
      <c r="I149" s="134">
        <f t="shared" ca="1" si="103"/>
        <v>171426</v>
      </c>
      <c r="J149" s="134">
        <f t="shared" ca="1" si="104"/>
        <v>174856</v>
      </c>
      <c r="K149" s="134">
        <f t="shared" ca="1" si="105"/>
        <v>178352</v>
      </c>
      <c r="L149" s="134">
        <f t="shared" ca="1" si="106"/>
        <v>181918</v>
      </c>
      <c r="M149" s="134">
        <f t="shared" ca="1" si="107"/>
        <v>185559</v>
      </c>
      <c r="N149" s="134">
        <f t="shared" ca="1" si="108"/>
        <v>189268</v>
      </c>
      <c r="O149" s="100" t="str">
        <f t="shared" si="109"/>
        <v>C03240</v>
      </c>
      <c r="P149" s="102" t="s">
        <v>509</v>
      </c>
      <c r="Q149" s="103" t="str">
        <f t="shared" si="110"/>
        <v>Director Transportation Planning &amp; Engineering Services</v>
      </c>
      <c r="R149" s="102" t="str">
        <f t="shared" si="99"/>
        <v>116</v>
      </c>
      <c r="S149" s="104" cm="1">
        <f t="array" aca="1" ref="S149" ca="1">IF($P149="Y",VLOOKUP($O149,INDIRECT($P$2),S$5,0)*INDIRECT($O$1),VLOOKUP($O149,INDIRECT($P$2),S$5,0))</f>
        <v>159661.17499999999</v>
      </c>
      <c r="T149" s="104" cm="1">
        <f t="array" aca="1" ref="T149" ca="1">IF($P149="Y",VLOOKUP($O149,INDIRECT($P$2),T$5,0)*INDIRECT($O$1),VLOOKUP($O149,INDIRECT($P$2),T$5,0))</f>
        <v>168063.09999999998</v>
      </c>
      <c r="U149" s="104" cm="1">
        <f t="array" aca="1" ref="U149" ca="1">IF($P149="Y",VLOOKUP($O149,INDIRECT($P$2),U$5,0)*INDIRECT($O$1),VLOOKUP($O149,INDIRECT($P$2),U$5,0))</f>
        <v>171426.12499999997</v>
      </c>
      <c r="V149" s="104" cm="1">
        <f t="array" aca="1" ref="V149" ca="1">IF($P149="Y",VLOOKUP($O149,INDIRECT($P$2),V$5,0)*INDIRECT($O$1),VLOOKUP($O149,INDIRECT($P$2),V$5,0))</f>
        <v>174855.77499999999</v>
      </c>
      <c r="W149" s="104" cm="1">
        <f t="array" aca="1" ref="W149" ca="1">IF($P149="Y",VLOOKUP($O149,INDIRECT($P$2),W$5,0)*INDIRECT($O$1),VLOOKUP($O149,INDIRECT($P$2),W$5,0))</f>
        <v>178352.05</v>
      </c>
      <c r="X149" s="104" cm="1">
        <f t="array" aca="1" ref="X149" ca="1">IF($P149="Y",VLOOKUP($O149,INDIRECT($P$2),X$5,0)*INDIRECT($O$1),VLOOKUP($O149,INDIRECT($P$2),X$5,0))</f>
        <v>181918.02499999999</v>
      </c>
      <c r="Y149" s="104" cm="1">
        <f t="array" aca="1" ref="Y149" ca="1">IF($P149="Y",VLOOKUP($O149,INDIRECT($P$2),Y$5,0)*INDIRECT($O$1),VLOOKUP($O149,INDIRECT($P$2),Y$5,0))</f>
        <v>185558.82499999998</v>
      </c>
      <c r="Z149" s="104" cm="1">
        <f t="array" aca="1" ref="Z149" ca="1">IF($P149="Y",VLOOKUP($O149,INDIRECT($P$2),Z$5,0)*INDIRECT($O$1),VLOOKUP($O149,INDIRECT($P$2),Z$5,0))</f>
        <v>189268.3</v>
      </c>
      <c r="AA149" s="162" t="str">
        <f t="shared" si="111"/>
        <v>C03240</v>
      </c>
      <c r="AB149" s="163" t="str">
        <f t="shared" si="112"/>
        <v>Director Transportation Planning &amp; Engineering Services</v>
      </c>
      <c r="AC149" s="162" t="str">
        <f t="shared" si="100"/>
        <v>116</v>
      </c>
      <c r="AD149" s="164">
        <f t="shared" ca="1" si="98"/>
        <v>76.76100000000001</v>
      </c>
      <c r="AE149" s="164">
        <f t="shared" ca="1" si="93"/>
        <v>80.800000000000011</v>
      </c>
      <c r="AF149" s="164">
        <f t="shared" ca="1" si="94"/>
        <v>82.417000000000002</v>
      </c>
      <c r="AG149" s="164">
        <f t="shared" ca="1" si="95"/>
        <v>84.066000000000003</v>
      </c>
      <c r="AH149" s="164">
        <f t="shared" ca="1" si="96"/>
        <v>85.747</v>
      </c>
      <c r="AI149" s="164">
        <f t="shared" ca="1" si="97"/>
        <v>87.460999999999999</v>
      </c>
      <c r="AJ149" s="164">
        <f t="shared" ca="1" si="114"/>
        <v>89.210999999999999</v>
      </c>
      <c r="AK149" s="164">
        <f t="shared" ca="1" si="113"/>
        <v>90.995000000000005</v>
      </c>
    </row>
    <row r="150" spans="1:37">
      <c r="A150" s="85" t="s">
        <v>290</v>
      </c>
      <c r="B150" s="86">
        <v>15</v>
      </c>
      <c r="C150" s="86" t="s">
        <v>284</v>
      </c>
      <c r="D150" s="86">
        <v>685</v>
      </c>
      <c r="E150" s="86" t="s">
        <v>448</v>
      </c>
      <c r="F150" s="116" t="s">
        <v>291</v>
      </c>
      <c r="G150" s="134">
        <f t="shared" ca="1" si="101"/>
        <v>157320</v>
      </c>
      <c r="H150" s="134">
        <f t="shared" ca="1" si="102"/>
        <v>165601</v>
      </c>
      <c r="I150" s="134">
        <f t="shared" ca="1" si="103"/>
        <v>168913</v>
      </c>
      <c r="J150" s="134">
        <f t="shared" ca="1" si="104"/>
        <v>172288</v>
      </c>
      <c r="K150" s="134">
        <f t="shared" ca="1" si="105"/>
        <v>175736</v>
      </c>
      <c r="L150" s="134">
        <f t="shared" ca="1" si="106"/>
        <v>179250</v>
      </c>
      <c r="M150" s="134">
        <f t="shared" ca="1" si="107"/>
        <v>182836</v>
      </c>
      <c r="N150" s="134">
        <f t="shared" ca="1" si="108"/>
        <v>186493</v>
      </c>
      <c r="O150" s="100" t="str">
        <f t="shared" si="109"/>
        <v>C03533</v>
      </c>
      <c r="P150" s="102" t="s">
        <v>509</v>
      </c>
      <c r="Q150" s="103" t="str">
        <f t="shared" si="110"/>
        <v>Director Transportation Planning &amp; Programming</v>
      </c>
      <c r="R150" s="102" t="str">
        <f t="shared" si="99"/>
        <v>97</v>
      </c>
      <c r="S150" s="104" cm="1">
        <f t="array" aca="1" ref="S150" ca="1">IF($P150="Y",VLOOKUP($O150,INDIRECT($P$2),S$5,0)*INDIRECT($O$1),VLOOKUP($O150,INDIRECT($P$2),S$5,0))</f>
        <v>157320.07499999998</v>
      </c>
      <c r="T150" s="104" cm="1">
        <f t="array" aca="1" ref="T150" ca="1">IF($P150="Y",VLOOKUP($O150,INDIRECT($P$2),T$5,0)*INDIRECT($O$1),VLOOKUP($O150,INDIRECT($P$2),T$5,0))</f>
        <v>165601.04999999999</v>
      </c>
      <c r="U150" s="104" cm="1">
        <f t="array" aca="1" ref="U150" ca="1">IF($P150="Y",VLOOKUP($O150,INDIRECT($P$2),U$5,0)*INDIRECT($O$1),VLOOKUP($O150,INDIRECT($P$2),U$5,0))</f>
        <v>168912.82499999998</v>
      </c>
      <c r="V150" s="104" cm="1">
        <f t="array" aca="1" ref="V150" ca="1">IF($P150="Y",VLOOKUP($O150,INDIRECT($P$2),V$5,0)*INDIRECT($O$1),VLOOKUP($O150,INDIRECT($P$2),V$5,0))</f>
        <v>172288.15</v>
      </c>
      <c r="W150" s="104" cm="1">
        <f t="array" aca="1" ref="W150" ca="1">IF($P150="Y",VLOOKUP($O150,INDIRECT($P$2),W$5,0)*INDIRECT($O$1),VLOOKUP($O150,INDIRECT($P$2),W$5,0))</f>
        <v>175736.24999999997</v>
      </c>
      <c r="X150" s="104" cm="1">
        <f t="array" aca="1" ref="X150" ca="1">IF($P150="Y",VLOOKUP($O150,INDIRECT($P$2),X$5,0)*INDIRECT($O$1),VLOOKUP($O150,INDIRECT($P$2),X$5,0))</f>
        <v>179249.94999999998</v>
      </c>
      <c r="Y150" s="104" cm="1">
        <f t="array" aca="1" ref="Y150" ca="1">IF($P150="Y",VLOOKUP($O150,INDIRECT($P$2),Y$5,0)*INDIRECT($O$1),VLOOKUP($O150,INDIRECT($P$2),Y$5,0))</f>
        <v>182836.42499999999</v>
      </c>
      <c r="Z150" s="104" cm="1">
        <f t="array" aca="1" ref="Z150" ca="1">IF($P150="Y",VLOOKUP($O150,INDIRECT($P$2),Z$5,0)*INDIRECT($O$1),VLOOKUP($O150,INDIRECT($P$2),Z$5,0))</f>
        <v>186492.59999999998</v>
      </c>
      <c r="AA150" s="162" t="str">
        <f t="shared" si="111"/>
        <v>C03533</v>
      </c>
      <c r="AB150" s="163" t="str">
        <f t="shared" si="112"/>
        <v>Director Transportation Planning &amp; Programming</v>
      </c>
      <c r="AC150" s="162" t="str">
        <f t="shared" si="100"/>
        <v>97</v>
      </c>
      <c r="AD150" s="164">
        <f t="shared" ca="1" si="98"/>
        <v>75.635000000000005</v>
      </c>
      <c r="AE150" s="164">
        <f t="shared" ref="AE150:AE185" ca="1" si="115">ROUNDUP(T150/2080,3)</f>
        <v>79.616</v>
      </c>
      <c r="AF150" s="164">
        <f t="shared" ref="AF150:AF185" ca="1" si="116">ROUNDUP(U150/2080,3)</f>
        <v>81.209000000000003</v>
      </c>
      <c r="AG150" s="164">
        <f t="shared" ref="AG150:AG185" ca="1" si="117">ROUNDUP(V150/2080,3)</f>
        <v>82.831000000000003</v>
      </c>
      <c r="AH150" s="164">
        <f t="shared" ref="AH150:AH185" ca="1" si="118">ROUNDUP(W150/2080,3)</f>
        <v>84.489000000000004</v>
      </c>
      <c r="AI150" s="164">
        <f t="shared" ca="1" si="97"/>
        <v>86.178000000000011</v>
      </c>
      <c r="AJ150" s="164">
        <f t="shared" ca="1" si="114"/>
        <v>87.903000000000006</v>
      </c>
      <c r="AK150" s="164">
        <f t="shared" ca="1" si="113"/>
        <v>89.660000000000011</v>
      </c>
    </row>
    <row r="151" spans="1:37">
      <c r="A151" s="85" t="s">
        <v>292</v>
      </c>
      <c r="B151" s="86">
        <v>13</v>
      </c>
      <c r="C151" s="86" t="s">
        <v>192</v>
      </c>
      <c r="D151" s="86">
        <v>623</v>
      </c>
      <c r="E151" s="86" t="s">
        <v>448</v>
      </c>
      <c r="F151" s="116" t="s">
        <v>293</v>
      </c>
      <c r="G151" s="134">
        <f t="shared" ca="1" si="101"/>
        <v>142809</v>
      </c>
      <c r="H151" s="134">
        <f t="shared" ca="1" si="102"/>
        <v>150324</v>
      </c>
      <c r="I151" s="134">
        <f t="shared" ca="1" si="103"/>
        <v>153331</v>
      </c>
      <c r="J151" s="134">
        <f t="shared" ca="1" si="104"/>
        <v>156397</v>
      </c>
      <c r="K151" s="134">
        <f t="shared" ca="1" si="105"/>
        <v>159527</v>
      </c>
      <c r="L151" s="134">
        <f t="shared" ca="1" si="106"/>
        <v>162714</v>
      </c>
      <c r="M151" s="134">
        <f t="shared" ca="1" si="107"/>
        <v>165971</v>
      </c>
      <c r="N151" s="134">
        <f t="shared" ca="1" si="108"/>
        <v>169290</v>
      </c>
      <c r="O151" s="100" t="str">
        <f t="shared" si="109"/>
        <v>C03537</v>
      </c>
      <c r="P151" s="102" t="s">
        <v>509</v>
      </c>
      <c r="Q151" s="103" t="str">
        <f t="shared" si="110"/>
        <v>Director Treasury</v>
      </c>
      <c r="R151" s="102" t="str">
        <f t="shared" si="99"/>
        <v>92</v>
      </c>
      <c r="S151" s="104" cm="1">
        <f t="array" aca="1" ref="S151" ca="1">IF($P151="Y",VLOOKUP($O151,INDIRECT($P$2),S$5,0)*INDIRECT($O$1),VLOOKUP($O151,INDIRECT($P$2),S$5,0))</f>
        <v>142809.15</v>
      </c>
      <c r="T151" s="104" cm="1">
        <f t="array" aca="1" ref="T151" ca="1">IF($P151="Y",VLOOKUP($O151,INDIRECT($P$2),T$5,0)*INDIRECT($O$1),VLOOKUP($O151,INDIRECT($P$2),T$5,0))</f>
        <v>150324.44999999998</v>
      </c>
      <c r="U151" s="104" cm="1">
        <f t="array" aca="1" ref="U151" ca="1">IF($P151="Y",VLOOKUP($O151,INDIRECT($P$2),U$5,0)*INDIRECT($O$1),VLOOKUP($O151,INDIRECT($P$2),U$5,0))</f>
        <v>153330.77499999999</v>
      </c>
      <c r="V151" s="104" cm="1">
        <f t="array" aca="1" ref="V151" ca="1">IF($P151="Y",VLOOKUP($O151,INDIRECT($P$2),V$5,0)*INDIRECT($O$1),VLOOKUP($O151,INDIRECT($P$2),V$5,0))</f>
        <v>156396.54999999999</v>
      </c>
      <c r="W151" s="104" cm="1">
        <f t="array" aca="1" ref="W151" ca="1">IF($P151="Y",VLOOKUP($O151,INDIRECT($P$2),W$5,0)*INDIRECT($O$1),VLOOKUP($O151,INDIRECT($P$2),W$5,0))</f>
        <v>159526.9</v>
      </c>
      <c r="X151" s="104" cm="1">
        <f t="array" aca="1" ref="X151" ca="1">IF($P151="Y",VLOOKUP($O151,INDIRECT($P$2),X$5,0)*INDIRECT($O$1),VLOOKUP($O151,INDIRECT($P$2),X$5,0))</f>
        <v>162713.625</v>
      </c>
      <c r="Y151" s="104" cm="1">
        <f t="array" aca="1" ref="Y151" ca="1">IF($P151="Y",VLOOKUP($O151,INDIRECT($P$2),Y$5,0)*INDIRECT($O$1),VLOOKUP($O151,INDIRECT($P$2),Y$5,0))</f>
        <v>165971.07499999998</v>
      </c>
      <c r="Z151" s="104" cm="1">
        <f t="array" aca="1" ref="Z151" ca="1">IF($P151="Y",VLOOKUP($O151,INDIRECT($P$2),Z$5,0)*INDIRECT($O$1),VLOOKUP($O151,INDIRECT($P$2),Z$5,0))</f>
        <v>169290.02499999999</v>
      </c>
      <c r="AA151" s="162" t="str">
        <f t="shared" si="111"/>
        <v>C03537</v>
      </c>
      <c r="AB151" s="163" t="str">
        <f t="shared" si="112"/>
        <v>Director Treasury</v>
      </c>
      <c r="AC151" s="162" t="str">
        <f t="shared" si="100"/>
        <v>92</v>
      </c>
      <c r="AD151" s="164">
        <f t="shared" ca="1" si="98"/>
        <v>68.659000000000006</v>
      </c>
      <c r="AE151" s="164">
        <f t="shared" ca="1" si="115"/>
        <v>72.272000000000006</v>
      </c>
      <c r="AF151" s="164">
        <f t="shared" ca="1" si="116"/>
        <v>73.716999999999999</v>
      </c>
      <c r="AG151" s="164">
        <f t="shared" ca="1" si="117"/>
        <v>75.191000000000003</v>
      </c>
      <c r="AH151" s="164">
        <f t="shared" ca="1" si="118"/>
        <v>76.695999999999998</v>
      </c>
      <c r="AI151" s="164">
        <f t="shared" ref="AI151:AI185" ca="1" si="119">ROUNDUP(X151/2080,3)</f>
        <v>78.228000000000009</v>
      </c>
      <c r="AJ151" s="164">
        <f t="shared" ca="1" si="114"/>
        <v>79.794000000000011</v>
      </c>
      <c r="AK151" s="164">
        <f t="shared" ca="1" si="113"/>
        <v>81.39</v>
      </c>
    </row>
    <row r="152" spans="1:37">
      <c r="A152" s="85" t="s">
        <v>294</v>
      </c>
      <c r="B152" s="86">
        <v>16</v>
      </c>
      <c r="C152" s="86" t="s">
        <v>40</v>
      </c>
      <c r="D152" s="86">
        <v>733</v>
      </c>
      <c r="E152" s="86" t="s">
        <v>448</v>
      </c>
      <c r="F152" s="117" t="s">
        <v>295</v>
      </c>
      <c r="G152" s="134">
        <f t="shared" ca="1" si="101"/>
        <v>168555</v>
      </c>
      <c r="H152" s="134">
        <f t="shared" ca="1" si="102"/>
        <v>177428</v>
      </c>
      <c r="I152" s="134">
        <f t="shared" ca="1" si="103"/>
        <v>180978</v>
      </c>
      <c r="J152" s="134">
        <f t="shared" ca="1" si="104"/>
        <v>184595</v>
      </c>
      <c r="K152" s="134">
        <f t="shared" ca="1" si="105"/>
        <v>188288</v>
      </c>
      <c r="L152" s="134">
        <f t="shared" ca="1" si="106"/>
        <v>192052</v>
      </c>
      <c r="M152" s="134">
        <f t="shared" ca="1" si="107"/>
        <v>195895</v>
      </c>
      <c r="N152" s="134">
        <f t="shared" ca="1" si="108"/>
        <v>199814</v>
      </c>
      <c r="O152" s="100" t="str">
        <f t="shared" si="109"/>
        <v>C03540</v>
      </c>
      <c r="P152" s="102" t="s">
        <v>509</v>
      </c>
      <c r="Q152" s="103" t="str">
        <f t="shared" si="110"/>
        <v>Director Water Treatment and Distribution</v>
      </c>
      <c r="R152" s="102" t="str">
        <f t="shared" si="99"/>
        <v>62</v>
      </c>
      <c r="S152" s="104" cm="1">
        <f t="array" aca="1" ref="S152" ca="1">IF($P152="Y",VLOOKUP($O152,INDIRECT($P$2),S$5,0)*INDIRECT($O$1),VLOOKUP($O152,INDIRECT($P$2),S$5,0))</f>
        <v>168555.09999999998</v>
      </c>
      <c r="T152" s="104" cm="1">
        <f t="array" aca="1" ref="T152" ca="1">IF($P152="Y",VLOOKUP($O152,INDIRECT($P$2),T$5,0)*INDIRECT($O$1),VLOOKUP($O152,INDIRECT($P$2),T$5,0))</f>
        <v>177427.49999999997</v>
      </c>
      <c r="U152" s="104" cm="1">
        <f t="array" aca="1" ref="U152" ca="1">IF($P152="Y",VLOOKUP($O152,INDIRECT($P$2),U$5,0)*INDIRECT($O$1),VLOOKUP($O152,INDIRECT($P$2),U$5,0))</f>
        <v>180978.09999999998</v>
      </c>
      <c r="V152" s="104" cm="1">
        <f t="array" aca="1" ref="V152" ca="1">IF($P152="Y",VLOOKUP($O152,INDIRECT($P$2),V$5,0)*INDIRECT($O$1),VLOOKUP($O152,INDIRECT($P$2),V$5,0))</f>
        <v>184595.32499999998</v>
      </c>
      <c r="W152" s="104" cm="1">
        <f t="array" aca="1" ref="W152" ca="1">IF($P152="Y",VLOOKUP($O152,INDIRECT($P$2),W$5,0)*INDIRECT($O$1),VLOOKUP($O152,INDIRECT($P$2),W$5,0))</f>
        <v>188288.4</v>
      </c>
      <c r="X152" s="104" cm="1">
        <f t="array" aca="1" ref="X152" ca="1">IF($P152="Y",VLOOKUP($O152,INDIRECT($P$2),X$5,0)*INDIRECT($O$1),VLOOKUP($O152,INDIRECT($P$2),X$5,0))</f>
        <v>192052.19999999998</v>
      </c>
      <c r="Y152" s="104" cm="1">
        <f t="array" aca="1" ref="Y152" ca="1">IF($P152="Y",VLOOKUP($O152,INDIRECT($P$2),Y$5,0)*INDIRECT($O$1),VLOOKUP($O152,INDIRECT($P$2),Y$5,0))</f>
        <v>195894.92499999999</v>
      </c>
      <c r="Z152" s="104" cm="1">
        <f t="array" aca="1" ref="Z152" ca="1">IF($P152="Y",VLOOKUP($O152,INDIRECT($P$2),Z$5,0)*INDIRECT($O$1),VLOOKUP($O152,INDIRECT($P$2),Z$5,0))</f>
        <v>199813.49999999997</v>
      </c>
      <c r="AA152" s="162" t="str">
        <f t="shared" si="111"/>
        <v>C03540</v>
      </c>
      <c r="AB152" s="163" t="str">
        <f t="shared" si="112"/>
        <v>Director Water Treatment and Distribution</v>
      </c>
      <c r="AC152" s="162" t="str">
        <f t="shared" si="100"/>
        <v>62</v>
      </c>
      <c r="AD152" s="164">
        <f t="shared" ca="1" si="98"/>
        <v>81.037000000000006</v>
      </c>
      <c r="AE152" s="164">
        <f t="shared" ca="1" si="115"/>
        <v>85.302000000000007</v>
      </c>
      <c r="AF152" s="164">
        <f t="shared" ca="1" si="116"/>
        <v>87.009</v>
      </c>
      <c r="AG152" s="164">
        <f t="shared" ca="1" si="117"/>
        <v>88.748000000000005</v>
      </c>
      <c r="AH152" s="164">
        <f t="shared" ca="1" si="118"/>
        <v>90.524000000000001</v>
      </c>
      <c r="AI152" s="164">
        <f t="shared" ca="1" si="119"/>
        <v>92.332999999999998</v>
      </c>
      <c r="AJ152" s="164">
        <f t="shared" ca="1" si="114"/>
        <v>94.181000000000012</v>
      </c>
      <c r="AK152" s="164">
        <f t="shared" ca="1" si="113"/>
        <v>96.064999999999998</v>
      </c>
    </row>
    <row r="153" spans="1:37">
      <c r="A153" s="85" t="s">
        <v>296</v>
      </c>
      <c r="B153" s="86">
        <v>11</v>
      </c>
      <c r="C153" s="86" t="s">
        <v>161</v>
      </c>
      <c r="D153" s="86">
        <v>538</v>
      </c>
      <c r="E153" s="86" t="s">
        <v>448</v>
      </c>
      <c r="F153" s="117" t="s">
        <v>297</v>
      </c>
      <c r="G153" s="134">
        <f t="shared" ca="1" si="101"/>
        <v>122913</v>
      </c>
      <c r="H153" s="134">
        <f t="shared" ca="1" si="102"/>
        <v>129383</v>
      </c>
      <c r="I153" s="134">
        <f t="shared" ca="1" si="103"/>
        <v>131968</v>
      </c>
      <c r="J153" s="134">
        <f t="shared" ca="1" si="104"/>
        <v>134609</v>
      </c>
      <c r="K153" s="134">
        <f t="shared" ca="1" si="105"/>
        <v>137302</v>
      </c>
      <c r="L153" s="134">
        <f t="shared" ca="1" si="106"/>
        <v>140046</v>
      </c>
      <c r="M153" s="134">
        <f t="shared" ca="1" si="107"/>
        <v>142847</v>
      </c>
      <c r="N153" s="134">
        <f t="shared" ca="1" si="108"/>
        <v>145706</v>
      </c>
      <c r="O153" s="100" t="str">
        <f t="shared" si="109"/>
        <v>C08320</v>
      </c>
      <c r="P153" s="102" t="s">
        <v>509</v>
      </c>
      <c r="Q153" s="103" t="str">
        <f t="shared" si="110"/>
        <v>Event Operations Manager</v>
      </c>
      <c r="R153" s="102" t="str">
        <f t="shared" si="99"/>
        <v>24</v>
      </c>
      <c r="S153" s="104" cm="1">
        <f t="array" aca="1" ref="S153" ca="1">IF($P153="Y",VLOOKUP($O153,INDIRECT($P$2),S$5,0)*INDIRECT($O$1),VLOOKUP($O153,INDIRECT($P$2),S$5,0))</f>
        <v>122912.87499999999</v>
      </c>
      <c r="T153" s="104" cm="1">
        <f t="array" aca="1" ref="T153" ca="1">IF($P153="Y",VLOOKUP($O153,INDIRECT($P$2),T$5,0)*INDIRECT($O$1),VLOOKUP($O153,INDIRECT($P$2),T$5,0))</f>
        <v>129382.67499999999</v>
      </c>
      <c r="U153" s="104" cm="1">
        <f t="array" aca="1" ref="U153" ca="1">IF($P153="Y",VLOOKUP($O153,INDIRECT($P$2),U$5,0)*INDIRECT($O$1),VLOOKUP($O153,INDIRECT($P$2),U$5,0))</f>
        <v>131967.72499999998</v>
      </c>
      <c r="V153" s="104" cm="1">
        <f t="array" aca="1" ref="V153" ca="1">IF($P153="Y",VLOOKUP($O153,INDIRECT($P$2),V$5,0)*INDIRECT($O$1),VLOOKUP($O153,INDIRECT($P$2),V$5,0))</f>
        <v>134609.15</v>
      </c>
      <c r="W153" s="104" cm="1">
        <f t="array" aca="1" ref="W153" ca="1">IF($P153="Y",VLOOKUP($O153,INDIRECT($P$2),W$5,0)*INDIRECT($O$1),VLOOKUP($O153,INDIRECT($P$2),W$5,0))</f>
        <v>137301.82499999998</v>
      </c>
      <c r="X153" s="104" cm="1">
        <f t="array" aca="1" ref="X153" ca="1">IF($P153="Y",VLOOKUP($O153,INDIRECT($P$2),X$5,0)*INDIRECT($O$1),VLOOKUP($O153,INDIRECT($P$2),X$5,0))</f>
        <v>140045.75</v>
      </c>
      <c r="Y153" s="104" cm="1">
        <f t="array" aca="1" ref="Y153" ca="1">IF($P153="Y",VLOOKUP($O153,INDIRECT($P$2),Y$5,0)*INDIRECT($O$1),VLOOKUP($O153,INDIRECT($P$2),Y$5,0))</f>
        <v>142847.07499999998</v>
      </c>
      <c r="Z153" s="104" cm="1">
        <f t="array" aca="1" ref="Z153" ca="1">IF($P153="Y",VLOOKUP($O153,INDIRECT($P$2),Z$5,0)*INDIRECT($O$1),VLOOKUP($O153,INDIRECT($P$2),Z$5,0))</f>
        <v>145705.79999999999</v>
      </c>
      <c r="AA153" s="162" t="str">
        <f t="shared" si="111"/>
        <v>C08320</v>
      </c>
      <c r="AB153" s="163" t="str">
        <f t="shared" si="112"/>
        <v>Event Operations Manager</v>
      </c>
      <c r="AC153" s="162" t="str">
        <f t="shared" si="100"/>
        <v>24</v>
      </c>
      <c r="AD153" s="164">
        <f t="shared" ca="1" si="98"/>
        <v>59.092999999999996</v>
      </c>
      <c r="AE153" s="164">
        <f t="shared" ca="1" si="115"/>
        <v>62.204000000000001</v>
      </c>
      <c r="AF153" s="164">
        <f t="shared" ca="1" si="116"/>
        <v>63.446999999999996</v>
      </c>
      <c r="AG153" s="164">
        <f t="shared" ca="1" si="117"/>
        <v>64.716000000000008</v>
      </c>
      <c r="AH153" s="164">
        <f t="shared" ca="1" si="118"/>
        <v>66.01100000000001</v>
      </c>
      <c r="AI153" s="164">
        <f t="shared" ca="1" si="119"/>
        <v>67.33</v>
      </c>
      <c r="AJ153" s="164">
        <f t="shared" ca="1" si="114"/>
        <v>68.677000000000007</v>
      </c>
      <c r="AK153" s="164">
        <f t="shared" ca="1" si="113"/>
        <v>70.051000000000002</v>
      </c>
    </row>
    <row r="154" spans="1:37">
      <c r="A154" s="85" t="s">
        <v>298</v>
      </c>
      <c r="B154" s="86">
        <v>11</v>
      </c>
      <c r="C154" s="86" t="s">
        <v>161</v>
      </c>
      <c r="D154" s="86">
        <v>538</v>
      </c>
      <c r="E154" s="86" t="s">
        <v>448</v>
      </c>
      <c r="F154" s="117" t="s">
        <v>299</v>
      </c>
      <c r="G154" s="134">
        <f t="shared" ca="1" si="101"/>
        <v>122913</v>
      </c>
      <c r="H154" s="134">
        <f t="shared" ca="1" si="102"/>
        <v>129383</v>
      </c>
      <c r="I154" s="134">
        <f t="shared" ca="1" si="103"/>
        <v>131968</v>
      </c>
      <c r="J154" s="134">
        <f t="shared" ca="1" si="104"/>
        <v>134609</v>
      </c>
      <c r="K154" s="134">
        <f t="shared" ca="1" si="105"/>
        <v>137302</v>
      </c>
      <c r="L154" s="134">
        <f t="shared" ca="1" si="106"/>
        <v>140046</v>
      </c>
      <c r="M154" s="134">
        <f t="shared" ca="1" si="107"/>
        <v>142847</v>
      </c>
      <c r="N154" s="134">
        <f t="shared" ca="1" si="108"/>
        <v>145706</v>
      </c>
      <c r="O154" s="100" t="str">
        <f t="shared" si="109"/>
        <v>C04233</v>
      </c>
      <c r="P154" s="102" t="s">
        <v>509</v>
      </c>
      <c r="Q154" s="103" t="str">
        <f t="shared" si="110"/>
        <v>Event Services Manager</v>
      </c>
      <c r="R154" s="102" t="str">
        <f t="shared" si="99"/>
        <v>24</v>
      </c>
      <c r="S154" s="104" cm="1">
        <f t="array" aca="1" ref="S154" ca="1">IF($P154="Y",VLOOKUP($O154,INDIRECT($P$2),S$5,0)*INDIRECT($O$1),VLOOKUP($O154,INDIRECT($P$2),S$5,0))</f>
        <v>122912.87499999999</v>
      </c>
      <c r="T154" s="104" cm="1">
        <f t="array" aca="1" ref="T154" ca="1">IF($P154="Y",VLOOKUP($O154,INDIRECT($P$2),T$5,0)*INDIRECT($O$1),VLOOKUP($O154,INDIRECT($P$2),T$5,0))</f>
        <v>129382.67499999999</v>
      </c>
      <c r="U154" s="104" cm="1">
        <f t="array" aca="1" ref="U154" ca="1">IF($P154="Y",VLOOKUP($O154,INDIRECT($P$2),U$5,0)*INDIRECT($O$1),VLOOKUP($O154,INDIRECT($P$2),U$5,0))</f>
        <v>131967.72499999998</v>
      </c>
      <c r="V154" s="104" cm="1">
        <f t="array" aca="1" ref="V154" ca="1">IF($P154="Y",VLOOKUP($O154,INDIRECT($P$2),V$5,0)*INDIRECT($O$1),VLOOKUP($O154,INDIRECT($P$2),V$5,0))</f>
        <v>134609.15</v>
      </c>
      <c r="W154" s="104" cm="1">
        <f t="array" aca="1" ref="W154" ca="1">IF($P154="Y",VLOOKUP($O154,INDIRECT($P$2),W$5,0)*INDIRECT($O$1),VLOOKUP($O154,INDIRECT($P$2),W$5,0))</f>
        <v>137301.82499999998</v>
      </c>
      <c r="X154" s="104" cm="1">
        <f t="array" aca="1" ref="X154" ca="1">IF($P154="Y",VLOOKUP($O154,INDIRECT($P$2),X$5,0)*INDIRECT($O$1),VLOOKUP($O154,INDIRECT($P$2),X$5,0))</f>
        <v>140045.75</v>
      </c>
      <c r="Y154" s="104" cm="1">
        <f t="array" aca="1" ref="Y154" ca="1">IF($P154="Y",VLOOKUP($O154,INDIRECT($P$2),Y$5,0)*INDIRECT($O$1),VLOOKUP($O154,INDIRECT($P$2),Y$5,0))</f>
        <v>142847.07499999998</v>
      </c>
      <c r="Z154" s="104" cm="1">
        <f t="array" aca="1" ref="Z154" ca="1">IF($P154="Y",VLOOKUP($O154,INDIRECT($P$2),Z$5,0)*INDIRECT($O$1),VLOOKUP($O154,INDIRECT($P$2),Z$5,0))</f>
        <v>145705.79999999999</v>
      </c>
      <c r="AA154" s="162" t="str">
        <f t="shared" si="111"/>
        <v>C04233</v>
      </c>
      <c r="AB154" s="163" t="str">
        <f t="shared" si="112"/>
        <v>Event Services Manager</v>
      </c>
      <c r="AC154" s="162" t="str">
        <f t="shared" si="100"/>
        <v>24</v>
      </c>
      <c r="AD154" s="164">
        <f t="shared" ca="1" si="98"/>
        <v>59.092999999999996</v>
      </c>
      <c r="AE154" s="164">
        <f t="shared" ca="1" si="115"/>
        <v>62.204000000000001</v>
      </c>
      <c r="AF154" s="164">
        <f t="shared" ca="1" si="116"/>
        <v>63.446999999999996</v>
      </c>
      <c r="AG154" s="164">
        <f t="shared" ca="1" si="117"/>
        <v>64.716000000000008</v>
      </c>
      <c r="AH154" s="164">
        <f t="shared" ca="1" si="118"/>
        <v>66.01100000000001</v>
      </c>
      <c r="AI154" s="164">
        <f t="shared" ca="1" si="119"/>
        <v>67.33</v>
      </c>
      <c r="AJ154" s="164">
        <f t="shared" ca="1" si="114"/>
        <v>68.677000000000007</v>
      </c>
      <c r="AK154" s="164">
        <f t="shared" ca="1" si="113"/>
        <v>70.051000000000002</v>
      </c>
    </row>
    <row r="155" spans="1:37">
      <c r="A155" s="85" t="s">
        <v>303</v>
      </c>
      <c r="B155" s="86">
        <v>11</v>
      </c>
      <c r="C155" s="86" t="s">
        <v>161</v>
      </c>
      <c r="D155" s="86">
        <v>538</v>
      </c>
      <c r="E155" s="86" t="s">
        <v>448</v>
      </c>
      <c r="F155" s="117" t="s">
        <v>304</v>
      </c>
      <c r="G155" s="134">
        <f t="shared" ca="1" si="101"/>
        <v>122913</v>
      </c>
      <c r="H155" s="134">
        <f t="shared" ca="1" si="102"/>
        <v>129383</v>
      </c>
      <c r="I155" s="134">
        <f t="shared" ca="1" si="103"/>
        <v>131968</v>
      </c>
      <c r="J155" s="134">
        <f t="shared" ca="1" si="104"/>
        <v>134609</v>
      </c>
      <c r="K155" s="134">
        <f t="shared" ca="1" si="105"/>
        <v>137302</v>
      </c>
      <c r="L155" s="134">
        <f t="shared" ca="1" si="106"/>
        <v>140046</v>
      </c>
      <c r="M155" s="134">
        <f t="shared" ca="1" si="107"/>
        <v>142847</v>
      </c>
      <c r="N155" s="134">
        <f t="shared" ca="1" si="108"/>
        <v>145706</v>
      </c>
      <c r="O155" s="100" t="str">
        <f t="shared" si="109"/>
        <v>C04298</v>
      </c>
      <c r="P155" s="102" t="s">
        <v>509</v>
      </c>
      <c r="Q155" s="103" t="str">
        <f t="shared" si="110"/>
        <v>Facility Operations Manager</v>
      </c>
      <c r="R155" s="102" t="str">
        <f t="shared" si="99"/>
        <v>24</v>
      </c>
      <c r="S155" s="104" cm="1">
        <f t="array" aca="1" ref="S155" ca="1">IF($P155="Y",VLOOKUP($O155,INDIRECT($P$2),S$5,0)*INDIRECT($O$1),VLOOKUP($O155,INDIRECT($P$2),S$5,0))</f>
        <v>122912.87499999999</v>
      </c>
      <c r="T155" s="104" cm="1">
        <f t="array" aca="1" ref="T155" ca="1">IF($P155="Y",VLOOKUP($O155,INDIRECT($P$2),T$5,0)*INDIRECT($O$1),VLOOKUP($O155,INDIRECT($P$2),T$5,0))</f>
        <v>129382.67499999999</v>
      </c>
      <c r="U155" s="104" cm="1">
        <f t="array" aca="1" ref="U155" ca="1">IF($P155="Y",VLOOKUP($O155,INDIRECT($P$2),U$5,0)*INDIRECT($O$1),VLOOKUP($O155,INDIRECT($P$2),U$5,0))</f>
        <v>131967.72499999998</v>
      </c>
      <c r="V155" s="104" cm="1">
        <f t="array" aca="1" ref="V155" ca="1">IF($P155="Y",VLOOKUP($O155,INDIRECT($P$2),V$5,0)*INDIRECT($O$1),VLOOKUP($O155,INDIRECT($P$2),V$5,0))</f>
        <v>134609.15</v>
      </c>
      <c r="W155" s="104" cm="1">
        <f t="array" aca="1" ref="W155" ca="1">IF($P155="Y",VLOOKUP($O155,INDIRECT($P$2),W$5,0)*INDIRECT($O$1),VLOOKUP($O155,INDIRECT($P$2),W$5,0))</f>
        <v>137301.82499999998</v>
      </c>
      <c r="X155" s="104" cm="1">
        <f t="array" aca="1" ref="X155" ca="1">IF($P155="Y",VLOOKUP($O155,INDIRECT($P$2),X$5,0)*INDIRECT($O$1),VLOOKUP($O155,INDIRECT($P$2),X$5,0))</f>
        <v>140045.75</v>
      </c>
      <c r="Y155" s="104" cm="1">
        <f t="array" aca="1" ref="Y155" ca="1">IF($P155="Y",VLOOKUP($O155,INDIRECT($P$2),Y$5,0)*INDIRECT($O$1),VLOOKUP($O155,INDIRECT($P$2),Y$5,0))</f>
        <v>142847.07499999998</v>
      </c>
      <c r="Z155" s="104" cm="1">
        <f t="array" aca="1" ref="Z155" ca="1">IF($P155="Y",VLOOKUP($O155,INDIRECT($P$2),Z$5,0)*INDIRECT($O$1),VLOOKUP($O155,INDIRECT($P$2),Z$5,0))</f>
        <v>145705.79999999999</v>
      </c>
      <c r="AA155" s="162" t="str">
        <f t="shared" si="111"/>
        <v>C04298</v>
      </c>
      <c r="AB155" s="163" t="str">
        <f t="shared" si="112"/>
        <v>Facility Operations Manager</v>
      </c>
      <c r="AC155" s="162" t="str">
        <f t="shared" si="100"/>
        <v>24</v>
      </c>
      <c r="AD155" s="164">
        <f t="shared" ref="AD155:AD185" ca="1" si="120">ROUNDUP(S155/2080,3)</f>
        <v>59.092999999999996</v>
      </c>
      <c r="AE155" s="164">
        <f t="shared" ca="1" si="115"/>
        <v>62.204000000000001</v>
      </c>
      <c r="AF155" s="164">
        <f t="shared" ca="1" si="116"/>
        <v>63.446999999999996</v>
      </c>
      <c r="AG155" s="164">
        <f t="shared" ca="1" si="117"/>
        <v>64.716000000000008</v>
      </c>
      <c r="AH155" s="164">
        <f t="shared" ca="1" si="118"/>
        <v>66.01100000000001</v>
      </c>
      <c r="AI155" s="164">
        <f t="shared" ca="1" si="119"/>
        <v>67.33</v>
      </c>
      <c r="AJ155" s="164">
        <f t="shared" ca="1" si="114"/>
        <v>68.677000000000007</v>
      </c>
      <c r="AK155" s="164">
        <f t="shared" ca="1" si="113"/>
        <v>70.051000000000002</v>
      </c>
    </row>
    <row r="156" spans="1:37">
      <c r="A156" s="85" t="s">
        <v>305</v>
      </c>
      <c r="B156" s="86">
        <v>11</v>
      </c>
      <c r="C156" s="86" t="s">
        <v>306</v>
      </c>
      <c r="D156" s="86">
        <v>528</v>
      </c>
      <c r="E156" s="86" t="s">
        <v>448</v>
      </c>
      <c r="F156" s="117" t="s">
        <v>596</v>
      </c>
      <c r="G156" s="134">
        <f t="shared" ca="1" si="101"/>
        <v>120572</v>
      </c>
      <c r="H156" s="134">
        <f t="shared" ca="1" si="102"/>
        <v>126918</v>
      </c>
      <c r="I156" s="134">
        <f t="shared" ca="1" si="103"/>
        <v>129455</v>
      </c>
      <c r="J156" s="134">
        <f t="shared" ca="1" si="104"/>
        <v>132046</v>
      </c>
      <c r="K156" s="134">
        <f t="shared" ca="1" si="105"/>
        <v>134686</v>
      </c>
      <c r="L156" s="134">
        <f t="shared" ca="1" si="106"/>
        <v>137379</v>
      </c>
      <c r="M156" s="134">
        <f t="shared" ca="1" si="107"/>
        <v>140128</v>
      </c>
      <c r="N156" s="134">
        <f t="shared" ca="1" si="108"/>
        <v>142930</v>
      </c>
      <c r="O156" s="100" t="str">
        <f t="shared" si="109"/>
        <v>C06710</v>
      </c>
      <c r="P156" s="102" t="s">
        <v>509</v>
      </c>
      <c r="Q156" s="103" t="str">
        <f t="shared" si="110"/>
        <v>Finance Manager</v>
      </c>
      <c r="R156" s="102" t="str">
        <f t="shared" si="99"/>
        <v>111</v>
      </c>
      <c r="S156" s="104" cm="1">
        <f t="array" aca="1" ref="S156" ca="1">IF($P156="Y",VLOOKUP($O156,INDIRECT($P$2),S$5,0)*INDIRECT($O$1),VLOOKUP($O156,INDIRECT($P$2),S$5,0))</f>
        <v>120571.77499999999</v>
      </c>
      <c r="T156" s="104" cm="1">
        <f t="array" aca="1" ref="T156" ca="1">IF($P156="Y",VLOOKUP($O156,INDIRECT($P$2),T$5,0)*INDIRECT($O$1),VLOOKUP($O156,INDIRECT($P$2),T$5,0))</f>
        <v>126917.54999999999</v>
      </c>
      <c r="U156" s="104" cm="1">
        <f t="array" aca="1" ref="U156" ca="1">IF($P156="Y",VLOOKUP($O156,INDIRECT($P$2),U$5,0)*INDIRECT($O$1),VLOOKUP($O156,INDIRECT($P$2),U$5,0))</f>
        <v>129455.44999999998</v>
      </c>
      <c r="V156" s="104" cm="1">
        <f t="array" aca="1" ref="V156" ca="1">IF($P156="Y",VLOOKUP($O156,INDIRECT($P$2),V$5,0)*INDIRECT($O$1),VLOOKUP($O156,INDIRECT($P$2),V$5,0))</f>
        <v>132045.625</v>
      </c>
      <c r="W156" s="104" cm="1">
        <f t="array" aca="1" ref="W156" ca="1">IF($P156="Y",VLOOKUP($O156,INDIRECT($P$2),W$5,0)*INDIRECT($O$1),VLOOKUP($O156,INDIRECT($P$2),W$5,0))</f>
        <v>134686.02499999999</v>
      </c>
      <c r="X156" s="104" cm="1">
        <f t="array" aca="1" ref="X156" ca="1">IF($P156="Y",VLOOKUP($O156,INDIRECT($P$2),X$5,0)*INDIRECT($O$1),VLOOKUP($O156,INDIRECT($P$2),X$5,0))</f>
        <v>137378.69999999998</v>
      </c>
      <c r="Y156" s="104" cm="1">
        <f t="array" aca="1" ref="Y156" ca="1">IF($P156="Y",VLOOKUP($O156,INDIRECT($P$2),Y$5,0)*INDIRECT($O$1),VLOOKUP($O156,INDIRECT($P$2),Y$5,0))</f>
        <v>140127.75</v>
      </c>
      <c r="Z156" s="104" cm="1">
        <f t="array" aca="1" ref="Z156" ca="1">IF($P156="Y",VLOOKUP($O156,INDIRECT($P$2),Z$5,0)*INDIRECT($O$1),VLOOKUP($O156,INDIRECT($P$2),Z$5,0))</f>
        <v>142930.09999999998</v>
      </c>
      <c r="AA156" s="162" t="str">
        <f t="shared" si="111"/>
        <v>C06710</v>
      </c>
      <c r="AB156" s="163" t="str">
        <f t="shared" si="112"/>
        <v>Finance Manager</v>
      </c>
      <c r="AC156" s="162" t="str">
        <f t="shared" ref="AC156:AC181" si="121">C156</f>
        <v>111</v>
      </c>
      <c r="AD156" s="164">
        <f t="shared" ca="1" si="120"/>
        <v>57.967999999999996</v>
      </c>
      <c r="AE156" s="164">
        <f t="shared" ca="1" si="115"/>
        <v>61.018999999999998</v>
      </c>
      <c r="AF156" s="164">
        <f t="shared" ca="1" si="116"/>
        <v>62.238999999999997</v>
      </c>
      <c r="AG156" s="164">
        <f t="shared" ca="1" si="117"/>
        <v>63.483999999999995</v>
      </c>
      <c r="AH156" s="164">
        <f t="shared" ca="1" si="118"/>
        <v>64.753</v>
      </c>
      <c r="AI156" s="164">
        <f t="shared" ca="1" si="119"/>
        <v>66.048000000000002</v>
      </c>
      <c r="AJ156" s="164">
        <f t="shared" ca="1" si="114"/>
        <v>67.37</v>
      </c>
      <c r="AK156" s="164">
        <f t="shared" ca="1" si="113"/>
        <v>68.716999999999999</v>
      </c>
    </row>
    <row r="157" spans="1:37">
      <c r="A157" s="85" t="s">
        <v>66</v>
      </c>
      <c r="B157" s="86">
        <v>17</v>
      </c>
      <c r="C157" s="86">
        <v>217</v>
      </c>
      <c r="D157" s="86">
        <v>790</v>
      </c>
      <c r="E157" s="86" t="s">
        <v>448</v>
      </c>
      <c r="F157" s="113" t="s">
        <v>597</v>
      </c>
      <c r="G157" s="134">
        <f t="shared" si="101"/>
        <v>194854</v>
      </c>
      <c r="H157" s="134">
        <f t="shared" si="102"/>
        <v>205109</v>
      </c>
      <c r="I157" s="134">
        <f t="shared" si="103"/>
        <v>209211</v>
      </c>
      <c r="J157" s="134">
        <f t="shared" si="104"/>
        <v>213395</v>
      </c>
      <c r="K157" s="134">
        <f t="shared" si="105"/>
        <v>217663</v>
      </c>
      <c r="L157" s="134">
        <f t="shared" si="106"/>
        <v>222017</v>
      </c>
      <c r="M157" s="134">
        <f t="shared" si="107"/>
        <v>226457</v>
      </c>
      <c r="N157" s="134">
        <f t="shared" si="108"/>
        <v>230986</v>
      </c>
      <c r="O157" s="100" t="str">
        <f t="shared" si="109"/>
        <v>C01720</v>
      </c>
      <c r="P157" s="102" t="s">
        <v>509</v>
      </c>
      <c r="Q157" s="103" t="str">
        <f t="shared" si="110"/>
        <v>Fire Chief</v>
      </c>
      <c r="R157" s="102" t="s">
        <v>777</v>
      </c>
      <c r="S157" s="191">
        <v>194854</v>
      </c>
      <c r="T157" s="191">
        <v>205109</v>
      </c>
      <c r="U157" s="191">
        <v>209211</v>
      </c>
      <c r="V157" s="191">
        <v>213395</v>
      </c>
      <c r="W157" s="191">
        <v>217663</v>
      </c>
      <c r="X157" s="191">
        <v>222017</v>
      </c>
      <c r="Y157" s="191">
        <v>226457</v>
      </c>
      <c r="Z157" s="191">
        <v>230986</v>
      </c>
      <c r="AA157" s="162" t="str">
        <f t="shared" si="111"/>
        <v>C01720</v>
      </c>
      <c r="AB157" s="163" t="str">
        <f t="shared" si="112"/>
        <v>Fire Chief</v>
      </c>
      <c r="AC157" s="162">
        <f t="shared" si="121"/>
        <v>217</v>
      </c>
      <c r="AD157" s="164">
        <f t="shared" si="120"/>
        <v>93.68</v>
      </c>
      <c r="AE157" s="164">
        <f t="shared" si="115"/>
        <v>98.611000000000004</v>
      </c>
      <c r="AF157" s="164">
        <f t="shared" si="116"/>
        <v>100.583</v>
      </c>
      <c r="AG157" s="164">
        <f t="shared" si="117"/>
        <v>102.59400000000001</v>
      </c>
      <c r="AH157" s="164">
        <f t="shared" si="118"/>
        <v>104.646</v>
      </c>
      <c r="AI157" s="164">
        <f t="shared" si="119"/>
        <v>106.739</v>
      </c>
      <c r="AJ157" s="164">
        <f t="shared" si="114"/>
        <v>108.87400000000001</v>
      </c>
      <c r="AK157" s="164">
        <f t="shared" si="113"/>
        <v>111.051</v>
      </c>
    </row>
    <row r="158" spans="1:37">
      <c r="A158" s="85" t="s">
        <v>45</v>
      </c>
      <c r="B158" s="86">
        <v>16</v>
      </c>
      <c r="C158" s="86" t="s">
        <v>46</v>
      </c>
      <c r="D158" s="86">
        <v>738</v>
      </c>
      <c r="E158" s="86" t="s">
        <v>448</v>
      </c>
      <c r="F158" s="113" t="s">
        <v>598</v>
      </c>
      <c r="G158" s="134">
        <f t="shared" ca="1" si="101"/>
        <v>219543</v>
      </c>
      <c r="H158" s="134">
        <f t="shared" ca="1" si="102"/>
        <v>231097</v>
      </c>
      <c r="I158" s="134">
        <f t="shared" ca="1" si="103"/>
        <v>235716</v>
      </c>
      <c r="J158" s="134">
        <f t="shared" ca="1" si="104"/>
        <v>240431</v>
      </c>
      <c r="K158" s="134">
        <f t="shared" ca="1" si="105"/>
        <v>243460</v>
      </c>
      <c r="L158" s="134">
        <f t="shared" ca="1" si="106"/>
        <v>250145</v>
      </c>
      <c r="M158" s="134">
        <f t="shared" ca="1" si="107"/>
        <v>255148</v>
      </c>
      <c r="N158" s="134">
        <f t="shared" ca="1" si="108"/>
        <v>260254</v>
      </c>
      <c r="O158" s="100" t="str">
        <f t="shared" si="109"/>
        <v>C04237</v>
      </c>
      <c r="P158" s="102" t="s">
        <v>509</v>
      </c>
      <c r="Q158" s="103" t="str">
        <f t="shared" si="110"/>
        <v>General Manager Minneapolis Convention Center</v>
      </c>
      <c r="R158" s="102" t="str">
        <f t="shared" ref="R158:R173" si="122">C158</f>
        <v>61</v>
      </c>
      <c r="S158" s="104" cm="1">
        <f t="array" aca="1" ref="S158" ca="1">IF($P158="Y",VLOOKUP($O158,INDIRECT($P$2),S$5,0)*INDIRECT($O$1),VLOOKUP($O158,INDIRECT($P$2),S$5,0))</f>
        <v>219542.69999999998</v>
      </c>
      <c r="T158" s="104" cm="1">
        <f t="array" aca="1" ref="T158" ca="1">IF($P158="Y",VLOOKUP($O158,INDIRECT($P$2),T$5,0)*INDIRECT($O$1),VLOOKUP($O158,INDIRECT($P$2),T$5,0))</f>
        <v>231096.49999999997</v>
      </c>
      <c r="U158" s="104" cm="1">
        <f t="array" aca="1" ref="U158" ca="1">IF($P158="Y",VLOOKUP($O158,INDIRECT($P$2),U$5,0)*INDIRECT($O$1),VLOOKUP($O158,INDIRECT($P$2),U$5,0))</f>
        <v>235716.17499999999</v>
      </c>
      <c r="V158" s="104" cm="1">
        <f t="array" aca="1" ref="V158" ca="1">IF($P158="Y",VLOOKUP($O158,INDIRECT($P$2),V$5,0)*INDIRECT($O$1),VLOOKUP($O158,INDIRECT($P$2),V$5,0))</f>
        <v>240431.17499999999</v>
      </c>
      <c r="W158" s="104" cm="1">
        <f t="array" aca="1" ref="W158" ca="1">IF($P158="Y",VLOOKUP($O158,INDIRECT($P$2),W$5,0)*INDIRECT($O$1),VLOOKUP($O158,INDIRECT($P$2),W$5,0))</f>
        <v>243460.05</v>
      </c>
      <c r="X158" s="104" cm="1">
        <f t="array" aca="1" ref="X158" ca="1">IF($P158="Y",VLOOKUP($O158,INDIRECT($P$2),X$5,0)*INDIRECT($O$1),VLOOKUP($O158,INDIRECT($P$2),X$5,0))</f>
        <v>250145.09999999998</v>
      </c>
      <c r="Y158" s="104" cm="1">
        <f t="array" aca="1" ref="Y158" ca="1">IF($P158="Y",VLOOKUP($O158,INDIRECT($P$2),Y$5,0)*INDIRECT($O$1),VLOOKUP($O158,INDIRECT($P$2),Y$5,0))</f>
        <v>255148.12499999997</v>
      </c>
      <c r="Z158" s="104" cm="1">
        <f t="array" aca="1" ref="Z158" ca="1">IF($P158="Y",VLOOKUP($O158,INDIRECT($P$2),Z$5,0)*INDIRECT($O$1),VLOOKUP($O158,INDIRECT($P$2),Z$5,0))</f>
        <v>260253.64999999997</v>
      </c>
      <c r="AA158" s="162" t="str">
        <f t="shared" si="111"/>
        <v>C04237</v>
      </c>
      <c r="AB158" s="163" t="str">
        <f t="shared" si="112"/>
        <v>General Manager Minneapolis Convention Center</v>
      </c>
      <c r="AC158" s="162" t="str">
        <f t="shared" si="121"/>
        <v>61</v>
      </c>
      <c r="AD158" s="164">
        <f t="shared" ca="1" si="120"/>
        <v>105.55000000000001</v>
      </c>
      <c r="AE158" s="164">
        <f t="shared" ca="1" si="115"/>
        <v>111.105</v>
      </c>
      <c r="AF158" s="164">
        <f t="shared" ca="1" si="116"/>
        <v>113.32600000000001</v>
      </c>
      <c r="AG158" s="164">
        <f t="shared" ca="1" si="117"/>
        <v>115.592</v>
      </c>
      <c r="AH158" s="164">
        <f t="shared" ca="1" si="118"/>
        <v>117.04900000000001</v>
      </c>
      <c r="AI158" s="164">
        <f t="shared" ca="1" si="119"/>
        <v>120.26300000000001</v>
      </c>
      <c r="AJ158" s="164">
        <f t="shared" ca="1" si="114"/>
        <v>122.66800000000001</v>
      </c>
      <c r="AK158" s="164">
        <f t="shared" ca="1" si="113"/>
        <v>125.122</v>
      </c>
    </row>
    <row r="159" spans="1:37">
      <c r="A159" s="85" t="s">
        <v>308</v>
      </c>
      <c r="B159" s="86">
        <v>12</v>
      </c>
      <c r="C159" s="86" t="s">
        <v>309</v>
      </c>
      <c r="D159" s="86">
        <v>555</v>
      </c>
      <c r="E159" s="86" t="s">
        <v>448</v>
      </c>
      <c r="F159" s="117" t="s">
        <v>310</v>
      </c>
      <c r="G159" s="134">
        <f t="shared" ca="1" si="101"/>
        <v>126892</v>
      </c>
      <c r="H159" s="134">
        <f t="shared" ca="1" si="102"/>
        <v>133571</v>
      </c>
      <c r="I159" s="134">
        <f t="shared" ca="1" si="103"/>
        <v>136242</v>
      </c>
      <c r="J159" s="134">
        <f t="shared" ca="1" si="104"/>
        <v>138966</v>
      </c>
      <c r="K159" s="134">
        <f t="shared" ca="1" si="105"/>
        <v>141746</v>
      </c>
      <c r="L159" s="134">
        <f t="shared" ca="1" si="106"/>
        <v>144581</v>
      </c>
      <c r="M159" s="134">
        <f t="shared" ca="1" si="107"/>
        <v>147471</v>
      </c>
      <c r="N159" s="134">
        <f t="shared" ca="1" si="108"/>
        <v>150422</v>
      </c>
      <c r="O159" s="100" t="str">
        <f t="shared" si="109"/>
        <v>C05290</v>
      </c>
      <c r="P159" s="102" t="s">
        <v>509</v>
      </c>
      <c r="Q159" s="103" t="str">
        <f t="shared" si="110"/>
        <v>Government Relations Representative</v>
      </c>
      <c r="R159" s="102" t="str">
        <f t="shared" si="122"/>
        <v>35</v>
      </c>
      <c r="S159" s="104" cm="1">
        <f t="array" aca="1" ref="S159" ca="1">IF($P159="Y",VLOOKUP($O159,INDIRECT($P$2),S$5,0)*INDIRECT($O$1),VLOOKUP($O159,INDIRECT($P$2),S$5,0))</f>
        <v>126891.92499999999</v>
      </c>
      <c r="T159" s="104" cm="1">
        <f t="array" aca="1" ref="T159" ca="1">IF($P159="Y",VLOOKUP($O159,INDIRECT($P$2),T$5,0)*INDIRECT($O$1),VLOOKUP($O159,INDIRECT($P$2),T$5,0))</f>
        <v>133570.82499999998</v>
      </c>
      <c r="U159" s="104" cm="1">
        <f t="array" aca="1" ref="U159" ca="1">IF($P159="Y",VLOOKUP($O159,INDIRECT($P$2),U$5,0)*INDIRECT($O$1),VLOOKUP($O159,INDIRECT($P$2),U$5,0))</f>
        <v>136241.97499999998</v>
      </c>
      <c r="V159" s="104" cm="1">
        <f t="array" aca="1" ref="V159" ca="1">IF($P159="Y",VLOOKUP($O159,INDIRECT($P$2),V$5,0)*INDIRECT($O$1),VLOOKUP($O159,INDIRECT($P$2),V$5,0))</f>
        <v>138966.42499999999</v>
      </c>
      <c r="W159" s="104" cm="1">
        <f t="array" aca="1" ref="W159" ca="1">IF($P159="Y",VLOOKUP($O159,INDIRECT($P$2),W$5,0)*INDIRECT($O$1),VLOOKUP($O159,INDIRECT($P$2),W$5,0))</f>
        <v>141746.22499999998</v>
      </c>
      <c r="X159" s="104" cm="1">
        <f t="array" aca="1" ref="X159" ca="1">IF($P159="Y",VLOOKUP($O159,INDIRECT($P$2),X$5,0)*INDIRECT($O$1),VLOOKUP($O159,INDIRECT($P$2),X$5,0))</f>
        <v>144581.375</v>
      </c>
      <c r="Y159" s="104" cm="1">
        <f t="array" aca="1" ref="Y159" ca="1">IF($P159="Y",VLOOKUP($O159,INDIRECT($P$2),Y$5,0)*INDIRECT($O$1),VLOOKUP($O159,INDIRECT($P$2),Y$5,0))</f>
        <v>147470.84999999998</v>
      </c>
      <c r="Z159" s="104" cm="1">
        <f t="array" aca="1" ref="Z159" ca="1">IF($P159="Y",VLOOKUP($O159,INDIRECT($P$2),Z$5,0)*INDIRECT($O$1),VLOOKUP($O159,INDIRECT($P$2),Z$5,0))</f>
        <v>150421.82499999998</v>
      </c>
      <c r="AA159" s="162" t="str">
        <f t="shared" si="111"/>
        <v>C05290</v>
      </c>
      <c r="AB159" s="163" t="str">
        <f t="shared" si="112"/>
        <v>Government Relations Representative</v>
      </c>
      <c r="AC159" s="162" t="str">
        <f t="shared" si="121"/>
        <v>35</v>
      </c>
      <c r="AD159" s="164">
        <f t="shared" ca="1" si="120"/>
        <v>61.006</v>
      </c>
      <c r="AE159" s="164">
        <f t="shared" ca="1" si="115"/>
        <v>64.216999999999999</v>
      </c>
      <c r="AF159" s="164">
        <f t="shared" ca="1" si="116"/>
        <v>65.501000000000005</v>
      </c>
      <c r="AG159" s="164">
        <f t="shared" ca="1" si="117"/>
        <v>66.811000000000007</v>
      </c>
      <c r="AH159" s="164">
        <f t="shared" ca="1" si="118"/>
        <v>68.14800000000001</v>
      </c>
      <c r="AI159" s="164">
        <f t="shared" ca="1" si="119"/>
        <v>69.51100000000001</v>
      </c>
      <c r="AJ159" s="164">
        <f t="shared" ca="1" si="114"/>
        <v>70.900000000000006</v>
      </c>
      <c r="AK159" s="164">
        <f t="shared" ca="1" si="113"/>
        <v>72.319000000000003</v>
      </c>
    </row>
    <row r="160" spans="1:37" s="51" customFormat="1">
      <c r="A160" s="85" t="s">
        <v>311</v>
      </c>
      <c r="B160" s="86">
        <v>11</v>
      </c>
      <c r="C160" s="86" t="s">
        <v>161</v>
      </c>
      <c r="D160" s="86">
        <v>538</v>
      </c>
      <c r="E160" s="86" t="s">
        <v>448</v>
      </c>
      <c r="F160" s="117" t="s">
        <v>312</v>
      </c>
      <c r="G160" s="134">
        <f t="shared" ca="1" si="101"/>
        <v>122913</v>
      </c>
      <c r="H160" s="134">
        <f t="shared" ca="1" si="102"/>
        <v>129383</v>
      </c>
      <c r="I160" s="134">
        <f t="shared" ca="1" si="103"/>
        <v>131968</v>
      </c>
      <c r="J160" s="134">
        <f t="shared" ca="1" si="104"/>
        <v>134609</v>
      </c>
      <c r="K160" s="134">
        <f t="shared" ca="1" si="105"/>
        <v>137302</v>
      </c>
      <c r="L160" s="134">
        <f t="shared" ca="1" si="106"/>
        <v>140046</v>
      </c>
      <c r="M160" s="134">
        <f t="shared" ca="1" si="107"/>
        <v>142847</v>
      </c>
      <c r="N160" s="134">
        <f t="shared" ca="1" si="108"/>
        <v>145706</v>
      </c>
      <c r="O160" s="100" t="str">
        <f t="shared" si="109"/>
        <v>C05350</v>
      </c>
      <c r="P160" s="102" t="s">
        <v>509</v>
      </c>
      <c r="Q160" s="103" t="str">
        <f t="shared" si="110"/>
        <v>Guest Services Manager</v>
      </c>
      <c r="R160" s="102" t="str">
        <f t="shared" si="122"/>
        <v>24</v>
      </c>
      <c r="S160" s="104" cm="1">
        <f t="array" aca="1" ref="S160" ca="1">IF($P160="Y",VLOOKUP($O160,INDIRECT($P$2),S$5,0)*INDIRECT($O$1),VLOOKUP($O160,INDIRECT($P$2),S$5,0))</f>
        <v>122912.87499999999</v>
      </c>
      <c r="T160" s="104" cm="1">
        <f t="array" aca="1" ref="T160" ca="1">IF($P160="Y",VLOOKUP($O160,INDIRECT($P$2),T$5,0)*INDIRECT($O$1),VLOOKUP($O160,INDIRECT($P$2),T$5,0))</f>
        <v>129382.67499999999</v>
      </c>
      <c r="U160" s="104" cm="1">
        <f t="array" aca="1" ref="U160" ca="1">IF($P160="Y",VLOOKUP($O160,INDIRECT($P$2),U$5,0)*INDIRECT($O$1),VLOOKUP($O160,INDIRECT($P$2),U$5,0))</f>
        <v>131967.72499999998</v>
      </c>
      <c r="V160" s="104" cm="1">
        <f t="array" aca="1" ref="V160" ca="1">IF($P160="Y",VLOOKUP($O160,INDIRECT($P$2),V$5,0)*INDIRECT($O$1),VLOOKUP($O160,INDIRECT($P$2),V$5,0))</f>
        <v>134609.15</v>
      </c>
      <c r="W160" s="104" cm="1">
        <f t="array" aca="1" ref="W160" ca="1">IF($P160="Y",VLOOKUP($O160,INDIRECT($P$2),W$5,0)*INDIRECT($O$1),VLOOKUP($O160,INDIRECT($P$2),W$5,0))</f>
        <v>137301.82499999998</v>
      </c>
      <c r="X160" s="104" cm="1">
        <f t="array" aca="1" ref="X160" ca="1">IF($P160="Y",VLOOKUP($O160,INDIRECT($P$2),X$5,0)*INDIRECT($O$1),VLOOKUP($O160,INDIRECT($P$2),X$5,0))</f>
        <v>140045.75</v>
      </c>
      <c r="Y160" s="104" cm="1">
        <f t="array" aca="1" ref="Y160" ca="1">IF($P160="Y",VLOOKUP($O160,INDIRECT($P$2),Y$5,0)*INDIRECT($O$1),VLOOKUP($O160,INDIRECT($P$2),Y$5,0))</f>
        <v>142847.07499999998</v>
      </c>
      <c r="Z160" s="104" cm="1">
        <f t="array" aca="1" ref="Z160" ca="1">IF($P160="Y",VLOOKUP($O160,INDIRECT($P$2),Z$5,0)*INDIRECT($O$1),VLOOKUP($O160,INDIRECT($P$2),Z$5,0))</f>
        <v>145705.79999999999</v>
      </c>
      <c r="AA160" s="162" t="str">
        <f t="shared" si="111"/>
        <v>C05350</v>
      </c>
      <c r="AB160" s="163" t="str">
        <f t="shared" si="112"/>
        <v>Guest Services Manager</v>
      </c>
      <c r="AC160" s="162" t="str">
        <f t="shared" si="121"/>
        <v>24</v>
      </c>
      <c r="AD160" s="164">
        <f t="shared" ca="1" si="120"/>
        <v>59.092999999999996</v>
      </c>
      <c r="AE160" s="164">
        <f t="shared" ca="1" si="115"/>
        <v>62.204000000000001</v>
      </c>
      <c r="AF160" s="164">
        <f t="shared" ca="1" si="116"/>
        <v>63.446999999999996</v>
      </c>
      <c r="AG160" s="164">
        <f t="shared" ca="1" si="117"/>
        <v>64.716000000000008</v>
      </c>
      <c r="AH160" s="164">
        <f t="shared" ca="1" si="118"/>
        <v>66.01100000000001</v>
      </c>
      <c r="AI160" s="164">
        <f t="shared" ca="1" si="119"/>
        <v>67.33</v>
      </c>
      <c r="AJ160" s="164">
        <f t="shared" ca="1" si="114"/>
        <v>68.677000000000007</v>
      </c>
      <c r="AK160" s="164">
        <f t="shared" ca="1" si="113"/>
        <v>70.051000000000002</v>
      </c>
    </row>
    <row r="161" spans="1:37" s="51" customFormat="1">
      <c r="A161" s="85" t="s">
        <v>406</v>
      </c>
      <c r="B161" s="86">
        <v>11</v>
      </c>
      <c r="C161" s="94" t="s">
        <v>472</v>
      </c>
      <c r="D161" s="86">
        <v>505</v>
      </c>
      <c r="E161" s="86" t="s">
        <v>448</v>
      </c>
      <c r="F161" s="116" t="s">
        <v>407</v>
      </c>
      <c r="G161" s="134">
        <f t="shared" ca="1" si="101"/>
        <v>124403</v>
      </c>
      <c r="H161" s="134">
        <f t="shared" ca="1" si="102"/>
        <v>130950</v>
      </c>
      <c r="I161" s="134">
        <f t="shared" ca="1" si="103"/>
        <v>133570</v>
      </c>
      <c r="J161" s="134">
        <f t="shared" ca="1" si="104"/>
        <v>136241</v>
      </c>
      <c r="K161" s="134">
        <f t="shared" ca="1" si="105"/>
        <v>138965</v>
      </c>
      <c r="L161" s="134">
        <f t="shared" ca="1" si="106"/>
        <v>141745</v>
      </c>
      <c r="M161" s="134">
        <f t="shared" ca="1" si="107"/>
        <v>144581</v>
      </c>
      <c r="N161" s="134">
        <f t="shared" ca="1" si="108"/>
        <v>147471</v>
      </c>
      <c r="O161" s="100" t="str">
        <f t="shared" si="109"/>
        <v>C05450</v>
      </c>
      <c r="P161" s="102" t="s">
        <v>509</v>
      </c>
      <c r="Q161" s="103" t="str">
        <f t="shared" si="110"/>
        <v>HR Manager I</v>
      </c>
      <c r="R161" s="102" t="str">
        <f t="shared" si="122"/>
        <v>149</v>
      </c>
      <c r="S161" s="104" cm="1">
        <f t="array" aca="1" ref="S161" ca="1">IF($P161="Y",VLOOKUP($O161,INDIRECT($P$2),S$5,0)*INDIRECT($O$1),VLOOKUP($O161,INDIRECT($P$2),S$5,0))</f>
        <v>124403.22499999999</v>
      </c>
      <c r="T161" s="104" cm="1">
        <f t="array" aca="1" ref="T161" ca="1">IF($P161="Y",VLOOKUP($O161,INDIRECT($P$2),T$5,0)*INDIRECT($O$1),VLOOKUP($O161,INDIRECT($P$2),T$5,0))</f>
        <v>130949.9</v>
      </c>
      <c r="U161" s="104" cm="1">
        <f t="array" aca="1" ref="U161" ca="1">IF($P161="Y",VLOOKUP($O161,INDIRECT($P$2),U$5,0)*INDIRECT($O$1),VLOOKUP($O161,INDIRECT($P$2),U$5,0))</f>
        <v>133569.79999999999</v>
      </c>
      <c r="V161" s="104" cm="1">
        <f t="array" aca="1" ref="V161" ca="1">IF($P161="Y",VLOOKUP($O161,INDIRECT($P$2),V$5,0)*INDIRECT($O$1),VLOOKUP($O161,INDIRECT($P$2),V$5,0))</f>
        <v>136240.94999999998</v>
      </c>
      <c r="W161" s="104" cm="1">
        <f t="array" aca="1" ref="W161" ca="1">IF($P161="Y",VLOOKUP($O161,INDIRECT($P$2),W$5,0)*INDIRECT($O$1),VLOOKUP($O161,INDIRECT($P$2),W$5,0))</f>
        <v>138965.4</v>
      </c>
      <c r="X161" s="104" cm="1">
        <f t="array" aca="1" ref="X161" ca="1">IF($P161="Y",VLOOKUP($O161,INDIRECT($P$2),X$5,0)*INDIRECT($O$1),VLOOKUP($O161,INDIRECT($P$2),X$5,0))</f>
        <v>141745.19999999998</v>
      </c>
      <c r="Y161" s="104" cm="1">
        <f t="array" aca="1" ref="Y161" ca="1">IF($P161="Y",VLOOKUP($O161,INDIRECT($P$2),Y$5,0)*INDIRECT($O$1),VLOOKUP($O161,INDIRECT($P$2),Y$5,0))</f>
        <v>144581.375</v>
      </c>
      <c r="Z161" s="104" cm="1">
        <f t="array" aca="1" ref="Z161" ca="1">IF($P161="Y",VLOOKUP($O161,INDIRECT($P$2),Z$5,0)*INDIRECT($O$1),VLOOKUP($O161,INDIRECT($P$2),Z$5,0))</f>
        <v>147470.84999999998</v>
      </c>
      <c r="AA161" s="162" t="str">
        <f t="shared" si="111"/>
        <v>C05450</v>
      </c>
      <c r="AB161" s="163" t="str">
        <f t="shared" si="112"/>
        <v>HR Manager I</v>
      </c>
      <c r="AC161" s="162" t="str">
        <f t="shared" si="121"/>
        <v>149</v>
      </c>
      <c r="AD161" s="164">
        <f t="shared" ca="1" si="120"/>
        <v>59.809999999999995</v>
      </c>
      <c r="AE161" s="164">
        <f t="shared" ca="1" si="115"/>
        <v>62.957000000000001</v>
      </c>
      <c r="AF161" s="164">
        <f t="shared" ca="1" si="116"/>
        <v>64.216999999999999</v>
      </c>
      <c r="AG161" s="164">
        <f t="shared" ca="1" si="117"/>
        <v>65.501000000000005</v>
      </c>
      <c r="AH161" s="164">
        <f t="shared" ca="1" si="118"/>
        <v>66.811000000000007</v>
      </c>
      <c r="AI161" s="164">
        <f t="shared" ca="1" si="119"/>
        <v>68.147000000000006</v>
      </c>
      <c r="AJ161" s="164">
        <f t="shared" ca="1" si="114"/>
        <v>69.51100000000001</v>
      </c>
      <c r="AK161" s="164">
        <f t="shared" ca="1" si="113"/>
        <v>70.900000000000006</v>
      </c>
    </row>
    <row r="162" spans="1:37" s="51" customFormat="1">
      <c r="A162" s="85" t="s">
        <v>408</v>
      </c>
      <c r="B162" s="86">
        <v>11</v>
      </c>
      <c r="C162" s="94" t="s">
        <v>726</v>
      </c>
      <c r="D162" s="86">
        <v>510</v>
      </c>
      <c r="E162" s="86" t="s">
        <v>448</v>
      </c>
      <c r="F162" s="116" t="s">
        <v>409</v>
      </c>
      <c r="G162" s="134">
        <f t="shared" ca="1" si="101"/>
        <v>125667</v>
      </c>
      <c r="H162" s="134">
        <f t="shared" ca="1" si="102"/>
        <v>132281</v>
      </c>
      <c r="I162" s="134">
        <f t="shared" ca="1" si="103"/>
        <v>134926</v>
      </c>
      <c r="J162" s="134">
        <f t="shared" ca="1" si="104"/>
        <v>137625</v>
      </c>
      <c r="K162" s="134">
        <f t="shared" ca="1" si="105"/>
        <v>140380</v>
      </c>
      <c r="L162" s="134">
        <f t="shared" ca="1" si="106"/>
        <v>143185</v>
      </c>
      <c r="M162" s="134">
        <f t="shared" ca="1" si="107"/>
        <v>146048</v>
      </c>
      <c r="N162" s="134">
        <f t="shared" ca="1" si="108"/>
        <v>148969</v>
      </c>
      <c r="O162" s="100" t="str">
        <f t="shared" si="109"/>
        <v>C05451</v>
      </c>
      <c r="P162" s="102" t="s">
        <v>509</v>
      </c>
      <c r="Q162" s="103" t="str">
        <f t="shared" si="110"/>
        <v>HR Manager II</v>
      </c>
      <c r="R162" s="102" t="str">
        <f t="shared" si="122"/>
        <v>177</v>
      </c>
      <c r="S162" s="104" cm="1">
        <f t="array" aca="1" ref="S162" ca="1">IF($P162="Y",VLOOKUP($O162,INDIRECT($P$2),S$5,0)*INDIRECT($O$1),VLOOKUP($O162,INDIRECT($P$2),S$5,0))</f>
        <v>125667.04999999999</v>
      </c>
      <c r="T162" s="104" cm="1">
        <f t="array" aca="1" ref="T162" ca="1">IF($P162="Y",VLOOKUP($O162,INDIRECT($P$2),T$5,0)*INDIRECT($O$1),VLOOKUP($O162,INDIRECT($P$2),T$5,0))</f>
        <v>132281.375</v>
      </c>
      <c r="U162" s="104" cm="1">
        <f t="array" aca="1" ref="U162" ca="1">IF($P162="Y",VLOOKUP($O162,INDIRECT($P$2),U$5,0)*INDIRECT($O$1),VLOOKUP($O162,INDIRECT($P$2),U$5,0))</f>
        <v>134925.875</v>
      </c>
      <c r="V162" s="104" cm="1">
        <f t="array" aca="1" ref="V162" ca="1">IF($P162="Y",VLOOKUP($O162,INDIRECT($P$2),V$5,0)*INDIRECT($O$1),VLOOKUP($O162,INDIRECT($P$2),V$5,0))</f>
        <v>137624.69999999998</v>
      </c>
      <c r="W162" s="104" cm="1">
        <f t="array" aca="1" ref="W162" ca="1">IF($P162="Y",VLOOKUP($O162,INDIRECT($P$2),W$5,0)*INDIRECT($O$1),VLOOKUP($O162,INDIRECT($P$2),W$5,0))</f>
        <v>140379.9</v>
      </c>
      <c r="X162" s="104" cm="1">
        <f t="array" aca="1" ref="X162" ca="1">IF($P162="Y",VLOOKUP($O162,INDIRECT($P$2),X$5,0)*INDIRECT($O$1),VLOOKUP($O162,INDIRECT($P$2),X$5,0))</f>
        <v>143185.32499999998</v>
      </c>
      <c r="Y162" s="104" cm="1">
        <f t="array" aca="1" ref="Y162" ca="1">IF($P162="Y",VLOOKUP($O162,INDIRECT($P$2),Y$5,0)*INDIRECT($O$1),VLOOKUP($O162,INDIRECT($P$2),Y$5,0))</f>
        <v>146048.15</v>
      </c>
      <c r="Z162" s="104" cm="1">
        <f t="array" aca="1" ref="Z162" ca="1">IF($P162="Y",VLOOKUP($O162,INDIRECT($P$2),Z$5,0)*INDIRECT($O$1),VLOOKUP($O162,INDIRECT($P$2),Z$5,0))</f>
        <v>148969.4</v>
      </c>
      <c r="AA162" s="162" t="str">
        <f t="shared" si="111"/>
        <v>C05451</v>
      </c>
      <c r="AB162" s="163" t="str">
        <f t="shared" si="112"/>
        <v>HR Manager II</v>
      </c>
      <c r="AC162" s="162" t="str">
        <f t="shared" si="121"/>
        <v>177</v>
      </c>
      <c r="AD162" s="164">
        <f t="shared" ca="1" si="120"/>
        <v>60.416999999999994</v>
      </c>
      <c r="AE162" s="164">
        <f t="shared" ca="1" si="115"/>
        <v>63.596999999999994</v>
      </c>
      <c r="AF162" s="164">
        <f t="shared" ca="1" si="116"/>
        <v>64.869</v>
      </c>
      <c r="AG162" s="164">
        <f t="shared" ca="1" si="117"/>
        <v>66.166000000000011</v>
      </c>
      <c r="AH162" s="164">
        <f t="shared" ca="1" si="118"/>
        <v>67.491</v>
      </c>
      <c r="AI162" s="164">
        <f t="shared" ca="1" si="119"/>
        <v>68.84</v>
      </c>
      <c r="AJ162" s="164">
        <f t="shared" ca="1" si="114"/>
        <v>70.216000000000008</v>
      </c>
      <c r="AK162" s="164">
        <f t="shared" ca="1" si="113"/>
        <v>71.62</v>
      </c>
    </row>
    <row r="163" spans="1:37" s="51" customFormat="1">
      <c r="A163" s="85" t="s">
        <v>316</v>
      </c>
      <c r="B163" s="86">
        <v>11</v>
      </c>
      <c r="C163" s="94" t="s">
        <v>727</v>
      </c>
      <c r="D163" s="86">
        <v>513</v>
      </c>
      <c r="E163" s="86" t="s">
        <v>448</v>
      </c>
      <c r="F163" s="116" t="s">
        <v>410</v>
      </c>
      <c r="G163" s="134">
        <f t="shared" ca="1" si="101"/>
        <v>126425</v>
      </c>
      <c r="H163" s="134">
        <f t="shared" ca="1" si="102"/>
        <v>133081</v>
      </c>
      <c r="I163" s="134">
        <f t="shared" ca="1" si="103"/>
        <v>135739</v>
      </c>
      <c r="J163" s="134">
        <f t="shared" ca="1" si="104"/>
        <v>138455</v>
      </c>
      <c r="K163" s="134">
        <f t="shared" ca="1" si="105"/>
        <v>141226</v>
      </c>
      <c r="L163" s="134">
        <f t="shared" ca="1" si="106"/>
        <v>144047</v>
      </c>
      <c r="M163" s="134">
        <f t="shared" ca="1" si="107"/>
        <v>146930</v>
      </c>
      <c r="N163" s="134">
        <f t="shared" ca="1" si="108"/>
        <v>149870</v>
      </c>
      <c r="O163" s="100" t="str">
        <f t="shared" si="109"/>
        <v>C05893</v>
      </c>
      <c r="P163" s="102" t="s">
        <v>509</v>
      </c>
      <c r="Q163" s="103" t="str">
        <f t="shared" si="110"/>
        <v>HR Principal Labor Relations Representative</v>
      </c>
      <c r="R163" s="102" t="str">
        <f t="shared" si="122"/>
        <v>176</v>
      </c>
      <c r="S163" s="104" cm="1">
        <f t="array" aca="1" ref="S163" ca="1">IF($P163="Y",VLOOKUP($O163,INDIRECT($P$2),S$5,0)*INDIRECT($O$1),VLOOKUP($O163,INDIRECT($P$2),S$5,0))</f>
        <v>126424.52499999999</v>
      </c>
      <c r="T163" s="104" cm="1">
        <f t="array" aca="1" ref="T163" ca="1">IF($P163="Y",VLOOKUP($O163,INDIRECT($P$2),T$5,0)*INDIRECT($O$1),VLOOKUP($O163,INDIRECT($P$2),T$5,0))</f>
        <v>133080.875</v>
      </c>
      <c r="U163" s="104" cm="1">
        <f t="array" aca="1" ref="U163" ca="1">IF($P163="Y",VLOOKUP($O163,INDIRECT($P$2),U$5,0)*INDIRECT($O$1),VLOOKUP($O163,INDIRECT($P$2),U$5,0))</f>
        <v>135738.69999999998</v>
      </c>
      <c r="V163" s="104" cm="1">
        <f t="array" aca="1" ref="V163" ca="1">IF($P163="Y",VLOOKUP($O163,INDIRECT($P$2),V$5,0)*INDIRECT($O$1),VLOOKUP($O163,INDIRECT($P$2),V$5,0))</f>
        <v>138454.94999999998</v>
      </c>
      <c r="W163" s="104" cm="1">
        <f t="array" aca="1" ref="W163" ca="1">IF($P163="Y",VLOOKUP($O163,INDIRECT($P$2),W$5,0)*INDIRECT($O$1),VLOOKUP($O163,INDIRECT($P$2),W$5,0))</f>
        <v>141225.52499999999</v>
      </c>
      <c r="X163" s="104" cm="1">
        <f t="array" aca="1" ref="X163" ca="1">IF($P163="Y",VLOOKUP($O163,INDIRECT($P$2),X$5,0)*INDIRECT($O$1),VLOOKUP($O163,INDIRECT($P$2),X$5,0))</f>
        <v>144047.34999999998</v>
      </c>
      <c r="Y163" s="104" cm="1">
        <f t="array" aca="1" ref="Y163" ca="1">IF($P163="Y",VLOOKUP($O163,INDIRECT($P$2),Y$5,0)*INDIRECT($O$1),VLOOKUP($O163,INDIRECT($P$2),Y$5,0))</f>
        <v>146929.65</v>
      </c>
      <c r="Z163" s="104" cm="1">
        <f t="array" aca="1" ref="Z163" ca="1">IF($P163="Y",VLOOKUP($O163,INDIRECT($P$2),Z$5,0)*INDIRECT($O$1),VLOOKUP($O163,INDIRECT($P$2),Z$5,0))</f>
        <v>149870.375</v>
      </c>
      <c r="AA163" s="162" t="str">
        <f t="shared" si="111"/>
        <v>C05893</v>
      </c>
      <c r="AB163" s="163" t="str">
        <f t="shared" si="112"/>
        <v>HR Principal Labor Relations Representative</v>
      </c>
      <c r="AC163" s="162" t="str">
        <f t="shared" si="121"/>
        <v>176</v>
      </c>
      <c r="AD163" s="164">
        <f t="shared" ca="1" si="120"/>
        <v>60.781999999999996</v>
      </c>
      <c r="AE163" s="164">
        <f t="shared" ca="1" si="115"/>
        <v>63.981999999999999</v>
      </c>
      <c r="AF163" s="164">
        <f t="shared" ca="1" si="116"/>
        <v>65.259</v>
      </c>
      <c r="AG163" s="164">
        <f t="shared" ca="1" si="117"/>
        <v>66.564999999999998</v>
      </c>
      <c r="AH163" s="164">
        <f t="shared" ca="1" si="118"/>
        <v>67.897000000000006</v>
      </c>
      <c r="AI163" s="164">
        <f t="shared" ca="1" si="119"/>
        <v>69.254000000000005</v>
      </c>
      <c r="AJ163" s="164">
        <f t="shared" ca="1" si="114"/>
        <v>70.64</v>
      </c>
      <c r="AK163" s="164">
        <f t="shared" ca="1" si="113"/>
        <v>72.054000000000002</v>
      </c>
    </row>
    <row r="164" spans="1:37" s="51" customFormat="1">
      <c r="A164" s="85" t="s">
        <v>438</v>
      </c>
      <c r="B164" s="86">
        <v>14</v>
      </c>
      <c r="C164" s="94" t="s">
        <v>94</v>
      </c>
      <c r="D164" s="86">
        <v>645</v>
      </c>
      <c r="E164" s="86" t="s">
        <v>448</v>
      </c>
      <c r="F164" s="85" t="s">
        <v>435</v>
      </c>
      <c r="G164" s="134">
        <f t="shared" ca="1" si="101"/>
        <v>147957</v>
      </c>
      <c r="H164" s="134">
        <f t="shared" ca="1" si="102"/>
        <v>155746</v>
      </c>
      <c r="I164" s="134">
        <f t="shared" ca="1" si="103"/>
        <v>158860</v>
      </c>
      <c r="J164" s="134">
        <f t="shared" ca="1" si="104"/>
        <v>162037</v>
      </c>
      <c r="K164" s="134">
        <f t="shared" ca="1" si="105"/>
        <v>165277</v>
      </c>
      <c r="L164" s="134">
        <f t="shared" ca="1" si="106"/>
        <v>168585</v>
      </c>
      <c r="M164" s="134">
        <f t="shared" ca="1" si="107"/>
        <v>171955</v>
      </c>
      <c r="N164" s="134">
        <f t="shared" ca="1" si="108"/>
        <v>175394</v>
      </c>
      <c r="O164" s="100" t="str">
        <f t="shared" si="109"/>
        <v>59410C</v>
      </c>
      <c r="P164" s="102" t="s">
        <v>509</v>
      </c>
      <c r="Q164" s="103" t="str">
        <f t="shared" si="110"/>
        <v>Inspection Services Director</v>
      </c>
      <c r="R164" s="102" t="str">
        <f t="shared" si="122"/>
        <v>122</v>
      </c>
      <c r="S164" s="104" cm="1">
        <f t="array" aca="1" ref="S164" ca="1">IF($P164="Y",VLOOKUP($O164,INDIRECT($P$2),S$5,0)*INDIRECT($O$1),VLOOKUP($O164,INDIRECT($P$2),S$5,0))</f>
        <v>147956.69999999998</v>
      </c>
      <c r="T164" s="104" cm="1">
        <f t="array" aca="1" ref="T164" ca="1">IF($P164="Y",VLOOKUP($O164,INDIRECT($P$2),T$5,0)*INDIRECT($O$1),VLOOKUP($O164,INDIRECT($P$2),T$5,0))</f>
        <v>155745.67499999999</v>
      </c>
      <c r="U164" s="104" cm="1">
        <f t="array" aca="1" ref="U164" ca="1">IF($P164="Y",VLOOKUP($O164,INDIRECT($P$2),U$5,0)*INDIRECT($O$1),VLOOKUP($O164,INDIRECT($P$2),U$5,0))</f>
        <v>158859.625</v>
      </c>
      <c r="V164" s="104" cm="1">
        <f t="array" aca="1" ref="V164" ca="1">IF($P164="Y",VLOOKUP($O164,INDIRECT($P$2),V$5,0)*INDIRECT($O$1),VLOOKUP($O164,INDIRECT($P$2),V$5,0))</f>
        <v>162037.125</v>
      </c>
      <c r="W164" s="104" cm="1">
        <f t="array" aca="1" ref="W164" ca="1">IF($P164="Y",VLOOKUP($O164,INDIRECT($P$2),W$5,0)*INDIRECT($O$1),VLOOKUP($O164,INDIRECT($P$2),W$5,0))</f>
        <v>165277.15</v>
      </c>
      <c r="X164" s="104" cm="1">
        <f t="array" aca="1" ref="X164" ca="1">IF($P164="Y",VLOOKUP($O164,INDIRECT($P$2),X$5,0)*INDIRECT($O$1),VLOOKUP($O164,INDIRECT($P$2),X$5,0))</f>
        <v>168584.82499999998</v>
      </c>
      <c r="Y164" s="104" cm="1">
        <f t="array" aca="1" ref="Y164" ca="1">IF($P164="Y",VLOOKUP($O164,INDIRECT($P$2),Y$5,0)*INDIRECT($O$1),VLOOKUP($O164,INDIRECT($P$2),Y$5,0))</f>
        <v>171955.02499999999</v>
      </c>
      <c r="Z164" s="104" cm="1">
        <f t="array" aca="1" ref="Z164" ca="1">IF($P164="Y",VLOOKUP($O164,INDIRECT($P$2),Z$5,0)*INDIRECT($O$1),VLOOKUP($O164,INDIRECT($P$2),Z$5,0))</f>
        <v>175393.9</v>
      </c>
      <c r="AA164" s="162" t="str">
        <f t="shared" si="111"/>
        <v>59410C</v>
      </c>
      <c r="AB164" s="163" t="str">
        <f t="shared" si="112"/>
        <v>Inspection Services Director</v>
      </c>
      <c r="AC164" s="162" t="str">
        <f t="shared" si="121"/>
        <v>122</v>
      </c>
      <c r="AD164" s="164">
        <f t="shared" ca="1" si="120"/>
        <v>71.134</v>
      </c>
      <c r="AE164" s="164">
        <f t="shared" ca="1" si="115"/>
        <v>74.878</v>
      </c>
      <c r="AF164" s="164">
        <f t="shared" ca="1" si="116"/>
        <v>76.375</v>
      </c>
      <c r="AG164" s="164">
        <f t="shared" ca="1" si="117"/>
        <v>77.903000000000006</v>
      </c>
      <c r="AH164" s="164">
        <f t="shared" ca="1" si="118"/>
        <v>79.460999999999999</v>
      </c>
      <c r="AI164" s="164">
        <f t="shared" ca="1" si="119"/>
        <v>81.051000000000002</v>
      </c>
      <c r="AJ164" s="164">
        <f t="shared" ca="1" si="114"/>
        <v>82.671000000000006</v>
      </c>
      <c r="AK164" s="164">
        <f t="shared" ca="1" si="113"/>
        <v>84.323999999999998</v>
      </c>
    </row>
    <row r="165" spans="1:37" s="51" customFormat="1">
      <c r="A165" s="85" t="s">
        <v>318</v>
      </c>
      <c r="B165" s="86">
        <v>11</v>
      </c>
      <c r="C165" s="86" t="s">
        <v>236</v>
      </c>
      <c r="D165" s="86">
        <v>513</v>
      </c>
      <c r="E165" s="86" t="s">
        <v>448</v>
      </c>
      <c r="F165" s="118" t="s">
        <v>319</v>
      </c>
      <c r="G165" s="134">
        <f t="shared" ca="1" si="101"/>
        <v>117059</v>
      </c>
      <c r="H165" s="134">
        <f t="shared" ca="1" si="102"/>
        <v>123222</v>
      </c>
      <c r="I165" s="134">
        <f t="shared" ca="1" si="103"/>
        <v>125684</v>
      </c>
      <c r="J165" s="134">
        <f t="shared" ca="1" si="104"/>
        <v>128199</v>
      </c>
      <c r="K165" s="134">
        <f t="shared" ca="1" si="105"/>
        <v>130764</v>
      </c>
      <c r="L165" s="134">
        <f t="shared" ca="1" si="106"/>
        <v>133377</v>
      </c>
      <c r="M165" s="134">
        <f t="shared" ca="1" si="107"/>
        <v>136046</v>
      </c>
      <c r="N165" s="134">
        <f t="shared" ca="1" si="108"/>
        <v>138770</v>
      </c>
      <c r="O165" s="100" t="str">
        <f t="shared" si="109"/>
        <v>C06550</v>
      </c>
      <c r="P165" s="102" t="s">
        <v>509</v>
      </c>
      <c r="Q165" s="103" t="str">
        <f t="shared" si="110"/>
        <v>Manager Administration and Personnel Public Works</v>
      </c>
      <c r="R165" s="102" t="str">
        <f t="shared" si="122"/>
        <v>26</v>
      </c>
      <c r="S165" s="104" cm="1">
        <f t="array" aca="1" ref="S165" ca="1">IF($P165="Y",VLOOKUP($O165,INDIRECT($P$2),S$5,0)*INDIRECT($O$1),VLOOKUP($O165,INDIRECT($P$2),S$5,0))</f>
        <v>117059.09999999999</v>
      </c>
      <c r="T165" s="104" cm="1">
        <f t="array" aca="1" ref="T165" ca="1">IF($P165="Y",VLOOKUP($O165,INDIRECT($P$2),T$5,0)*INDIRECT($O$1),VLOOKUP($O165,INDIRECT($P$2),T$5,0))</f>
        <v>123222.42499999999</v>
      </c>
      <c r="U165" s="104" cm="1">
        <f t="array" aca="1" ref="U165" ca="1">IF($P165="Y",VLOOKUP($O165,INDIRECT($P$2),U$5,0)*INDIRECT($O$1),VLOOKUP($O165,INDIRECT($P$2),U$5,0))</f>
        <v>125684.47499999999</v>
      </c>
      <c r="V165" s="104" cm="1">
        <f t="array" aca="1" ref="V165" ca="1">IF($P165="Y",VLOOKUP($O165,INDIRECT($P$2),V$5,0)*INDIRECT($O$1),VLOOKUP($O165,INDIRECT($P$2),V$5,0))</f>
        <v>128198.79999999999</v>
      </c>
      <c r="W165" s="104" cm="1">
        <f t="array" aca="1" ref="W165" ca="1">IF($P165="Y",VLOOKUP($O165,INDIRECT($P$2),W$5,0)*INDIRECT($O$1),VLOOKUP($O165,INDIRECT($P$2),W$5,0))</f>
        <v>130764.37499999999</v>
      </c>
      <c r="X165" s="104" cm="1">
        <f t="array" aca="1" ref="X165" ca="1">IF($P165="Y",VLOOKUP($O165,INDIRECT($P$2),X$5,0)*INDIRECT($O$1),VLOOKUP($O165,INDIRECT($P$2),X$5,0))</f>
        <v>133377.09999999998</v>
      </c>
      <c r="Y165" s="104" cm="1">
        <f t="array" aca="1" ref="Y165" ca="1">IF($P165="Y",VLOOKUP($O165,INDIRECT($P$2),Y$5,0)*INDIRECT($O$1),VLOOKUP($O165,INDIRECT($P$2),Y$5,0))</f>
        <v>136046.19999999998</v>
      </c>
      <c r="Z165" s="104" cm="1">
        <f t="array" aca="1" ref="Z165" ca="1">IF($P165="Y",VLOOKUP($O165,INDIRECT($P$2),Z$5,0)*INDIRECT($O$1),VLOOKUP($O165,INDIRECT($P$2),Z$5,0))</f>
        <v>138769.625</v>
      </c>
      <c r="AA165" s="162" t="str">
        <f t="shared" si="111"/>
        <v>C06550</v>
      </c>
      <c r="AB165" s="163" t="str">
        <f t="shared" si="112"/>
        <v>Manager Administration and Personnel Public Works</v>
      </c>
      <c r="AC165" s="162" t="str">
        <f t="shared" si="121"/>
        <v>26</v>
      </c>
      <c r="AD165" s="164">
        <f t="shared" ca="1" si="120"/>
        <v>56.278999999999996</v>
      </c>
      <c r="AE165" s="164">
        <f t="shared" ca="1" si="115"/>
        <v>59.241999999999997</v>
      </c>
      <c r="AF165" s="164">
        <f t="shared" ca="1" si="116"/>
        <v>60.425999999999995</v>
      </c>
      <c r="AG165" s="164">
        <f t="shared" ca="1" si="117"/>
        <v>61.634999999999998</v>
      </c>
      <c r="AH165" s="164">
        <f t="shared" ca="1" si="118"/>
        <v>62.867999999999995</v>
      </c>
      <c r="AI165" s="164">
        <f t="shared" ca="1" si="119"/>
        <v>64.124000000000009</v>
      </c>
      <c r="AJ165" s="164">
        <f t="shared" ca="1" si="114"/>
        <v>65.407000000000011</v>
      </c>
      <c r="AK165" s="164">
        <f t="shared" ca="1" si="113"/>
        <v>66.716999999999999</v>
      </c>
    </row>
    <row r="166" spans="1:37" s="51" customFormat="1">
      <c r="A166" s="85" t="s">
        <v>320</v>
      </c>
      <c r="B166" s="86">
        <v>12</v>
      </c>
      <c r="C166" s="86" t="s">
        <v>182</v>
      </c>
      <c r="D166" s="86">
        <v>558</v>
      </c>
      <c r="E166" s="86" t="s">
        <v>448</v>
      </c>
      <c r="F166" s="116" t="s">
        <v>321</v>
      </c>
      <c r="G166" s="134">
        <f t="shared" ca="1" si="101"/>
        <v>127594</v>
      </c>
      <c r="H166" s="134">
        <f t="shared" ca="1" si="102"/>
        <v>134309</v>
      </c>
      <c r="I166" s="134">
        <f t="shared" ca="1" si="103"/>
        <v>136994</v>
      </c>
      <c r="J166" s="134">
        <f t="shared" ca="1" si="104"/>
        <v>139736</v>
      </c>
      <c r="K166" s="134">
        <f t="shared" ca="1" si="105"/>
        <v>142529</v>
      </c>
      <c r="L166" s="134">
        <f t="shared" ca="1" si="106"/>
        <v>145379</v>
      </c>
      <c r="M166" s="134">
        <f t="shared" ca="1" si="107"/>
        <v>148289</v>
      </c>
      <c r="N166" s="134">
        <f t="shared" ca="1" si="108"/>
        <v>151253</v>
      </c>
      <c r="O166" s="100" t="str">
        <f t="shared" si="109"/>
        <v>C06545</v>
      </c>
      <c r="P166" s="102" t="s">
        <v>509</v>
      </c>
      <c r="Q166" s="103" t="str">
        <f t="shared" si="110"/>
        <v xml:space="preserve">Manager Assessment Services </v>
      </c>
      <c r="R166" s="102" t="str">
        <f t="shared" si="122"/>
        <v>75</v>
      </c>
      <c r="S166" s="104" cm="1">
        <f t="array" aca="1" ref="S166" ca="1">IF($P166="Y",VLOOKUP($O166,INDIRECT($P$2),S$5,0)*INDIRECT($O$1),VLOOKUP($O166,INDIRECT($P$2),S$5,0))</f>
        <v>127594.04999999999</v>
      </c>
      <c r="T166" s="104" cm="1">
        <f t="array" aca="1" ref="T166" ca="1">IF($P166="Y",VLOOKUP($O166,INDIRECT($P$2),T$5,0)*INDIRECT($O$1),VLOOKUP($O166,INDIRECT($P$2),T$5,0))</f>
        <v>134308.82499999998</v>
      </c>
      <c r="U166" s="104" cm="1">
        <f t="array" aca="1" ref="U166" ca="1">IF($P166="Y",VLOOKUP($O166,INDIRECT($P$2),U$5,0)*INDIRECT($O$1),VLOOKUP($O166,INDIRECT($P$2),U$5,0))</f>
        <v>136994.32499999998</v>
      </c>
      <c r="V166" s="104" cm="1">
        <f t="array" aca="1" ref="V166" ca="1">IF($P166="Y",VLOOKUP($O166,INDIRECT($P$2),V$5,0)*INDIRECT($O$1),VLOOKUP($O166,INDIRECT($P$2),V$5,0))</f>
        <v>139736.19999999998</v>
      </c>
      <c r="W166" s="104" cm="1">
        <f t="array" aca="1" ref="W166" ca="1">IF($P166="Y",VLOOKUP($O166,INDIRECT($P$2),W$5,0)*INDIRECT($O$1),VLOOKUP($O166,INDIRECT($P$2),W$5,0))</f>
        <v>142529.32499999998</v>
      </c>
      <c r="X166" s="104" cm="1">
        <f t="array" aca="1" ref="X166" ca="1">IF($P166="Y",VLOOKUP($O166,INDIRECT($P$2),X$5,0)*INDIRECT($O$1),VLOOKUP($O166,INDIRECT($P$2),X$5,0))</f>
        <v>145378.82499999998</v>
      </c>
      <c r="Y166" s="104" cm="1">
        <f t="array" aca="1" ref="Y166" ca="1">IF($P166="Y",VLOOKUP($O166,INDIRECT($P$2),Y$5,0)*INDIRECT($O$1),VLOOKUP($O166,INDIRECT($P$2),Y$5,0))</f>
        <v>148288.79999999999</v>
      </c>
      <c r="Z166" s="104" cm="1">
        <f t="array" aca="1" ref="Z166" ca="1">IF($P166="Y",VLOOKUP($O166,INDIRECT($P$2),Z$5,0)*INDIRECT($O$1),VLOOKUP($O166,INDIRECT($P$2),Z$5,0))</f>
        <v>151253.09999999998</v>
      </c>
      <c r="AA166" s="162" t="str">
        <f t="shared" si="111"/>
        <v>C06545</v>
      </c>
      <c r="AB166" s="163" t="str">
        <f t="shared" si="112"/>
        <v xml:space="preserve">Manager Assessment Services </v>
      </c>
      <c r="AC166" s="162" t="str">
        <f t="shared" si="121"/>
        <v>75</v>
      </c>
      <c r="AD166" s="164">
        <f t="shared" ca="1" si="120"/>
        <v>61.344000000000001</v>
      </c>
      <c r="AE166" s="164">
        <f t="shared" ca="1" si="115"/>
        <v>64.572000000000003</v>
      </c>
      <c r="AF166" s="164">
        <f t="shared" ca="1" si="116"/>
        <v>65.863</v>
      </c>
      <c r="AG166" s="164">
        <f t="shared" ca="1" si="117"/>
        <v>67.181000000000012</v>
      </c>
      <c r="AH166" s="164">
        <f t="shared" ca="1" si="118"/>
        <v>68.524000000000001</v>
      </c>
      <c r="AI166" s="164">
        <f t="shared" ca="1" si="119"/>
        <v>69.894000000000005</v>
      </c>
      <c r="AJ166" s="164">
        <f t="shared" ca="1" si="114"/>
        <v>71.293000000000006</v>
      </c>
      <c r="AK166" s="164">
        <f t="shared" ca="1" si="113"/>
        <v>72.718000000000004</v>
      </c>
    </row>
    <row r="167" spans="1:37" s="51" customFormat="1">
      <c r="A167" s="85" t="s">
        <v>322</v>
      </c>
      <c r="B167" s="86">
        <v>13</v>
      </c>
      <c r="C167" s="86" t="s">
        <v>323</v>
      </c>
      <c r="D167" s="86">
        <v>598</v>
      </c>
      <c r="E167" s="86" t="s">
        <v>448</v>
      </c>
      <c r="F167" s="118" t="s">
        <v>324</v>
      </c>
      <c r="G167" s="134">
        <f t="shared" ref="G167:G185" ca="1" si="123">ROUND(S167,0)</f>
        <v>136957</v>
      </c>
      <c r="H167" s="134">
        <f t="shared" ref="H167:H185" ca="1" si="124">ROUND(T167,0)</f>
        <v>144165</v>
      </c>
      <c r="I167" s="134">
        <f t="shared" ref="I167:I185" ca="1" si="125">ROUND(U167,0)</f>
        <v>147047</v>
      </c>
      <c r="J167" s="134">
        <f t="shared" ref="J167:J185" ca="1" si="126">ROUND(V167,0)</f>
        <v>149989</v>
      </c>
      <c r="K167" s="134">
        <f t="shared" ref="K167:K185" ca="1" si="127">ROUND(W167,0)</f>
        <v>152988</v>
      </c>
      <c r="L167" s="134">
        <f t="shared" ref="L167:L185" ca="1" si="128">ROUND(X167,0)</f>
        <v>156049</v>
      </c>
      <c r="M167" s="134">
        <f t="shared" ref="M167:M185" ca="1" si="129">ROUND(Y167,0)</f>
        <v>159169</v>
      </c>
      <c r="N167" s="134">
        <f t="shared" ref="N167:N185" ca="1" si="130">ROUND(Z167,0)</f>
        <v>162354</v>
      </c>
      <c r="O167" s="100" t="str">
        <f t="shared" ref="O167:O185" si="131">A167</f>
        <v>C06705</v>
      </c>
      <c r="P167" s="102" t="s">
        <v>509</v>
      </c>
      <c r="Q167" s="103" t="str">
        <f t="shared" ref="Q167:Q185" si="132">F167</f>
        <v>Manager Benefits Administration</v>
      </c>
      <c r="R167" s="102" t="str">
        <f t="shared" si="122"/>
        <v>139</v>
      </c>
      <c r="S167" s="104" cm="1">
        <f t="array" aca="1" ref="S167" ca="1">IF($P167="Y",VLOOKUP($O167,INDIRECT($P$2),S$5,0)*INDIRECT($O$1),VLOOKUP($O167,INDIRECT($P$2),S$5,0))</f>
        <v>136957.42499999999</v>
      </c>
      <c r="T167" s="104" cm="1">
        <f t="array" aca="1" ref="T167" ca="1">IF($P167="Y",VLOOKUP($O167,INDIRECT($P$2),T$5,0)*INDIRECT($O$1),VLOOKUP($O167,INDIRECT($P$2),T$5,0))</f>
        <v>144165.22499999998</v>
      </c>
      <c r="U167" s="104" cm="1">
        <f t="array" aca="1" ref="U167" ca="1">IF($P167="Y",VLOOKUP($O167,INDIRECT($P$2),U$5,0)*INDIRECT($O$1),VLOOKUP($O167,INDIRECT($P$2),U$5,0))</f>
        <v>147046.5</v>
      </c>
      <c r="V167" s="104" cm="1">
        <f t="array" aca="1" ref="V167" ca="1">IF($P167="Y",VLOOKUP($O167,INDIRECT($P$2),V$5,0)*INDIRECT($O$1),VLOOKUP($O167,INDIRECT($P$2),V$5,0))</f>
        <v>149989.27499999999</v>
      </c>
      <c r="W167" s="104" cm="1">
        <f t="array" aca="1" ref="W167" ca="1">IF($P167="Y",VLOOKUP($O167,INDIRECT($P$2),W$5,0)*INDIRECT($O$1),VLOOKUP($O167,INDIRECT($P$2),W$5,0))</f>
        <v>152988.42499999999</v>
      </c>
      <c r="X167" s="104" cm="1">
        <f t="array" aca="1" ref="X167" ca="1">IF($P167="Y",VLOOKUP($O167,INDIRECT($P$2),X$5,0)*INDIRECT($O$1),VLOOKUP($O167,INDIRECT($P$2),X$5,0))</f>
        <v>156049.07499999998</v>
      </c>
      <c r="Y167" s="104" cm="1">
        <f t="array" aca="1" ref="Y167" ca="1">IF($P167="Y",VLOOKUP($O167,INDIRECT($P$2),Y$5,0)*INDIRECT($O$1),VLOOKUP($O167,INDIRECT($P$2),Y$5,0))</f>
        <v>159169.17499999999</v>
      </c>
      <c r="Z167" s="104" cm="1">
        <f t="array" aca="1" ref="Z167" ca="1">IF($P167="Y",VLOOKUP($O167,INDIRECT($P$2),Z$5,0)*INDIRECT($O$1),VLOOKUP($O167,INDIRECT($P$2),Z$5,0))</f>
        <v>162353.84999999998</v>
      </c>
      <c r="AA167" s="162" t="str">
        <f t="shared" ref="AA167:AA185" si="133">A167</f>
        <v>C06705</v>
      </c>
      <c r="AB167" s="163" t="str">
        <f t="shared" ref="AB167:AB185" si="134">F167</f>
        <v>Manager Benefits Administration</v>
      </c>
      <c r="AC167" s="162" t="str">
        <f t="shared" si="121"/>
        <v>139</v>
      </c>
      <c r="AD167" s="164">
        <f t="shared" ca="1" si="120"/>
        <v>65.844999999999999</v>
      </c>
      <c r="AE167" s="164">
        <f t="shared" ca="1" si="115"/>
        <v>69.311000000000007</v>
      </c>
      <c r="AF167" s="164">
        <f t="shared" ca="1" si="116"/>
        <v>70.695999999999998</v>
      </c>
      <c r="AG167" s="164">
        <f t="shared" ca="1" si="117"/>
        <v>72.111000000000004</v>
      </c>
      <c r="AH167" s="164">
        <f t="shared" ca="1" si="118"/>
        <v>73.553000000000011</v>
      </c>
      <c r="AI167" s="164">
        <f t="shared" ca="1" si="119"/>
        <v>75.024000000000001</v>
      </c>
      <c r="AJ167" s="164">
        <f t="shared" ca="1" si="114"/>
        <v>76.524000000000001</v>
      </c>
      <c r="AK167" s="164">
        <f t="shared" ca="1" si="113"/>
        <v>78.055000000000007</v>
      </c>
    </row>
    <row r="168" spans="1:37" s="51" customFormat="1">
      <c r="A168" s="85" t="s">
        <v>325</v>
      </c>
      <c r="B168" s="86">
        <v>11</v>
      </c>
      <c r="C168" s="86">
        <v>24</v>
      </c>
      <c r="D168" s="86">
        <v>538</v>
      </c>
      <c r="E168" s="86" t="s">
        <v>448</v>
      </c>
      <c r="F168" s="116" t="s">
        <v>761</v>
      </c>
      <c r="G168" s="134">
        <f t="shared" ca="1" si="123"/>
        <v>122913</v>
      </c>
      <c r="H168" s="134">
        <f t="shared" ca="1" si="124"/>
        <v>129383</v>
      </c>
      <c r="I168" s="134">
        <f t="shared" ca="1" si="125"/>
        <v>131968</v>
      </c>
      <c r="J168" s="134">
        <f t="shared" ca="1" si="126"/>
        <v>134609</v>
      </c>
      <c r="K168" s="134">
        <f t="shared" ca="1" si="127"/>
        <v>137302</v>
      </c>
      <c r="L168" s="134">
        <f t="shared" ca="1" si="128"/>
        <v>140046</v>
      </c>
      <c r="M168" s="134">
        <f t="shared" ca="1" si="129"/>
        <v>142847</v>
      </c>
      <c r="N168" s="134">
        <f t="shared" ca="1" si="130"/>
        <v>145706</v>
      </c>
      <c r="O168" s="100" t="str">
        <f t="shared" si="131"/>
        <v>C03182</v>
      </c>
      <c r="P168" s="102" t="s">
        <v>509</v>
      </c>
      <c r="Q168" s="103" t="str">
        <f t="shared" si="132"/>
        <v>Manager Budget</v>
      </c>
      <c r="R168" s="102">
        <f t="shared" si="122"/>
        <v>24</v>
      </c>
      <c r="S168" s="104" cm="1">
        <f t="array" aca="1" ref="S168" ca="1">IF($P168="Y",VLOOKUP($O168,INDIRECT($P$2),S$5,0)*INDIRECT($O$1),VLOOKUP($O168,INDIRECT($P$2),S$5,0))</f>
        <v>122912.87499999999</v>
      </c>
      <c r="T168" s="104" cm="1">
        <f t="array" aca="1" ref="T168" ca="1">IF($P168="Y",VLOOKUP($O168,INDIRECT($P$2),T$5,0)*INDIRECT($O$1),VLOOKUP($O168,INDIRECT($P$2),T$5,0))</f>
        <v>129382.67499999999</v>
      </c>
      <c r="U168" s="104" cm="1">
        <f t="array" aca="1" ref="U168" ca="1">IF($P168="Y",VLOOKUP($O168,INDIRECT($P$2),U$5,0)*INDIRECT($O$1),VLOOKUP($O168,INDIRECT($P$2),U$5,0))</f>
        <v>131967.72499999998</v>
      </c>
      <c r="V168" s="104" cm="1">
        <f t="array" aca="1" ref="V168" ca="1">IF($P168="Y",VLOOKUP($O168,INDIRECT($P$2),V$5,0)*INDIRECT($O$1),VLOOKUP($O168,INDIRECT($P$2),V$5,0))</f>
        <v>134609.15</v>
      </c>
      <c r="W168" s="104" cm="1">
        <f t="array" aca="1" ref="W168" ca="1">IF($P168="Y",VLOOKUP($O168,INDIRECT($P$2),W$5,0)*INDIRECT($O$1),VLOOKUP($O168,INDIRECT($P$2),W$5,0))</f>
        <v>137301.82499999998</v>
      </c>
      <c r="X168" s="104" cm="1">
        <f t="array" aca="1" ref="X168" ca="1">IF($P168="Y",VLOOKUP($O168,INDIRECT($P$2),X$5,0)*INDIRECT($O$1),VLOOKUP($O168,INDIRECT($P$2),X$5,0))</f>
        <v>140045.75</v>
      </c>
      <c r="Y168" s="104" cm="1">
        <f t="array" aca="1" ref="Y168" ca="1">IF($P168="Y",VLOOKUP($O168,INDIRECT($P$2),Y$5,0)*INDIRECT($O$1),VLOOKUP($O168,INDIRECT($P$2),Y$5,0))</f>
        <v>142847.07499999998</v>
      </c>
      <c r="Z168" s="104" cm="1">
        <f t="array" aca="1" ref="Z168" ca="1">IF($P168="Y",VLOOKUP($O168,INDIRECT($P$2),Z$5,0)*INDIRECT($O$1),VLOOKUP($O168,INDIRECT($P$2),Z$5,0))</f>
        <v>145705.79999999999</v>
      </c>
      <c r="AA168" s="162" t="str">
        <f t="shared" si="133"/>
        <v>C03182</v>
      </c>
      <c r="AB168" s="163" t="str">
        <f t="shared" si="134"/>
        <v>Manager Budget</v>
      </c>
      <c r="AC168" s="162">
        <f t="shared" si="121"/>
        <v>24</v>
      </c>
      <c r="AD168" s="164">
        <f t="shared" ca="1" si="120"/>
        <v>59.092999999999996</v>
      </c>
      <c r="AE168" s="164">
        <f t="shared" ca="1" si="115"/>
        <v>62.204000000000001</v>
      </c>
      <c r="AF168" s="164">
        <f t="shared" ca="1" si="116"/>
        <v>63.446999999999996</v>
      </c>
      <c r="AG168" s="164">
        <f t="shared" ca="1" si="117"/>
        <v>64.716000000000008</v>
      </c>
      <c r="AH168" s="164">
        <f t="shared" ca="1" si="118"/>
        <v>66.01100000000001</v>
      </c>
      <c r="AI168" s="164">
        <f t="shared" ca="1" si="119"/>
        <v>67.33</v>
      </c>
      <c r="AJ168" s="164">
        <f t="shared" ca="1" si="114"/>
        <v>68.677000000000007</v>
      </c>
      <c r="AK168" s="164">
        <f t="shared" ca="1" si="113"/>
        <v>70.051000000000002</v>
      </c>
    </row>
    <row r="169" spans="1:37" s="51" customFormat="1">
      <c r="A169" s="85" t="s">
        <v>327</v>
      </c>
      <c r="B169" s="86">
        <v>11</v>
      </c>
      <c r="C169" s="86" t="s">
        <v>161</v>
      </c>
      <c r="D169" s="86">
        <v>538</v>
      </c>
      <c r="E169" s="86" t="s">
        <v>448</v>
      </c>
      <c r="F169" s="117" t="s">
        <v>328</v>
      </c>
      <c r="G169" s="134">
        <f t="shared" ca="1" si="123"/>
        <v>122913</v>
      </c>
      <c r="H169" s="134">
        <f t="shared" ca="1" si="124"/>
        <v>129383</v>
      </c>
      <c r="I169" s="134">
        <f t="shared" ca="1" si="125"/>
        <v>131968</v>
      </c>
      <c r="J169" s="134">
        <f t="shared" ca="1" si="126"/>
        <v>134609</v>
      </c>
      <c r="K169" s="134">
        <f t="shared" ca="1" si="127"/>
        <v>137302</v>
      </c>
      <c r="L169" s="134">
        <f t="shared" ca="1" si="128"/>
        <v>140046</v>
      </c>
      <c r="M169" s="134">
        <f t="shared" ca="1" si="129"/>
        <v>142847</v>
      </c>
      <c r="N169" s="134">
        <f t="shared" ca="1" si="130"/>
        <v>145706</v>
      </c>
      <c r="O169" s="100" t="str">
        <f t="shared" si="131"/>
        <v>C06709</v>
      </c>
      <c r="P169" s="102" t="s">
        <v>509</v>
      </c>
      <c r="Q169" s="103" t="str">
        <f t="shared" si="132"/>
        <v>Manager Convention Center</v>
      </c>
      <c r="R169" s="102" t="str">
        <f t="shared" si="122"/>
        <v>24</v>
      </c>
      <c r="S169" s="104" cm="1">
        <f t="array" aca="1" ref="S169" ca="1">IF($P169="Y",VLOOKUP($O169,INDIRECT($P$2),S$5,0)*INDIRECT($O$1),VLOOKUP($O169,INDIRECT($P$2),S$5,0))</f>
        <v>122912.87499999999</v>
      </c>
      <c r="T169" s="104" cm="1">
        <f t="array" aca="1" ref="T169" ca="1">IF($P169="Y",VLOOKUP($O169,INDIRECT($P$2),T$5,0)*INDIRECT($O$1),VLOOKUP($O169,INDIRECT($P$2),T$5,0))</f>
        <v>129382.67499999999</v>
      </c>
      <c r="U169" s="104" cm="1">
        <f t="array" aca="1" ref="U169" ca="1">IF($P169="Y",VLOOKUP($O169,INDIRECT($P$2),U$5,0)*INDIRECT($O$1),VLOOKUP($O169,INDIRECT($P$2),U$5,0))</f>
        <v>131967.72499999998</v>
      </c>
      <c r="V169" s="104" cm="1">
        <f t="array" aca="1" ref="V169" ca="1">IF($P169="Y",VLOOKUP($O169,INDIRECT($P$2),V$5,0)*INDIRECT($O$1),VLOOKUP($O169,INDIRECT($P$2),V$5,0))</f>
        <v>134609.15</v>
      </c>
      <c r="W169" s="104" cm="1">
        <f t="array" aca="1" ref="W169" ca="1">IF($P169="Y",VLOOKUP($O169,INDIRECT($P$2),W$5,0)*INDIRECT($O$1),VLOOKUP($O169,INDIRECT($P$2),W$5,0))</f>
        <v>137301.82499999998</v>
      </c>
      <c r="X169" s="104" cm="1">
        <f t="array" aca="1" ref="X169" ca="1">IF($P169="Y",VLOOKUP($O169,INDIRECT($P$2),X$5,0)*INDIRECT($O$1),VLOOKUP($O169,INDIRECT($P$2),X$5,0))</f>
        <v>140045.75</v>
      </c>
      <c r="Y169" s="104" cm="1">
        <f t="array" aca="1" ref="Y169" ca="1">IF($P169="Y",VLOOKUP($O169,INDIRECT($P$2),Y$5,0)*INDIRECT($O$1),VLOOKUP($O169,INDIRECT($P$2),Y$5,0))</f>
        <v>142847.07499999998</v>
      </c>
      <c r="Z169" s="104" cm="1">
        <f t="array" aca="1" ref="Z169" ca="1">IF($P169="Y",VLOOKUP($O169,INDIRECT($P$2),Z$5,0)*INDIRECT($O$1),VLOOKUP($O169,INDIRECT($P$2),Z$5,0))</f>
        <v>145705.79999999999</v>
      </c>
      <c r="AA169" s="162" t="str">
        <f t="shared" si="133"/>
        <v>C06709</v>
      </c>
      <c r="AB169" s="163" t="str">
        <f t="shared" si="134"/>
        <v>Manager Convention Center</v>
      </c>
      <c r="AC169" s="162" t="str">
        <f t="shared" si="121"/>
        <v>24</v>
      </c>
      <c r="AD169" s="164">
        <f t="shared" ca="1" si="120"/>
        <v>59.092999999999996</v>
      </c>
      <c r="AE169" s="164">
        <f t="shared" ca="1" si="115"/>
        <v>62.204000000000001</v>
      </c>
      <c r="AF169" s="164">
        <f t="shared" ca="1" si="116"/>
        <v>63.446999999999996</v>
      </c>
      <c r="AG169" s="164">
        <f t="shared" ca="1" si="117"/>
        <v>64.716000000000008</v>
      </c>
      <c r="AH169" s="164">
        <f t="shared" ca="1" si="118"/>
        <v>66.01100000000001</v>
      </c>
      <c r="AI169" s="164">
        <f t="shared" ca="1" si="119"/>
        <v>67.33</v>
      </c>
      <c r="AJ169" s="164">
        <f t="shared" ca="1" si="114"/>
        <v>68.677000000000007</v>
      </c>
      <c r="AK169" s="164">
        <f t="shared" ca="1" si="113"/>
        <v>70.051000000000002</v>
      </c>
    </row>
    <row r="170" spans="1:37" s="51" customFormat="1">
      <c r="A170" s="85" t="s">
        <v>329</v>
      </c>
      <c r="B170" s="86">
        <v>11</v>
      </c>
      <c r="C170" s="86" t="s">
        <v>236</v>
      </c>
      <c r="D170" s="86">
        <v>513</v>
      </c>
      <c r="E170" s="86" t="s">
        <v>448</v>
      </c>
      <c r="F170" s="117" t="s">
        <v>330</v>
      </c>
      <c r="G170" s="134">
        <f t="shared" ca="1" si="123"/>
        <v>117059</v>
      </c>
      <c r="H170" s="134">
        <f t="shared" ca="1" si="124"/>
        <v>123222</v>
      </c>
      <c r="I170" s="134">
        <f t="shared" ca="1" si="125"/>
        <v>125684</v>
      </c>
      <c r="J170" s="134">
        <f t="shared" ca="1" si="126"/>
        <v>128199</v>
      </c>
      <c r="K170" s="134">
        <f t="shared" ca="1" si="127"/>
        <v>130764</v>
      </c>
      <c r="L170" s="134">
        <f t="shared" ca="1" si="128"/>
        <v>133377</v>
      </c>
      <c r="M170" s="134">
        <f t="shared" ca="1" si="129"/>
        <v>136046</v>
      </c>
      <c r="N170" s="134">
        <f t="shared" ca="1" si="130"/>
        <v>138770</v>
      </c>
      <c r="O170" s="100" t="str">
        <f t="shared" si="131"/>
        <v>C06685</v>
      </c>
      <c r="P170" s="102" t="s">
        <v>509</v>
      </c>
      <c r="Q170" s="103" t="str">
        <f t="shared" si="132"/>
        <v>Manager Field Support</v>
      </c>
      <c r="R170" s="102" t="str">
        <f t="shared" si="122"/>
        <v>26</v>
      </c>
      <c r="S170" s="104" cm="1">
        <f t="array" aca="1" ref="S170" ca="1">IF($P170="Y",VLOOKUP($O170,INDIRECT($P$2),S$5,0)*INDIRECT($O$1),VLOOKUP($O170,INDIRECT($P$2),S$5,0))</f>
        <v>117059.09999999999</v>
      </c>
      <c r="T170" s="104" cm="1">
        <f t="array" aca="1" ref="T170" ca="1">IF($P170="Y",VLOOKUP($O170,INDIRECT($P$2),T$5,0)*INDIRECT($O$1),VLOOKUP($O170,INDIRECT($P$2),T$5,0))</f>
        <v>123222.42499999999</v>
      </c>
      <c r="U170" s="104" cm="1">
        <f t="array" aca="1" ref="U170" ca="1">IF($P170="Y",VLOOKUP($O170,INDIRECT($P$2),U$5,0)*INDIRECT($O$1),VLOOKUP($O170,INDIRECT($P$2),U$5,0))</f>
        <v>125684.47499999999</v>
      </c>
      <c r="V170" s="104" cm="1">
        <f t="array" aca="1" ref="V170" ca="1">IF($P170="Y",VLOOKUP($O170,INDIRECT($P$2),V$5,0)*INDIRECT($O$1),VLOOKUP($O170,INDIRECT($P$2),V$5,0))</f>
        <v>128198.79999999999</v>
      </c>
      <c r="W170" s="104" cm="1">
        <f t="array" aca="1" ref="W170" ca="1">IF($P170="Y",VLOOKUP($O170,INDIRECT($P$2),W$5,0)*INDIRECT($O$1),VLOOKUP($O170,INDIRECT($P$2),W$5,0))</f>
        <v>130764.37499999999</v>
      </c>
      <c r="X170" s="104" cm="1">
        <f t="array" aca="1" ref="X170" ca="1">IF($P170="Y",VLOOKUP($O170,INDIRECT($P$2),X$5,0)*INDIRECT($O$1),VLOOKUP($O170,INDIRECT($P$2),X$5,0))</f>
        <v>133377.09999999998</v>
      </c>
      <c r="Y170" s="104" cm="1">
        <f t="array" aca="1" ref="Y170" ca="1">IF($P170="Y",VLOOKUP($O170,INDIRECT($P$2),Y$5,0)*INDIRECT($O$1),VLOOKUP($O170,INDIRECT($P$2),Y$5,0))</f>
        <v>136046.19999999998</v>
      </c>
      <c r="Z170" s="104" cm="1">
        <f t="array" aca="1" ref="Z170" ca="1">IF($P170="Y",VLOOKUP($O170,INDIRECT($P$2),Z$5,0)*INDIRECT($O$1),VLOOKUP($O170,INDIRECT($P$2),Z$5,0))</f>
        <v>138769.625</v>
      </c>
      <c r="AA170" s="162" t="str">
        <f t="shared" si="133"/>
        <v>C06685</v>
      </c>
      <c r="AB170" s="163" t="str">
        <f t="shared" si="134"/>
        <v>Manager Field Support</v>
      </c>
      <c r="AC170" s="162" t="str">
        <f t="shared" si="121"/>
        <v>26</v>
      </c>
      <c r="AD170" s="164">
        <f t="shared" ca="1" si="120"/>
        <v>56.278999999999996</v>
      </c>
      <c r="AE170" s="164">
        <f t="shared" ca="1" si="115"/>
        <v>59.241999999999997</v>
      </c>
      <c r="AF170" s="164">
        <f t="shared" ca="1" si="116"/>
        <v>60.425999999999995</v>
      </c>
      <c r="AG170" s="164">
        <f t="shared" ca="1" si="117"/>
        <v>61.634999999999998</v>
      </c>
      <c r="AH170" s="164">
        <f t="shared" ca="1" si="118"/>
        <v>62.867999999999995</v>
      </c>
      <c r="AI170" s="164">
        <f t="shared" ca="1" si="119"/>
        <v>64.124000000000009</v>
      </c>
      <c r="AJ170" s="164">
        <f t="shared" ca="1" si="114"/>
        <v>65.407000000000011</v>
      </c>
      <c r="AK170" s="164">
        <f t="shared" ca="1" si="113"/>
        <v>66.716999999999999</v>
      </c>
    </row>
    <row r="171" spans="1:37" s="51" customFormat="1">
      <c r="A171" s="85" t="s">
        <v>331</v>
      </c>
      <c r="B171" s="86">
        <v>12</v>
      </c>
      <c r="C171" s="86" t="s">
        <v>332</v>
      </c>
      <c r="D171" s="86">
        <v>585</v>
      </c>
      <c r="E171" s="86" t="s">
        <v>448</v>
      </c>
      <c r="F171" s="116" t="s">
        <v>333</v>
      </c>
      <c r="G171" s="134">
        <f t="shared" ca="1" si="123"/>
        <v>133913</v>
      </c>
      <c r="H171" s="134">
        <f t="shared" ca="1" si="124"/>
        <v>140962</v>
      </c>
      <c r="I171" s="134">
        <f t="shared" ca="1" si="125"/>
        <v>143781</v>
      </c>
      <c r="J171" s="134">
        <f t="shared" ca="1" si="126"/>
        <v>146658</v>
      </c>
      <c r="K171" s="134">
        <f t="shared" ca="1" si="127"/>
        <v>149591</v>
      </c>
      <c r="L171" s="134">
        <f t="shared" ca="1" si="128"/>
        <v>152582</v>
      </c>
      <c r="M171" s="134">
        <f t="shared" ca="1" si="129"/>
        <v>155632</v>
      </c>
      <c r="N171" s="134">
        <f t="shared" ca="1" si="130"/>
        <v>158746</v>
      </c>
      <c r="O171" s="100" t="str">
        <f t="shared" si="131"/>
        <v>C06740</v>
      </c>
      <c r="P171" s="102" t="s">
        <v>509</v>
      </c>
      <c r="Q171" s="103" t="str">
        <f t="shared" si="132"/>
        <v>Manager Homelessness Initiatives</v>
      </c>
      <c r="R171" s="102" t="str">
        <f t="shared" si="122"/>
        <v>160</v>
      </c>
      <c r="S171" s="104" cm="1">
        <f t="array" aca="1" ref="S171" ca="1">IF($P171="Y",VLOOKUP($O171,INDIRECT($P$2),S$5,0)*INDIRECT($O$1),VLOOKUP($O171,INDIRECT($P$2),S$5,0))</f>
        <v>133913.17499999999</v>
      </c>
      <c r="T171" s="104" cm="1">
        <f t="array" aca="1" ref="T171" ca="1">IF($P171="Y",VLOOKUP($O171,INDIRECT($P$2),T$5,0)*INDIRECT($O$1),VLOOKUP($O171,INDIRECT($P$2),T$5,0))</f>
        <v>140962.09999999998</v>
      </c>
      <c r="U171" s="104" cm="1">
        <f t="array" aca="1" ref="U171" ca="1">IF($P171="Y",VLOOKUP($O171,INDIRECT($P$2),U$5,0)*INDIRECT($O$1),VLOOKUP($O171,INDIRECT($P$2),U$5,0))</f>
        <v>143780.84999999998</v>
      </c>
      <c r="V171" s="104" cm="1">
        <f t="array" aca="1" ref="V171" ca="1">IF($P171="Y",VLOOKUP($O171,INDIRECT($P$2),V$5,0)*INDIRECT($O$1),VLOOKUP($O171,INDIRECT($P$2),V$5,0))</f>
        <v>146658.02499999999</v>
      </c>
      <c r="W171" s="104" cm="1">
        <f t="array" aca="1" ref="W171" ca="1">IF($P171="Y",VLOOKUP($O171,INDIRECT($P$2),W$5,0)*INDIRECT($O$1),VLOOKUP($O171,INDIRECT($P$2),W$5,0))</f>
        <v>149590.54999999999</v>
      </c>
      <c r="X171" s="104" cm="1">
        <f t="array" aca="1" ref="X171" ca="1">IF($P171="Y",VLOOKUP($O171,INDIRECT($P$2),X$5,0)*INDIRECT($O$1),VLOOKUP($O171,INDIRECT($P$2),X$5,0))</f>
        <v>152581.5</v>
      </c>
      <c r="Y171" s="104" cm="1">
        <f t="array" aca="1" ref="Y171" ca="1">IF($P171="Y",VLOOKUP($O171,INDIRECT($P$2),Y$5,0)*INDIRECT($O$1),VLOOKUP($O171,INDIRECT($P$2),Y$5,0))</f>
        <v>155631.9</v>
      </c>
      <c r="Z171" s="104" cm="1">
        <f t="array" aca="1" ref="Z171" ca="1">IF($P171="Y",VLOOKUP($O171,INDIRECT($P$2),Z$5,0)*INDIRECT($O$1),VLOOKUP($O171,INDIRECT($P$2),Z$5,0))</f>
        <v>158745.84999999998</v>
      </c>
      <c r="AA171" s="162" t="str">
        <f t="shared" si="133"/>
        <v>C06740</v>
      </c>
      <c r="AB171" s="163" t="str">
        <f t="shared" si="134"/>
        <v>Manager Homelessness Initiatives</v>
      </c>
      <c r="AC171" s="162" t="str">
        <f t="shared" si="121"/>
        <v>160</v>
      </c>
      <c r="AD171" s="164">
        <f t="shared" ca="1" si="120"/>
        <v>64.382000000000005</v>
      </c>
      <c r="AE171" s="164">
        <f t="shared" ca="1" si="115"/>
        <v>67.771000000000001</v>
      </c>
      <c r="AF171" s="164">
        <f t="shared" ca="1" si="116"/>
        <v>69.126000000000005</v>
      </c>
      <c r="AG171" s="164">
        <f t="shared" ca="1" si="117"/>
        <v>70.509</v>
      </c>
      <c r="AH171" s="164">
        <f t="shared" ca="1" si="118"/>
        <v>71.919000000000011</v>
      </c>
      <c r="AI171" s="164">
        <f t="shared" ca="1" si="119"/>
        <v>73.356999999999999</v>
      </c>
      <c r="AJ171" s="164">
        <f t="shared" ca="1" si="114"/>
        <v>74.823999999999998</v>
      </c>
      <c r="AK171" s="164">
        <f t="shared" ca="1" si="113"/>
        <v>76.320999999999998</v>
      </c>
    </row>
    <row r="172" spans="1:37" s="51" customFormat="1">
      <c r="A172" s="85" t="s">
        <v>334</v>
      </c>
      <c r="B172" s="86">
        <v>11</v>
      </c>
      <c r="C172" s="86" t="s">
        <v>335</v>
      </c>
      <c r="D172" s="86">
        <v>525</v>
      </c>
      <c r="E172" s="86" t="s">
        <v>448</v>
      </c>
      <c r="F172" s="116" t="s">
        <v>336</v>
      </c>
      <c r="G172" s="134">
        <f t="shared" ca="1" si="123"/>
        <v>119871</v>
      </c>
      <c r="H172" s="134">
        <f t="shared" ca="1" si="124"/>
        <v>126180</v>
      </c>
      <c r="I172" s="134">
        <f t="shared" ca="1" si="125"/>
        <v>128702</v>
      </c>
      <c r="J172" s="134">
        <f t="shared" ca="1" si="126"/>
        <v>131274</v>
      </c>
      <c r="K172" s="134">
        <f t="shared" ca="1" si="127"/>
        <v>133903</v>
      </c>
      <c r="L172" s="134">
        <f t="shared" ca="1" si="128"/>
        <v>136581</v>
      </c>
      <c r="M172" s="134">
        <f t="shared" ca="1" si="129"/>
        <v>139312</v>
      </c>
      <c r="N172" s="134">
        <f t="shared" ca="1" si="130"/>
        <v>142098</v>
      </c>
      <c r="O172" s="100" t="str">
        <f t="shared" si="131"/>
        <v>C06725</v>
      </c>
      <c r="P172" s="102" t="s">
        <v>509</v>
      </c>
      <c r="Q172" s="103" t="str">
        <f t="shared" si="132"/>
        <v>Manager Public Works Finance</v>
      </c>
      <c r="R172" s="102" t="str">
        <f t="shared" si="122"/>
        <v>138</v>
      </c>
      <c r="S172" s="104" cm="1">
        <f t="array" aca="1" ref="S172" ca="1">IF($P172="Y",VLOOKUP($O172,INDIRECT($P$2),S$5,0)*INDIRECT($O$1),VLOOKUP($O172,INDIRECT($P$2),S$5,0))</f>
        <v>119870.67499999999</v>
      </c>
      <c r="T172" s="104" cm="1">
        <f t="array" aca="1" ref="T172" ca="1">IF($P172="Y",VLOOKUP($O172,INDIRECT($P$2),T$5,0)*INDIRECT($O$1),VLOOKUP($O172,INDIRECT($P$2),T$5,0))</f>
        <v>126179.54999999999</v>
      </c>
      <c r="U172" s="104" cm="1">
        <f t="array" aca="1" ref="U172" ca="1">IF($P172="Y",VLOOKUP($O172,INDIRECT($P$2),U$5,0)*INDIRECT($O$1),VLOOKUP($O172,INDIRECT($P$2),U$5,0))</f>
        <v>128702.07499999998</v>
      </c>
      <c r="V172" s="104" cm="1">
        <f t="array" aca="1" ref="V172" ca="1">IF($P172="Y",VLOOKUP($O172,INDIRECT($P$2),V$5,0)*INDIRECT($O$1),VLOOKUP($O172,INDIRECT($P$2),V$5,0))</f>
        <v>131273.79999999999</v>
      </c>
      <c r="W172" s="104" cm="1">
        <f t="array" aca="1" ref="W172" ca="1">IF($P172="Y",VLOOKUP($O172,INDIRECT($P$2),W$5,0)*INDIRECT($O$1),VLOOKUP($O172,INDIRECT($P$2),W$5,0))</f>
        <v>133902.92499999999</v>
      </c>
      <c r="X172" s="104" cm="1">
        <f t="array" aca="1" ref="X172" ca="1">IF($P172="Y",VLOOKUP($O172,INDIRECT($P$2),X$5,0)*INDIRECT($O$1),VLOOKUP($O172,INDIRECT($P$2),X$5,0))</f>
        <v>136581.25</v>
      </c>
      <c r="Y172" s="104" cm="1">
        <f t="array" aca="1" ref="Y172" ca="1">IF($P172="Y",VLOOKUP($O172,INDIRECT($P$2),Y$5,0)*INDIRECT($O$1),VLOOKUP($O172,INDIRECT($P$2),Y$5,0))</f>
        <v>139311.84999999998</v>
      </c>
      <c r="Z172" s="104" cm="1">
        <f t="array" aca="1" ref="Z172" ca="1">IF($P172="Y",VLOOKUP($O172,INDIRECT($P$2),Z$5,0)*INDIRECT($O$1),VLOOKUP($O172,INDIRECT($P$2),Z$5,0))</f>
        <v>142097.79999999999</v>
      </c>
      <c r="AA172" s="162" t="str">
        <f t="shared" si="133"/>
        <v>C06725</v>
      </c>
      <c r="AB172" s="163" t="str">
        <f t="shared" si="134"/>
        <v>Manager Public Works Finance</v>
      </c>
      <c r="AC172" s="162" t="str">
        <f t="shared" si="121"/>
        <v>138</v>
      </c>
      <c r="AD172" s="164">
        <f t="shared" ca="1" si="120"/>
        <v>57.631</v>
      </c>
      <c r="AE172" s="164">
        <f t="shared" ca="1" si="115"/>
        <v>60.663999999999994</v>
      </c>
      <c r="AF172" s="164">
        <f t="shared" ca="1" si="116"/>
        <v>61.875999999999998</v>
      </c>
      <c r="AG172" s="164">
        <f t="shared" ca="1" si="117"/>
        <v>63.113</v>
      </c>
      <c r="AH172" s="164">
        <f t="shared" ca="1" si="118"/>
        <v>64.37700000000001</v>
      </c>
      <c r="AI172" s="164">
        <f t="shared" ca="1" si="119"/>
        <v>65.665000000000006</v>
      </c>
      <c r="AJ172" s="164">
        <f t="shared" ca="1" si="114"/>
        <v>66.977000000000004</v>
      </c>
      <c r="AK172" s="164">
        <f t="shared" ca="1" si="113"/>
        <v>68.317000000000007</v>
      </c>
    </row>
    <row r="173" spans="1:37" s="51" customFormat="1">
      <c r="A173" s="85" t="s">
        <v>645</v>
      </c>
      <c r="B173" s="86">
        <v>15</v>
      </c>
      <c r="C173" s="94" t="s">
        <v>728</v>
      </c>
      <c r="D173" s="86">
        <v>685</v>
      </c>
      <c r="E173" s="86" t="s">
        <v>448</v>
      </c>
      <c r="F173" s="118" t="s">
        <v>644</v>
      </c>
      <c r="G173" s="134">
        <f t="shared" ca="1" si="123"/>
        <v>168388</v>
      </c>
      <c r="H173" s="134">
        <f t="shared" ca="1" si="124"/>
        <v>177254</v>
      </c>
      <c r="I173" s="134">
        <f t="shared" ca="1" si="125"/>
        <v>180799</v>
      </c>
      <c r="J173" s="134">
        <f t="shared" ca="1" si="126"/>
        <v>184416</v>
      </c>
      <c r="K173" s="134">
        <f t="shared" ca="1" si="127"/>
        <v>188104</v>
      </c>
      <c r="L173" s="134">
        <f t="shared" ca="1" si="128"/>
        <v>191866</v>
      </c>
      <c r="M173" s="134">
        <f t="shared" ca="1" si="129"/>
        <v>195701</v>
      </c>
      <c r="N173" s="134">
        <f t="shared" ca="1" si="130"/>
        <v>199619</v>
      </c>
      <c r="O173" s="100" t="str">
        <f t="shared" si="131"/>
        <v>53073C</v>
      </c>
      <c r="P173" s="102" t="s">
        <v>509</v>
      </c>
      <c r="Q173" s="103" t="str">
        <f t="shared" si="132"/>
        <v xml:space="preserve">Managing Attorney </v>
      </c>
      <c r="R173" s="102" t="str">
        <f t="shared" si="122"/>
        <v>196</v>
      </c>
      <c r="S173" s="104" cm="1">
        <f t="array" aca="1" ref="S173" ca="1">IF($P173="Y",VLOOKUP($O173,INDIRECT($P$2),S$5,0)*INDIRECT($O$1),VLOOKUP($O173,INDIRECT($P$2),S$5,0))</f>
        <v>168388.02499999999</v>
      </c>
      <c r="T173" s="104" cm="1">
        <f t="array" aca="1" ref="T173" ca="1">IF($P173="Y",VLOOKUP($O173,INDIRECT($P$2),T$5,0)*INDIRECT($O$1),VLOOKUP($O173,INDIRECT($P$2),T$5,0))</f>
        <v>177254.27499999999</v>
      </c>
      <c r="U173" s="104" cm="1">
        <f t="array" aca="1" ref="U173" ca="1">IF($P173="Y",VLOOKUP($O173,INDIRECT($P$2),U$5,0)*INDIRECT($O$1),VLOOKUP($O173,INDIRECT($P$2),U$5,0))</f>
        <v>180798.72499999998</v>
      </c>
      <c r="V173" s="104" cm="1">
        <f t="array" aca="1" ref="V173" ca="1">IF($P173="Y",VLOOKUP($O173,INDIRECT($P$2),V$5,0)*INDIRECT($O$1),VLOOKUP($O173,INDIRECT($P$2),V$5,0))</f>
        <v>184415.94999999998</v>
      </c>
      <c r="W173" s="104" cm="1">
        <f t="array" aca="1" ref="W173" ca="1">IF($P173="Y",VLOOKUP($O173,INDIRECT($P$2),W$5,0)*INDIRECT($O$1),VLOOKUP($O173,INDIRECT($P$2),W$5,0))</f>
        <v>188103.9</v>
      </c>
      <c r="X173" s="104" cm="1">
        <f t="array" aca="1" ref="X173" ca="1">IF($P173="Y",VLOOKUP($O173,INDIRECT($P$2),X$5,0)*INDIRECT($O$1),VLOOKUP($O173,INDIRECT($P$2),X$5,0))</f>
        <v>191865.65</v>
      </c>
      <c r="Y173" s="104" cm="1">
        <f t="array" aca="1" ref="Y173" ca="1">IF($P173="Y",VLOOKUP($O173,INDIRECT($P$2),Y$5,0)*INDIRECT($O$1),VLOOKUP($O173,INDIRECT($P$2),Y$5,0))</f>
        <v>195701.19999999998</v>
      </c>
      <c r="Z173" s="104" cm="1">
        <f t="array" aca="1" ref="Z173" ca="1">IF($P173="Y",VLOOKUP($O173,INDIRECT($P$2),Z$5,0)*INDIRECT($O$1),VLOOKUP($O173,INDIRECT($P$2),Z$5,0))</f>
        <v>199618.74999999997</v>
      </c>
      <c r="AA173" s="162" t="str">
        <f t="shared" si="133"/>
        <v>53073C</v>
      </c>
      <c r="AB173" s="163" t="str">
        <f t="shared" si="134"/>
        <v xml:space="preserve">Managing Attorney </v>
      </c>
      <c r="AC173" s="162" t="str">
        <f t="shared" si="121"/>
        <v>196</v>
      </c>
      <c r="AD173" s="164">
        <f t="shared" ca="1" si="120"/>
        <v>80.956000000000003</v>
      </c>
      <c r="AE173" s="164">
        <f t="shared" ca="1" si="115"/>
        <v>85.219000000000008</v>
      </c>
      <c r="AF173" s="164">
        <f t="shared" ca="1" si="116"/>
        <v>86.923000000000002</v>
      </c>
      <c r="AG173" s="164">
        <f t="shared" ca="1" si="117"/>
        <v>88.662000000000006</v>
      </c>
      <c r="AH173" s="164">
        <f t="shared" ca="1" si="118"/>
        <v>90.435000000000002</v>
      </c>
      <c r="AI173" s="164">
        <f t="shared" ca="1" si="119"/>
        <v>92.244</v>
      </c>
      <c r="AJ173" s="164">
        <f t="shared" ca="1" si="114"/>
        <v>94.088000000000008</v>
      </c>
      <c r="AK173" s="164">
        <f t="shared" ca="1" si="113"/>
        <v>95.971000000000004</v>
      </c>
    </row>
    <row r="174" spans="1:37" s="51" customFormat="1">
      <c r="A174" s="85" t="s">
        <v>525</v>
      </c>
      <c r="B174" s="86">
        <v>15</v>
      </c>
      <c r="C174" s="94" t="s">
        <v>728</v>
      </c>
      <c r="D174" s="86">
        <v>680</v>
      </c>
      <c r="E174" s="86" t="s">
        <v>448</v>
      </c>
      <c r="F174" s="118" t="s">
        <v>526</v>
      </c>
      <c r="G174" s="134">
        <f t="shared" ca="1" si="123"/>
        <v>168388</v>
      </c>
      <c r="H174" s="134">
        <f t="shared" ca="1" si="124"/>
        <v>177254</v>
      </c>
      <c r="I174" s="134">
        <f t="shared" ca="1" si="125"/>
        <v>180799</v>
      </c>
      <c r="J174" s="134">
        <f t="shared" ca="1" si="126"/>
        <v>184416</v>
      </c>
      <c r="K174" s="134">
        <f t="shared" ca="1" si="127"/>
        <v>188104</v>
      </c>
      <c r="L174" s="134">
        <f t="shared" ca="1" si="128"/>
        <v>191866</v>
      </c>
      <c r="M174" s="134">
        <f t="shared" ca="1" si="129"/>
        <v>195701</v>
      </c>
      <c r="N174" s="134">
        <f t="shared" ca="1" si="130"/>
        <v>199619</v>
      </c>
      <c r="O174" s="100" t="str">
        <f t="shared" si="131"/>
        <v>53037C</v>
      </c>
      <c r="P174" s="102" t="s">
        <v>509</v>
      </c>
      <c r="Q174" s="103" t="str">
        <f t="shared" si="132"/>
        <v>Managing Attorney - Implementation</v>
      </c>
      <c r="R174" s="102">
        <v>166</v>
      </c>
      <c r="S174" s="104" cm="1">
        <f t="array" aca="1" ref="S174" ca="1">IF($P174="Y",VLOOKUP($O174,INDIRECT($P$2),S$5,0)*INDIRECT($O$1),VLOOKUP($O174,INDIRECT($P$2),S$5,0))</f>
        <v>168388.02499999999</v>
      </c>
      <c r="T174" s="104" cm="1">
        <f t="array" aca="1" ref="T174" ca="1">IF($P174="Y",VLOOKUP($O174,INDIRECT($P$2),T$5,0)*INDIRECT($O$1),VLOOKUP($O174,INDIRECT($P$2),T$5,0))</f>
        <v>177254.27499999999</v>
      </c>
      <c r="U174" s="104" cm="1">
        <f t="array" aca="1" ref="U174" ca="1">IF($P174="Y",VLOOKUP($O174,INDIRECT($P$2),U$5,0)*INDIRECT($O$1),VLOOKUP($O174,INDIRECT($P$2),U$5,0))</f>
        <v>180798.72499999998</v>
      </c>
      <c r="V174" s="104" cm="1">
        <f t="array" aca="1" ref="V174" ca="1">IF($P174="Y",VLOOKUP($O174,INDIRECT($P$2),V$5,0)*INDIRECT($O$1),VLOOKUP($O174,INDIRECT($P$2),V$5,0))</f>
        <v>184415.94999999998</v>
      </c>
      <c r="W174" s="104" cm="1">
        <f t="array" aca="1" ref="W174" ca="1">IF($P174="Y",VLOOKUP($O174,INDIRECT($P$2),W$5,0)*INDIRECT($O$1),VLOOKUP($O174,INDIRECT($P$2),W$5,0))</f>
        <v>188103.9</v>
      </c>
      <c r="X174" s="104" cm="1">
        <f t="array" aca="1" ref="X174" ca="1">IF($P174="Y",VLOOKUP($O174,INDIRECT($P$2),X$5,0)*INDIRECT($O$1),VLOOKUP($O174,INDIRECT($P$2),X$5,0))</f>
        <v>191865.65</v>
      </c>
      <c r="Y174" s="104" cm="1">
        <f t="array" aca="1" ref="Y174" ca="1">IF($P174="Y",VLOOKUP($O174,INDIRECT($P$2),Y$5,0)*INDIRECT($O$1),VLOOKUP($O174,INDIRECT($P$2),Y$5,0))</f>
        <v>195701.19999999998</v>
      </c>
      <c r="Z174" s="104" cm="1">
        <f t="array" aca="1" ref="Z174" ca="1">IF($P174="Y",VLOOKUP($O174,INDIRECT($P$2),Z$5,0)*INDIRECT($O$1),VLOOKUP($O174,INDIRECT($P$2),Z$5,0))</f>
        <v>199618.74999999997</v>
      </c>
      <c r="AA174" s="162" t="str">
        <f t="shared" si="133"/>
        <v>53037C</v>
      </c>
      <c r="AB174" s="163" t="str">
        <f t="shared" si="134"/>
        <v>Managing Attorney - Implementation</v>
      </c>
      <c r="AC174" s="162" t="str">
        <f t="shared" si="121"/>
        <v>196</v>
      </c>
      <c r="AD174" s="164">
        <f t="shared" ca="1" si="120"/>
        <v>80.956000000000003</v>
      </c>
      <c r="AE174" s="164">
        <f t="shared" ca="1" si="115"/>
        <v>85.219000000000008</v>
      </c>
      <c r="AF174" s="164">
        <f t="shared" ca="1" si="116"/>
        <v>86.923000000000002</v>
      </c>
      <c r="AG174" s="164">
        <f t="shared" ca="1" si="117"/>
        <v>88.662000000000006</v>
      </c>
      <c r="AH174" s="164">
        <f t="shared" ca="1" si="118"/>
        <v>90.435000000000002</v>
      </c>
      <c r="AI174" s="164">
        <f t="shared" ca="1" si="119"/>
        <v>92.244</v>
      </c>
      <c r="AJ174" s="164">
        <f t="shared" ca="1" si="114"/>
        <v>94.088000000000008</v>
      </c>
      <c r="AK174" s="164">
        <f t="shared" ref="AK174:AK185" ca="1" si="135">ROUNDUP(Z174/2080,3)</f>
        <v>95.971000000000004</v>
      </c>
    </row>
    <row r="175" spans="1:37" s="51" customFormat="1">
      <c r="A175" s="85" t="s">
        <v>678</v>
      </c>
      <c r="B175" s="86">
        <v>15</v>
      </c>
      <c r="C175" s="94" t="s">
        <v>729</v>
      </c>
      <c r="D175" s="86">
        <v>690</v>
      </c>
      <c r="E175" s="86" t="s">
        <v>448</v>
      </c>
      <c r="F175" s="118" t="s">
        <v>677</v>
      </c>
      <c r="G175" s="134">
        <f t="shared" ca="1" si="123"/>
        <v>176807</v>
      </c>
      <c r="H175" s="134">
        <f t="shared" ca="1" si="124"/>
        <v>186117</v>
      </c>
      <c r="I175" s="134">
        <f t="shared" ca="1" si="125"/>
        <v>189838</v>
      </c>
      <c r="J175" s="134">
        <f t="shared" ca="1" si="126"/>
        <v>193638</v>
      </c>
      <c r="K175" s="134">
        <f t="shared" ca="1" si="127"/>
        <v>197509</v>
      </c>
      <c r="L175" s="134">
        <f t="shared" ca="1" si="128"/>
        <v>201459</v>
      </c>
      <c r="M175" s="134">
        <f t="shared" ca="1" si="129"/>
        <v>205487</v>
      </c>
      <c r="N175" s="134">
        <f t="shared" ca="1" si="130"/>
        <v>209600</v>
      </c>
      <c r="O175" s="100" t="str">
        <f t="shared" si="131"/>
        <v>59494C</v>
      </c>
      <c r="P175" s="102" t="s">
        <v>509</v>
      </c>
      <c r="Q175" s="103" t="str">
        <f t="shared" si="132"/>
        <v>Managing Attorney - Labor and Employment</v>
      </c>
      <c r="R175" s="102">
        <v>167</v>
      </c>
      <c r="S175" s="104" cm="1">
        <f t="array" aca="1" ref="S175" ca="1">IF($P175="Y",VLOOKUP($O175,INDIRECT($P$2),S$5,0)*INDIRECT($O$1),VLOOKUP($O175,INDIRECT($P$2),S$5,0))</f>
        <v>176807.37499999997</v>
      </c>
      <c r="T175" s="104" cm="1">
        <f t="array" aca="1" ref="T175" ca="1">IF($P175="Y",VLOOKUP($O175,INDIRECT($P$2),T$5,0)*INDIRECT($O$1),VLOOKUP($O175,INDIRECT($P$2),T$5,0))</f>
        <v>186117.44999999998</v>
      </c>
      <c r="U175" s="104" cm="1">
        <f t="array" aca="1" ref="U175" ca="1">IF($P175="Y",VLOOKUP($O175,INDIRECT($P$2),U$5,0)*INDIRECT($O$1),VLOOKUP($O175,INDIRECT($P$2),U$5,0))</f>
        <v>189838.19999999998</v>
      </c>
      <c r="V175" s="104" cm="1">
        <f t="array" aca="1" ref="V175" ca="1">IF($P175="Y",VLOOKUP($O175,INDIRECT($P$2),V$5,0)*INDIRECT($O$1),VLOOKUP($O175,INDIRECT($P$2),V$5,0))</f>
        <v>193637.87499999997</v>
      </c>
      <c r="W175" s="104" cm="1">
        <f t="array" aca="1" ref="W175" ca="1">IF($P175="Y",VLOOKUP($O175,INDIRECT($P$2),W$5,0)*INDIRECT($O$1),VLOOKUP($O175,INDIRECT($P$2),W$5,0))</f>
        <v>197509.3</v>
      </c>
      <c r="X175" s="104" cm="1">
        <f t="array" aca="1" ref="X175" ca="1">IF($P175="Y",VLOOKUP($O175,INDIRECT($P$2),X$5,0)*INDIRECT($O$1),VLOOKUP($O175,INDIRECT($P$2),X$5,0))</f>
        <v>201458.62499999997</v>
      </c>
      <c r="Y175" s="104" cm="1">
        <f t="array" aca="1" ref="Y175" ca="1">IF($P175="Y",VLOOKUP($O175,INDIRECT($P$2),Y$5,0)*INDIRECT($O$1),VLOOKUP($O175,INDIRECT($P$2),Y$5,0))</f>
        <v>205486.87499999997</v>
      </c>
      <c r="Z175" s="104" cm="1">
        <f t="array" aca="1" ref="Z175" ca="1">IF($P175="Y",VLOOKUP($O175,INDIRECT($P$2),Z$5,0)*INDIRECT($O$1),VLOOKUP($O175,INDIRECT($P$2),Z$5,0))</f>
        <v>209600.19999999998</v>
      </c>
      <c r="AA175" s="162" t="str">
        <f t="shared" si="133"/>
        <v>59494C</v>
      </c>
      <c r="AB175" s="163" t="str">
        <f t="shared" si="134"/>
        <v>Managing Attorney - Labor and Employment</v>
      </c>
      <c r="AC175" s="162" t="str">
        <f t="shared" si="121"/>
        <v>204</v>
      </c>
      <c r="AD175" s="164">
        <f t="shared" ca="1" si="120"/>
        <v>85.004000000000005</v>
      </c>
      <c r="AE175" s="164">
        <f t="shared" ca="1" si="115"/>
        <v>89.48</v>
      </c>
      <c r="AF175" s="164">
        <f t="shared" ca="1" si="116"/>
        <v>91.269000000000005</v>
      </c>
      <c r="AG175" s="164">
        <f t="shared" ca="1" si="117"/>
        <v>93.096000000000004</v>
      </c>
      <c r="AH175" s="164">
        <f t="shared" ca="1" si="118"/>
        <v>94.957000000000008</v>
      </c>
      <c r="AI175" s="164">
        <f t="shared" ca="1" si="119"/>
        <v>96.856000000000009</v>
      </c>
      <c r="AJ175" s="164">
        <f t="shared" ref="AJ175:AJ185" ca="1" si="136">ROUNDUP(Y175/2080,3)</f>
        <v>98.792000000000002</v>
      </c>
      <c r="AK175" s="164">
        <f t="shared" ca="1" si="135"/>
        <v>100.77000000000001</v>
      </c>
    </row>
    <row r="176" spans="1:37" s="51" customFormat="1">
      <c r="A176" s="85" t="s">
        <v>555</v>
      </c>
      <c r="B176" s="86">
        <v>12</v>
      </c>
      <c r="C176" s="94" t="s">
        <v>52</v>
      </c>
      <c r="D176" s="86">
        <v>578</v>
      </c>
      <c r="E176" s="86" t="s">
        <v>448</v>
      </c>
      <c r="F176" s="118" t="s">
        <v>600</v>
      </c>
      <c r="G176" s="134">
        <f t="shared" ca="1" si="123"/>
        <v>132275</v>
      </c>
      <c r="H176" s="134">
        <f t="shared" ca="1" si="124"/>
        <v>139237</v>
      </c>
      <c r="I176" s="134">
        <f t="shared" ca="1" si="125"/>
        <v>142022</v>
      </c>
      <c r="J176" s="134">
        <f t="shared" ca="1" si="126"/>
        <v>144862</v>
      </c>
      <c r="K176" s="134">
        <f t="shared" ca="1" si="127"/>
        <v>147759</v>
      </c>
      <c r="L176" s="134">
        <f t="shared" ca="1" si="128"/>
        <v>150715</v>
      </c>
      <c r="M176" s="134">
        <f t="shared" ca="1" si="129"/>
        <v>153728</v>
      </c>
      <c r="N176" s="134">
        <f t="shared" ca="1" si="130"/>
        <v>156803</v>
      </c>
      <c r="O176" s="100" t="str">
        <f t="shared" si="131"/>
        <v>59444C</v>
      </c>
      <c r="P176" s="102" t="s">
        <v>509</v>
      </c>
      <c r="Q176" s="103" t="str">
        <f t="shared" si="132"/>
        <v>Payroll Director</v>
      </c>
      <c r="R176" s="102">
        <v>32</v>
      </c>
      <c r="S176" s="104" cm="1">
        <f t="array" aca="1" ref="S176" ca="1">IF($P176="Y",VLOOKUP($O176,INDIRECT($P$2),S$5,0)*INDIRECT($O$1),VLOOKUP($O176,INDIRECT($P$2),S$5,0))</f>
        <v>132275.22499999998</v>
      </c>
      <c r="T176" s="104" cm="1">
        <f t="array" aca="1" ref="T176" ca="1">IF($P176="Y",VLOOKUP($O176,INDIRECT($P$2),T$5,0)*INDIRECT($O$1),VLOOKUP($O176,INDIRECT($P$2),T$5,0))</f>
        <v>139237.02499999999</v>
      </c>
      <c r="U176" s="104" cm="1">
        <f t="array" aca="1" ref="U176" ca="1">IF($P176="Y",VLOOKUP($O176,INDIRECT($P$2),U$5,0)*INDIRECT($O$1),VLOOKUP($O176,INDIRECT($P$2),U$5,0))</f>
        <v>142021.94999999998</v>
      </c>
      <c r="V176" s="104" cm="1">
        <f t="array" aca="1" ref="V176" ca="1">IF($P176="Y",VLOOKUP($O176,INDIRECT($P$2),V$5,0)*INDIRECT($O$1),VLOOKUP($O176,INDIRECT($P$2),V$5,0))</f>
        <v>144862.22499999998</v>
      </c>
      <c r="W176" s="104" cm="1">
        <f t="array" aca="1" ref="W176" ca="1">IF($P176="Y",VLOOKUP($O176,INDIRECT($P$2),W$5,0)*INDIRECT($O$1),VLOOKUP($O176,INDIRECT($P$2),W$5,0))</f>
        <v>147758.875</v>
      </c>
      <c r="X176" s="104" cm="1">
        <f t="array" aca="1" ref="X176" ca="1">IF($P176="Y",VLOOKUP($O176,INDIRECT($P$2),X$5,0)*INDIRECT($O$1),VLOOKUP($O176,INDIRECT($P$2),X$5,0))</f>
        <v>150714.97499999998</v>
      </c>
      <c r="Y176" s="104" cm="1">
        <f t="array" aca="1" ref="Y176" ca="1">IF($P176="Y",VLOOKUP($O176,INDIRECT($P$2),Y$5,0)*INDIRECT($O$1),VLOOKUP($O176,INDIRECT($P$2),Y$5,0))</f>
        <v>153728.47499999998</v>
      </c>
      <c r="Z176" s="104" cm="1">
        <f t="array" aca="1" ref="Z176" ca="1">IF($P176="Y",VLOOKUP($O176,INDIRECT($P$2),Z$5,0)*INDIRECT($O$1),VLOOKUP($O176,INDIRECT($P$2),Z$5,0))</f>
        <v>156803.47499999998</v>
      </c>
      <c r="AA176" s="162" t="str">
        <f t="shared" si="133"/>
        <v>59444C</v>
      </c>
      <c r="AB176" s="163" t="str">
        <f t="shared" si="134"/>
        <v>Payroll Director</v>
      </c>
      <c r="AC176" s="162" t="str">
        <f t="shared" si="121"/>
        <v>32</v>
      </c>
      <c r="AD176" s="164">
        <f t="shared" ca="1" si="120"/>
        <v>63.594000000000001</v>
      </c>
      <c r="AE176" s="164">
        <f t="shared" ca="1" si="115"/>
        <v>66.941000000000003</v>
      </c>
      <c r="AF176" s="164">
        <f t="shared" ca="1" si="116"/>
        <v>68.28</v>
      </c>
      <c r="AG176" s="164">
        <f t="shared" ca="1" si="117"/>
        <v>69.646000000000001</v>
      </c>
      <c r="AH176" s="164">
        <f t="shared" ca="1" si="118"/>
        <v>71.038000000000011</v>
      </c>
      <c r="AI176" s="164">
        <f t="shared" ca="1" si="119"/>
        <v>72.460000000000008</v>
      </c>
      <c r="AJ176" s="164">
        <f t="shared" ca="1" si="136"/>
        <v>73.908000000000001</v>
      </c>
      <c r="AK176" s="164">
        <f t="shared" ca="1" si="135"/>
        <v>75.387</v>
      </c>
    </row>
    <row r="177" spans="1:37" s="51" customFormat="1">
      <c r="A177" s="85" t="s">
        <v>69</v>
      </c>
      <c r="B177" s="86">
        <v>18</v>
      </c>
      <c r="C177" s="86" t="s">
        <v>520</v>
      </c>
      <c r="D177" s="86">
        <v>848</v>
      </c>
      <c r="E177" s="86" t="s">
        <v>448</v>
      </c>
      <c r="F177" s="113" t="s">
        <v>601</v>
      </c>
      <c r="G177" s="134">
        <f t="shared" ca="1" si="123"/>
        <v>286930</v>
      </c>
      <c r="H177" s="134">
        <f t="shared" ca="1" si="124"/>
        <v>302033</v>
      </c>
      <c r="I177" s="134">
        <f t="shared" ca="1" si="125"/>
        <v>308073</v>
      </c>
      <c r="J177" s="134">
        <f t="shared" ca="1" si="126"/>
        <v>314234</v>
      </c>
      <c r="K177" s="134">
        <f t="shared" ca="1" si="127"/>
        <v>320519</v>
      </c>
      <c r="L177" s="134">
        <f t="shared" ca="1" si="128"/>
        <v>326929</v>
      </c>
      <c r="M177" s="134">
        <f t="shared" ca="1" si="129"/>
        <v>333468</v>
      </c>
      <c r="N177" s="134">
        <f t="shared" ca="1" si="130"/>
        <v>340137</v>
      </c>
      <c r="O177" s="100" t="str">
        <f t="shared" si="131"/>
        <v>C01730</v>
      </c>
      <c r="P177" s="102" t="s">
        <v>509</v>
      </c>
      <c r="Q177" s="103" t="str">
        <f t="shared" si="132"/>
        <v>Police Chief</v>
      </c>
      <c r="R177" s="102" t="str">
        <f t="shared" ref="R177:R185" si="137">C177</f>
        <v>71A</v>
      </c>
      <c r="S177" s="104" cm="1">
        <f t="array" aca="1" ref="S177" ca="1">IF($P177="Y",VLOOKUP($O177,INDIRECT($P$2),S$5,0)*INDIRECT($O$1),VLOOKUP($O177,INDIRECT($P$2),S$5,0))</f>
        <v>286930.3</v>
      </c>
      <c r="T177" s="104" cm="1">
        <f t="array" aca="1" ref="T177" ca="1">IF($P177="Y",VLOOKUP($O177,INDIRECT($P$2),T$5,0)*INDIRECT($O$1),VLOOKUP($O177,INDIRECT($P$2),T$5,0))</f>
        <v>302032.64999999997</v>
      </c>
      <c r="U177" s="104" cm="1">
        <f t="array" aca="1" ref="U177" ca="1">IF($P177="Y",VLOOKUP($O177,INDIRECT($P$2),U$5,0)*INDIRECT($O$1),VLOOKUP($O177,INDIRECT($P$2),U$5,0))</f>
        <v>308072.97499999998</v>
      </c>
      <c r="V177" s="104" cm="1">
        <f t="array" aca="1" ref="V177" ca="1">IF($P177="Y",VLOOKUP($O177,INDIRECT($P$2),V$5,0)*INDIRECT($O$1),VLOOKUP($O177,INDIRECT($P$2),V$5,0))</f>
        <v>314234.25</v>
      </c>
      <c r="W177" s="104" cm="1">
        <f t="array" aca="1" ref="W177" ca="1">IF($P177="Y",VLOOKUP($O177,INDIRECT($P$2),W$5,0)*INDIRECT($O$1),VLOOKUP($O177,INDIRECT($P$2),W$5,0))</f>
        <v>320518.52499999997</v>
      </c>
      <c r="X177" s="104" cm="1">
        <f t="array" aca="1" ref="X177" ca="1">IF($P177="Y",VLOOKUP($O177,INDIRECT($P$2),X$5,0)*INDIRECT($O$1),VLOOKUP($O177,INDIRECT($P$2),X$5,0))</f>
        <v>326928.875</v>
      </c>
      <c r="Y177" s="104" cm="1">
        <f t="array" aca="1" ref="Y177" ca="1">IF($P177="Y",VLOOKUP($O177,INDIRECT($P$2),Y$5,0)*INDIRECT($O$1),VLOOKUP($O177,INDIRECT($P$2),Y$5,0))</f>
        <v>333468.375</v>
      </c>
      <c r="Z177" s="104" cm="1">
        <f t="array" aca="1" ref="Z177" ca="1">IF($P177="Y",VLOOKUP($O177,INDIRECT($P$2),Z$5,0)*INDIRECT($O$1),VLOOKUP($O177,INDIRECT($P$2),Z$5,0))</f>
        <v>340137.02499999997</v>
      </c>
      <c r="AA177" s="162" t="str">
        <f t="shared" si="133"/>
        <v>C01730</v>
      </c>
      <c r="AB177" s="163" t="str">
        <f t="shared" si="134"/>
        <v>Police Chief</v>
      </c>
      <c r="AC177" s="162" t="str">
        <f t="shared" si="121"/>
        <v>71A</v>
      </c>
      <c r="AD177" s="164">
        <f t="shared" ca="1" si="120"/>
        <v>137.94800000000001</v>
      </c>
      <c r="AE177" s="164">
        <f t="shared" ca="1" si="115"/>
        <v>145.209</v>
      </c>
      <c r="AF177" s="164">
        <f t="shared" ca="1" si="116"/>
        <v>148.113</v>
      </c>
      <c r="AG177" s="164">
        <f t="shared" ca="1" si="117"/>
        <v>151.07500000000002</v>
      </c>
      <c r="AH177" s="164">
        <f t="shared" ca="1" si="118"/>
        <v>154.096</v>
      </c>
      <c r="AI177" s="164">
        <f t="shared" ca="1" si="119"/>
        <v>157.178</v>
      </c>
      <c r="AJ177" s="164">
        <f t="shared" ca="1" si="136"/>
        <v>160.322</v>
      </c>
      <c r="AK177" s="164">
        <f t="shared" ca="1" si="135"/>
        <v>163.52799999999999</v>
      </c>
    </row>
    <row r="178" spans="1:37" s="51" customFormat="1">
      <c r="A178" s="85" t="s">
        <v>534</v>
      </c>
      <c r="B178" s="86">
        <v>15</v>
      </c>
      <c r="C178" s="94" t="s">
        <v>730</v>
      </c>
      <c r="D178" s="86">
        <v>678</v>
      </c>
      <c r="E178" s="86" t="s">
        <v>448</v>
      </c>
      <c r="F178" s="118" t="s">
        <v>532</v>
      </c>
      <c r="G178" s="134">
        <f t="shared" ca="1" si="123"/>
        <v>153681</v>
      </c>
      <c r="H178" s="134">
        <f t="shared" ca="1" si="124"/>
        <v>161770</v>
      </c>
      <c r="I178" s="134">
        <f t="shared" ca="1" si="125"/>
        <v>165005</v>
      </c>
      <c r="J178" s="134">
        <f t="shared" ca="1" si="126"/>
        <v>168304</v>
      </c>
      <c r="K178" s="134">
        <f t="shared" ca="1" si="127"/>
        <v>171670</v>
      </c>
      <c r="L178" s="134">
        <f t="shared" ca="1" si="128"/>
        <v>175105</v>
      </c>
      <c r="M178" s="134">
        <f t="shared" ca="1" si="129"/>
        <v>178606</v>
      </c>
      <c r="N178" s="134">
        <f t="shared" ca="1" si="130"/>
        <v>182178</v>
      </c>
      <c r="O178" s="100" t="str">
        <f t="shared" si="131"/>
        <v>59440C</v>
      </c>
      <c r="P178" s="102" t="s">
        <v>509</v>
      </c>
      <c r="Q178" s="103" t="str">
        <f t="shared" si="132"/>
        <v>Police Chief of Staff (civilian)</v>
      </c>
      <c r="R178" s="102" t="str">
        <f t="shared" si="137"/>
        <v>168</v>
      </c>
      <c r="S178" s="104" cm="1">
        <f t="array" aca="1" ref="S178" ca="1">IF($P178="Y",VLOOKUP($O178,INDIRECT($P$2),S$5,0)*INDIRECT($O$1),VLOOKUP($O178,INDIRECT($P$2),S$5,0))</f>
        <v>153681.32499999998</v>
      </c>
      <c r="T178" s="104" cm="1">
        <f t="array" aca="1" ref="T178" ca="1">IF($P178="Y",VLOOKUP($O178,INDIRECT($P$2),T$5,0)*INDIRECT($O$1),VLOOKUP($O178,INDIRECT($P$2),T$5,0))</f>
        <v>161769.59999999998</v>
      </c>
      <c r="U178" s="104" cm="1">
        <f t="array" aca="1" ref="U178" ca="1">IF($P178="Y",VLOOKUP($O178,INDIRECT($P$2),U$5,0)*INDIRECT($O$1),VLOOKUP($O178,INDIRECT($P$2),U$5,0))</f>
        <v>165004.5</v>
      </c>
      <c r="V178" s="104" cm="1">
        <f t="array" aca="1" ref="V178" ca="1">IF($P178="Y",VLOOKUP($O178,INDIRECT($P$2),V$5,0)*INDIRECT($O$1),VLOOKUP($O178,INDIRECT($P$2),V$5,0))</f>
        <v>168303.97499999998</v>
      </c>
      <c r="W178" s="104" cm="1">
        <f t="array" aca="1" ref="W178" ca="1">IF($P178="Y",VLOOKUP($O178,INDIRECT($P$2),W$5,0)*INDIRECT($O$1),VLOOKUP($O178,INDIRECT($P$2),W$5,0))</f>
        <v>171670.07499999998</v>
      </c>
      <c r="X178" s="104" cm="1">
        <f t="array" aca="1" ref="X178" ca="1">IF($P178="Y",VLOOKUP($O178,INDIRECT($P$2),X$5,0)*INDIRECT($O$1),VLOOKUP($O178,INDIRECT($P$2),X$5,0))</f>
        <v>175104.84999999998</v>
      </c>
      <c r="Y178" s="104" cm="1">
        <f t="array" aca="1" ref="Y178" ca="1">IF($P178="Y",VLOOKUP($O178,INDIRECT($P$2),Y$5,0)*INDIRECT($O$1),VLOOKUP($O178,INDIRECT($P$2),Y$5,0))</f>
        <v>178606.24999999997</v>
      </c>
      <c r="Z178" s="104" cm="1">
        <f t="array" aca="1" ref="Z178" ca="1">IF($P178="Y",VLOOKUP($O178,INDIRECT($P$2),Z$5,0)*INDIRECT($O$1),VLOOKUP($O178,INDIRECT($P$2),Z$5,0))</f>
        <v>182178.37499999997</v>
      </c>
      <c r="AA178" s="162" t="str">
        <f t="shared" si="133"/>
        <v>59440C</v>
      </c>
      <c r="AB178" s="163" t="str">
        <f t="shared" si="134"/>
        <v>Police Chief of Staff (civilian)</v>
      </c>
      <c r="AC178" s="162" t="str">
        <f t="shared" si="121"/>
        <v>168</v>
      </c>
      <c r="AD178" s="164">
        <f t="shared" ca="1" si="120"/>
        <v>73.88600000000001</v>
      </c>
      <c r="AE178" s="164">
        <f t="shared" ca="1" si="115"/>
        <v>77.774000000000001</v>
      </c>
      <c r="AF178" s="164">
        <f t="shared" ca="1" si="116"/>
        <v>79.33</v>
      </c>
      <c r="AG178" s="164">
        <f t="shared" ca="1" si="117"/>
        <v>80.916000000000011</v>
      </c>
      <c r="AH178" s="164">
        <f t="shared" ca="1" si="118"/>
        <v>82.534000000000006</v>
      </c>
      <c r="AI178" s="164">
        <f t="shared" ca="1" si="119"/>
        <v>84.186000000000007</v>
      </c>
      <c r="AJ178" s="164">
        <f t="shared" ca="1" si="136"/>
        <v>85.869</v>
      </c>
      <c r="AK178" s="164">
        <f t="shared" ca="1" si="135"/>
        <v>87.585999999999999</v>
      </c>
    </row>
    <row r="179" spans="1:37" s="51" customFormat="1">
      <c r="A179" t="s">
        <v>576</v>
      </c>
      <c r="B179" s="86">
        <v>16</v>
      </c>
      <c r="C179" s="94" t="s">
        <v>40</v>
      </c>
      <c r="D179" s="86">
        <v>730</v>
      </c>
      <c r="E179" s="86" t="s">
        <v>448</v>
      </c>
      <c r="F179" s="117" t="s">
        <v>577</v>
      </c>
      <c r="G179" s="134">
        <f t="shared" ca="1" si="123"/>
        <v>168555</v>
      </c>
      <c r="H179" s="134">
        <f t="shared" ca="1" si="124"/>
        <v>177428</v>
      </c>
      <c r="I179" s="134">
        <f t="shared" ca="1" si="125"/>
        <v>180978</v>
      </c>
      <c r="J179" s="134">
        <f t="shared" ca="1" si="126"/>
        <v>184595</v>
      </c>
      <c r="K179" s="134">
        <f t="shared" ca="1" si="127"/>
        <v>188288</v>
      </c>
      <c r="L179" s="134">
        <f t="shared" ca="1" si="128"/>
        <v>192052</v>
      </c>
      <c r="M179" s="134">
        <f t="shared" ca="1" si="129"/>
        <v>195895</v>
      </c>
      <c r="N179" s="134">
        <f t="shared" ca="1" si="130"/>
        <v>199814</v>
      </c>
      <c r="O179" s="181" t="str">
        <f t="shared" si="131"/>
        <v>59455C</v>
      </c>
      <c r="P179" s="180" t="s">
        <v>509</v>
      </c>
      <c r="Q179" s="182" t="str">
        <f t="shared" si="132"/>
        <v>Policy Reform &amp; Implementation Senior Advisor</v>
      </c>
      <c r="R179" s="180" t="str">
        <f t="shared" si="137"/>
        <v>62</v>
      </c>
      <c r="S179" s="104" cm="1">
        <f t="array" aca="1" ref="S179" ca="1">IF($P179="Y",VLOOKUP($O179,INDIRECT($P$2),S$5,0)*INDIRECT($O$1),VLOOKUP($O179,INDIRECT($P$2),S$5,0))</f>
        <v>168555.09999999998</v>
      </c>
      <c r="T179" s="104" cm="1">
        <f t="array" aca="1" ref="T179" ca="1">IF($P179="Y",VLOOKUP($O179,INDIRECT($P$2),T$5,0)*INDIRECT($O$1),VLOOKUP($O179,INDIRECT($P$2),T$5,0))</f>
        <v>177427.49999999997</v>
      </c>
      <c r="U179" s="104" cm="1">
        <f t="array" aca="1" ref="U179" ca="1">IF($P179="Y",VLOOKUP($O179,INDIRECT($P$2),U$5,0)*INDIRECT($O$1),VLOOKUP($O179,INDIRECT($P$2),U$5,0))</f>
        <v>180978.09999999998</v>
      </c>
      <c r="V179" s="104" cm="1">
        <f t="array" aca="1" ref="V179" ca="1">IF($P179="Y",VLOOKUP($O179,INDIRECT($P$2),V$5,0)*INDIRECT($O$1),VLOOKUP($O179,INDIRECT($P$2),V$5,0))</f>
        <v>184595.32499999998</v>
      </c>
      <c r="W179" s="104" cm="1">
        <f t="array" aca="1" ref="W179" ca="1">IF($P179="Y",VLOOKUP($O179,INDIRECT($P$2),W$5,0)*INDIRECT($O$1),VLOOKUP($O179,INDIRECT($P$2),W$5,0))</f>
        <v>188288.4</v>
      </c>
      <c r="X179" s="104" cm="1">
        <f t="array" aca="1" ref="X179" ca="1">IF($P179="Y",VLOOKUP($O179,INDIRECT($P$2),X$5,0)*INDIRECT($O$1),VLOOKUP($O179,INDIRECT($P$2),X$5,0))</f>
        <v>192052.19999999998</v>
      </c>
      <c r="Y179" s="104" cm="1">
        <f t="array" aca="1" ref="Y179" ca="1">IF($P179="Y",VLOOKUP($O179,INDIRECT($P$2),Y$5,0)*INDIRECT($O$1),VLOOKUP($O179,INDIRECT($P$2),Y$5,0))</f>
        <v>195894.92499999999</v>
      </c>
      <c r="Z179" s="104" cm="1">
        <f t="array" aca="1" ref="Z179" ca="1">IF($P179="Y",VLOOKUP($O179,INDIRECT($P$2),Z$5,0)*INDIRECT($O$1),VLOOKUP($O179,INDIRECT($P$2),Z$5,0))</f>
        <v>199813.49999999997</v>
      </c>
      <c r="AA179" s="162" t="str">
        <f t="shared" si="133"/>
        <v>59455C</v>
      </c>
      <c r="AB179" s="163" t="str">
        <f t="shared" si="134"/>
        <v>Policy Reform &amp; Implementation Senior Advisor</v>
      </c>
      <c r="AC179" s="162" t="str">
        <f t="shared" si="121"/>
        <v>62</v>
      </c>
      <c r="AD179" s="164">
        <f t="shared" ca="1" si="120"/>
        <v>81.037000000000006</v>
      </c>
      <c r="AE179" s="164">
        <f t="shared" ca="1" si="115"/>
        <v>85.302000000000007</v>
      </c>
      <c r="AF179" s="164">
        <f t="shared" ca="1" si="116"/>
        <v>87.009</v>
      </c>
      <c r="AG179" s="164">
        <f t="shared" ca="1" si="117"/>
        <v>88.748000000000005</v>
      </c>
      <c r="AH179" s="164">
        <f t="shared" ca="1" si="118"/>
        <v>90.524000000000001</v>
      </c>
      <c r="AI179" s="164">
        <f t="shared" ca="1" si="119"/>
        <v>92.332999999999998</v>
      </c>
      <c r="AJ179" s="164">
        <f t="shared" ca="1" si="136"/>
        <v>94.181000000000012</v>
      </c>
      <c r="AK179" s="164">
        <f t="shared" ca="1" si="135"/>
        <v>96.064999999999998</v>
      </c>
    </row>
    <row r="180" spans="1:37" s="51" customFormat="1">
      <c r="A180" s="85" t="s">
        <v>533</v>
      </c>
      <c r="B180" s="86">
        <v>12</v>
      </c>
      <c r="C180" s="94" t="s">
        <v>731</v>
      </c>
      <c r="D180" s="86">
        <v>576</v>
      </c>
      <c r="E180" s="86" t="s">
        <v>448</v>
      </c>
      <c r="F180" s="117" t="s">
        <v>529</v>
      </c>
      <c r="G180" s="134">
        <f t="shared" ca="1" si="123"/>
        <v>129882</v>
      </c>
      <c r="H180" s="134">
        <f t="shared" ca="1" si="124"/>
        <v>136718</v>
      </c>
      <c r="I180" s="134">
        <f t="shared" ca="1" si="125"/>
        <v>139451</v>
      </c>
      <c r="J180" s="134">
        <f t="shared" ca="1" si="126"/>
        <v>142241</v>
      </c>
      <c r="K180" s="134">
        <f t="shared" ca="1" si="127"/>
        <v>145086</v>
      </c>
      <c r="L180" s="134">
        <f t="shared" ca="1" si="128"/>
        <v>147987</v>
      </c>
      <c r="M180" s="134">
        <f t="shared" ca="1" si="129"/>
        <v>150948</v>
      </c>
      <c r="N180" s="134">
        <f t="shared" ca="1" si="130"/>
        <v>153965</v>
      </c>
      <c r="O180" s="100" t="str">
        <f t="shared" si="131"/>
        <v>59439C</v>
      </c>
      <c r="P180" s="102" t="s">
        <v>509</v>
      </c>
      <c r="Q180" s="103" t="str">
        <f t="shared" si="132"/>
        <v>REIB Deputy Director</v>
      </c>
      <c r="R180" s="102" t="str">
        <f t="shared" si="137"/>
        <v>167</v>
      </c>
      <c r="S180" s="104" cm="1">
        <f t="array" aca="1" ref="S180" ca="1">IF($P180="Y",VLOOKUP($O180,INDIRECT($P$2),S$5,0)*INDIRECT($O$1),VLOOKUP($O180,INDIRECT($P$2),S$5,0))</f>
        <v>129881.84999999999</v>
      </c>
      <c r="T180" s="104" cm="1">
        <f t="array" aca="1" ref="T180" ca="1">IF($P180="Y",VLOOKUP($O180,INDIRECT($P$2),T$5,0)*INDIRECT($O$1),VLOOKUP($O180,INDIRECT($P$2),T$5,0))</f>
        <v>136717.57499999998</v>
      </c>
      <c r="U180" s="104" cm="1">
        <f t="array" aca="1" ref="U180" ca="1">IF($P180="Y",VLOOKUP($O180,INDIRECT($P$2),U$5,0)*INDIRECT($O$1),VLOOKUP($O180,INDIRECT($P$2),U$5,0))</f>
        <v>139451.25</v>
      </c>
      <c r="V180" s="104" cm="1">
        <f t="array" aca="1" ref="V180" ca="1">IF($P180="Y",VLOOKUP($O180,INDIRECT($P$2),V$5,0)*INDIRECT($O$1),VLOOKUP($O180,INDIRECT($P$2),V$5,0))</f>
        <v>142241.29999999999</v>
      </c>
      <c r="W180" s="104" cm="1">
        <f t="array" aca="1" ref="W180" ca="1">IF($P180="Y",VLOOKUP($O180,INDIRECT($P$2),W$5,0)*INDIRECT($O$1),VLOOKUP($O180,INDIRECT($P$2),W$5,0))</f>
        <v>145085.67499999999</v>
      </c>
      <c r="X180" s="104" cm="1">
        <f t="array" aca="1" ref="X180" ca="1">IF($P180="Y",VLOOKUP($O180,INDIRECT($P$2),X$5,0)*INDIRECT($O$1),VLOOKUP($O180,INDIRECT($P$2),X$5,0))</f>
        <v>147987.44999999998</v>
      </c>
      <c r="Y180" s="104" cm="1">
        <f t="array" aca="1" ref="Y180" ca="1">IF($P180="Y",VLOOKUP($O180,INDIRECT($P$2),Y$5,0)*INDIRECT($O$1),VLOOKUP($O180,INDIRECT($P$2),Y$5,0))</f>
        <v>150947.65</v>
      </c>
      <c r="Z180" s="104" cm="1">
        <f t="array" aca="1" ref="Z180" ca="1">IF($P180="Y",VLOOKUP($O180,INDIRECT($P$2),Z$5,0)*INDIRECT($O$1),VLOOKUP($O180,INDIRECT($P$2),Z$5,0))</f>
        <v>153965.25</v>
      </c>
      <c r="AA180" s="162" t="str">
        <f t="shared" si="133"/>
        <v>59439C</v>
      </c>
      <c r="AB180" s="163" t="str">
        <f t="shared" si="134"/>
        <v>REIB Deputy Director</v>
      </c>
      <c r="AC180" s="162" t="str">
        <f t="shared" si="121"/>
        <v>167</v>
      </c>
      <c r="AD180" s="164">
        <f t="shared" ca="1" si="120"/>
        <v>62.443999999999996</v>
      </c>
      <c r="AE180" s="164">
        <f t="shared" ca="1" si="115"/>
        <v>65.73</v>
      </c>
      <c r="AF180" s="164">
        <f t="shared" ca="1" si="116"/>
        <v>67.044000000000011</v>
      </c>
      <c r="AG180" s="164">
        <f t="shared" ca="1" si="117"/>
        <v>68.38600000000001</v>
      </c>
      <c r="AH180" s="164">
        <f t="shared" ca="1" si="118"/>
        <v>69.753</v>
      </c>
      <c r="AI180" s="164">
        <f t="shared" ca="1" si="119"/>
        <v>71.14800000000001</v>
      </c>
      <c r="AJ180" s="164">
        <f t="shared" ca="1" si="136"/>
        <v>72.570999999999998</v>
      </c>
      <c r="AK180" s="164">
        <f t="shared" ca="1" si="135"/>
        <v>74.022000000000006</v>
      </c>
    </row>
    <row r="181" spans="1:37" s="51" customFormat="1">
      <c r="A181" s="85" t="s">
        <v>350</v>
      </c>
      <c r="B181" s="86">
        <v>13</v>
      </c>
      <c r="C181" s="86" t="s">
        <v>351</v>
      </c>
      <c r="D181" s="86">
        <v>590</v>
      </c>
      <c r="E181" s="86" t="s">
        <v>448</v>
      </c>
      <c r="F181" s="116" t="s">
        <v>352</v>
      </c>
      <c r="G181" s="134">
        <f t="shared" ca="1" si="123"/>
        <v>135084</v>
      </c>
      <c r="H181" s="134">
        <f t="shared" ca="1" si="124"/>
        <v>142193</v>
      </c>
      <c r="I181" s="134">
        <f t="shared" ca="1" si="125"/>
        <v>145036</v>
      </c>
      <c r="J181" s="134">
        <f t="shared" ca="1" si="126"/>
        <v>147938</v>
      </c>
      <c r="K181" s="134">
        <f t="shared" ca="1" si="127"/>
        <v>150896</v>
      </c>
      <c r="L181" s="134">
        <f t="shared" ca="1" si="128"/>
        <v>153915</v>
      </c>
      <c r="M181" s="134">
        <f t="shared" ca="1" si="129"/>
        <v>156993</v>
      </c>
      <c r="N181" s="134">
        <f t="shared" ca="1" si="130"/>
        <v>160135</v>
      </c>
      <c r="O181" s="100" t="str">
        <f t="shared" si="131"/>
        <v>C09171</v>
      </c>
      <c r="P181" s="102" t="s">
        <v>509</v>
      </c>
      <c r="Q181" s="103" t="str">
        <f t="shared" si="132"/>
        <v>Senior Government Relations Representative</v>
      </c>
      <c r="R181" s="102" t="str">
        <f t="shared" si="137"/>
        <v>48</v>
      </c>
      <c r="S181" s="104" cm="1">
        <f t="array" aca="1" ref="S181" ca="1">IF($P181="Y",VLOOKUP($O181,INDIRECT($P$2),S$5,0)*INDIRECT($O$1),VLOOKUP($O181,INDIRECT($P$2),S$5,0))</f>
        <v>135083.72499999998</v>
      </c>
      <c r="T181" s="104" cm="1">
        <f t="array" aca="1" ref="T181" ca="1">IF($P181="Y",VLOOKUP($O181,INDIRECT($P$2),T$5,0)*INDIRECT($O$1),VLOOKUP($O181,INDIRECT($P$2),T$5,0))</f>
        <v>142193.125</v>
      </c>
      <c r="U181" s="104" cm="1">
        <f t="array" aca="1" ref="U181" ca="1">IF($P181="Y",VLOOKUP($O181,INDIRECT($P$2),U$5,0)*INDIRECT($O$1),VLOOKUP($O181,INDIRECT($P$2),U$5,0))</f>
        <v>145036.47499999998</v>
      </c>
      <c r="V181" s="104" cm="1">
        <f t="array" aca="1" ref="V181" ca="1">IF($P181="Y",VLOOKUP($O181,INDIRECT($P$2),V$5,0)*INDIRECT($O$1),VLOOKUP($O181,INDIRECT($P$2),V$5,0))</f>
        <v>147938.25</v>
      </c>
      <c r="W181" s="104" cm="1">
        <f t="array" aca="1" ref="W181" ca="1">IF($P181="Y",VLOOKUP($O181,INDIRECT($P$2),W$5,0)*INDIRECT($O$1),VLOOKUP($O181,INDIRECT($P$2),W$5,0))</f>
        <v>150896.4</v>
      </c>
      <c r="X181" s="104" cm="1">
        <f t="array" aca="1" ref="X181" ca="1">IF($P181="Y",VLOOKUP($O181,INDIRECT($P$2),X$5,0)*INDIRECT($O$1),VLOOKUP($O181,INDIRECT($P$2),X$5,0))</f>
        <v>153915.02499999999</v>
      </c>
      <c r="Y181" s="104" cm="1">
        <f t="array" aca="1" ref="Y181" ca="1">IF($P181="Y",VLOOKUP($O181,INDIRECT($P$2),Y$5,0)*INDIRECT($O$1),VLOOKUP($O181,INDIRECT($P$2),Y$5,0))</f>
        <v>156993.09999999998</v>
      </c>
      <c r="Z181" s="104" cm="1">
        <f t="array" aca="1" ref="Z181" ca="1">IF($P181="Y",VLOOKUP($O181,INDIRECT($P$2),Z$5,0)*INDIRECT($O$1),VLOOKUP($O181,INDIRECT($P$2),Z$5,0))</f>
        <v>160134.72499999998</v>
      </c>
      <c r="AA181" s="162" t="str">
        <f t="shared" si="133"/>
        <v>C09171</v>
      </c>
      <c r="AB181" s="163" t="str">
        <f t="shared" si="134"/>
        <v>Senior Government Relations Representative</v>
      </c>
      <c r="AC181" s="162" t="str">
        <f t="shared" si="121"/>
        <v>48</v>
      </c>
      <c r="AD181" s="164">
        <f t="shared" ca="1" si="120"/>
        <v>64.945000000000007</v>
      </c>
      <c r="AE181" s="164">
        <f t="shared" ca="1" si="115"/>
        <v>68.363</v>
      </c>
      <c r="AF181" s="164">
        <f t="shared" ca="1" si="116"/>
        <v>69.73</v>
      </c>
      <c r="AG181" s="164">
        <f t="shared" ca="1" si="117"/>
        <v>71.125</v>
      </c>
      <c r="AH181" s="164">
        <f t="shared" ca="1" si="118"/>
        <v>72.547000000000011</v>
      </c>
      <c r="AI181" s="164">
        <f t="shared" ca="1" si="119"/>
        <v>73.998000000000005</v>
      </c>
      <c r="AJ181" s="164">
        <f t="shared" ca="1" si="136"/>
        <v>75.478000000000009</v>
      </c>
      <c r="AK181" s="164">
        <f t="shared" ca="1" si="135"/>
        <v>76.988</v>
      </c>
    </row>
    <row r="182" spans="1:37" s="51" customFormat="1">
      <c r="A182" s="85" t="s">
        <v>476</v>
      </c>
      <c r="B182" s="86">
        <v>11</v>
      </c>
      <c r="C182" s="94" t="s">
        <v>732</v>
      </c>
      <c r="D182" s="86">
        <v>533</v>
      </c>
      <c r="E182" s="86" t="s">
        <v>448</v>
      </c>
      <c r="F182" s="116" t="s">
        <v>649</v>
      </c>
      <c r="G182" s="134">
        <f t="shared" ca="1" si="123"/>
        <v>121742</v>
      </c>
      <c r="H182" s="134">
        <f t="shared" ca="1" si="124"/>
        <v>128150</v>
      </c>
      <c r="I182" s="134">
        <f t="shared" ca="1" si="125"/>
        <v>130712</v>
      </c>
      <c r="J182" s="134">
        <f t="shared" ca="1" si="126"/>
        <v>133327</v>
      </c>
      <c r="K182" s="134">
        <f t="shared" ca="1" si="127"/>
        <v>135993</v>
      </c>
      <c r="L182" s="134">
        <f t="shared" ca="1" si="128"/>
        <v>138713</v>
      </c>
      <c r="M182" s="134">
        <f t="shared" ca="1" si="129"/>
        <v>141488</v>
      </c>
      <c r="N182" s="134">
        <f t="shared" ca="1" si="130"/>
        <v>144317</v>
      </c>
      <c r="O182" s="100" t="str">
        <f t="shared" si="131"/>
        <v>52953C</v>
      </c>
      <c r="P182" s="102" t="s">
        <v>509</v>
      </c>
      <c r="Q182" s="103" t="str">
        <f t="shared" si="132"/>
        <v>Senior Manager Banking, Inestments, and Debt</v>
      </c>
      <c r="R182" s="102" t="str">
        <f t="shared" si="137"/>
        <v>199</v>
      </c>
      <c r="S182" s="104" cm="1">
        <f t="array" aca="1" ref="S182" ca="1">IF($P182="Y",VLOOKUP($O182,INDIRECT($P$2),S$5,0)*INDIRECT($O$1),VLOOKUP($O182,INDIRECT($P$2),S$5,0))</f>
        <v>121742.32499999998</v>
      </c>
      <c r="T182" s="104" cm="1">
        <f t="array" aca="1" ref="T182" ca="1">IF($P182="Y",VLOOKUP($O182,INDIRECT($P$2),T$5,0)*INDIRECT($O$1),VLOOKUP($O182,INDIRECT($P$2),T$5,0))</f>
        <v>128149.59999999999</v>
      </c>
      <c r="U182" s="104" cm="1">
        <f t="array" aca="1" ref="U182" ca="1">IF($P182="Y",VLOOKUP($O182,INDIRECT($P$2),U$5,0)*INDIRECT($O$1),VLOOKUP($O182,INDIRECT($P$2),U$5,0))</f>
        <v>130712.09999999999</v>
      </c>
      <c r="V182" s="104" cm="1">
        <f t="array" aca="1" ref="V182" ca="1">IF($P182="Y",VLOOKUP($O182,INDIRECT($P$2),V$5,0)*INDIRECT($O$1),VLOOKUP($O182,INDIRECT($P$2),V$5,0))</f>
        <v>133326.875</v>
      </c>
      <c r="W182" s="104" cm="1">
        <f t="array" aca="1" ref="W182" ca="1">IF($P182="Y",VLOOKUP($O182,INDIRECT($P$2),W$5,0)*INDIRECT($O$1),VLOOKUP($O182,INDIRECT($P$2),W$5,0))</f>
        <v>135992.9</v>
      </c>
      <c r="X182" s="104" cm="1">
        <f t="array" aca="1" ref="X182" ca="1">IF($P182="Y",VLOOKUP($O182,INDIRECT($P$2),X$5,0)*INDIRECT($O$1),VLOOKUP($O182,INDIRECT($P$2),X$5,0))</f>
        <v>138713.25</v>
      </c>
      <c r="Y182" s="104" cm="1">
        <f t="array" aca="1" ref="Y182" ca="1">IF($P182="Y",VLOOKUP($O182,INDIRECT($P$2),Y$5,0)*INDIRECT($O$1),VLOOKUP($O182,INDIRECT($P$2),Y$5,0))</f>
        <v>141487.92499999999</v>
      </c>
      <c r="Z182" s="104" cm="1">
        <f t="array" aca="1" ref="Z182" ca="1">IF($P182="Y",VLOOKUP($O182,INDIRECT($P$2),Z$5,0)*INDIRECT($O$1),VLOOKUP($O182,INDIRECT($P$2),Z$5,0))</f>
        <v>144316.92499999999</v>
      </c>
      <c r="AA182" s="162" t="str">
        <f t="shared" si="133"/>
        <v>52953C</v>
      </c>
      <c r="AB182" s="163" t="str">
        <f t="shared" si="134"/>
        <v>Senior Manager Banking, Inestments, and Debt</v>
      </c>
      <c r="AC182" s="162" t="str">
        <f>R182</f>
        <v>199</v>
      </c>
      <c r="AD182" s="164">
        <f t="shared" ca="1" si="120"/>
        <v>58.53</v>
      </c>
      <c r="AE182" s="164">
        <f t="shared" ca="1" si="115"/>
        <v>61.610999999999997</v>
      </c>
      <c r="AF182" s="164">
        <f t="shared" ca="1" si="116"/>
        <v>62.842999999999996</v>
      </c>
      <c r="AG182" s="164">
        <f t="shared" ca="1" si="117"/>
        <v>64.100000000000009</v>
      </c>
      <c r="AH182" s="164">
        <f t="shared" ca="1" si="118"/>
        <v>65.382000000000005</v>
      </c>
      <c r="AI182" s="164">
        <f t="shared" ca="1" si="119"/>
        <v>66.69</v>
      </c>
      <c r="AJ182" s="164">
        <f t="shared" ca="1" si="136"/>
        <v>68.024000000000001</v>
      </c>
      <c r="AK182" s="164">
        <f t="shared" ca="1" si="135"/>
        <v>69.384</v>
      </c>
    </row>
    <row r="183" spans="1:37" s="51" customFormat="1">
      <c r="A183" s="85" t="s">
        <v>353</v>
      </c>
      <c r="B183" s="86">
        <v>13</v>
      </c>
      <c r="C183" s="86" t="s">
        <v>354</v>
      </c>
      <c r="D183" s="86">
        <v>628</v>
      </c>
      <c r="E183" s="86" t="s">
        <v>448</v>
      </c>
      <c r="F183" s="116" t="s">
        <v>355</v>
      </c>
      <c r="G183" s="134">
        <f t="shared" ca="1" si="123"/>
        <v>143979</v>
      </c>
      <c r="H183" s="134">
        <f t="shared" ca="1" si="124"/>
        <v>151557</v>
      </c>
      <c r="I183" s="134">
        <f t="shared" ca="1" si="125"/>
        <v>154587</v>
      </c>
      <c r="J183" s="134">
        <f t="shared" ca="1" si="126"/>
        <v>157680</v>
      </c>
      <c r="K183" s="134">
        <f t="shared" ca="1" si="127"/>
        <v>160833</v>
      </c>
      <c r="L183" s="134">
        <f t="shared" ca="1" si="128"/>
        <v>164048</v>
      </c>
      <c r="M183" s="134">
        <f t="shared" ca="1" si="129"/>
        <v>167330</v>
      </c>
      <c r="N183" s="134">
        <f t="shared" ca="1" si="130"/>
        <v>170676</v>
      </c>
      <c r="O183" s="100" t="str">
        <f t="shared" si="131"/>
        <v>C09177</v>
      </c>
      <c r="P183" s="102" t="s">
        <v>509</v>
      </c>
      <c r="Q183" s="103" t="str">
        <f t="shared" si="132"/>
        <v>Senior Manager Transit Oriented Development CPED</v>
      </c>
      <c r="R183" s="102" t="str">
        <f t="shared" si="137"/>
        <v>100</v>
      </c>
      <c r="S183" s="104" cm="1">
        <f t="array" aca="1" ref="S183" ca="1">IF($P183="Y",VLOOKUP($O183,INDIRECT($P$2),S$5,0)*INDIRECT($O$1),VLOOKUP($O183,INDIRECT($P$2),S$5,0))</f>
        <v>143978.67499999999</v>
      </c>
      <c r="T183" s="104" cm="1">
        <f t="array" aca="1" ref="T183" ca="1">IF($P183="Y",VLOOKUP($O183,INDIRECT($P$2),T$5,0)*INDIRECT($O$1),VLOOKUP($O183,INDIRECT($P$2),T$5,0))</f>
        <v>151556.5</v>
      </c>
      <c r="U183" s="104" cm="1">
        <f t="array" aca="1" ref="U183" ca="1">IF($P183="Y",VLOOKUP($O183,INDIRECT($P$2),U$5,0)*INDIRECT($O$1),VLOOKUP($O183,INDIRECT($P$2),U$5,0))</f>
        <v>154587.42499999999</v>
      </c>
      <c r="V183" s="104" cm="1">
        <f t="array" aca="1" ref="V183" ca="1">IF($P183="Y",VLOOKUP($O183,INDIRECT($P$2),V$5,0)*INDIRECT($O$1),VLOOKUP($O183,INDIRECT($P$2),V$5,0))</f>
        <v>157679.84999999998</v>
      </c>
      <c r="W183" s="104" cm="1">
        <f t="array" aca="1" ref="W183" ca="1">IF($P183="Y",VLOOKUP($O183,INDIRECT($P$2),W$5,0)*INDIRECT($O$1),VLOOKUP($O183,INDIRECT($P$2),W$5,0))</f>
        <v>160832.75</v>
      </c>
      <c r="X183" s="104" cm="1">
        <f t="array" aca="1" ref="X183" ca="1">IF($P183="Y",VLOOKUP($O183,INDIRECT($P$2),X$5,0)*INDIRECT($O$1),VLOOKUP($O183,INDIRECT($P$2),X$5,0))</f>
        <v>164048.17499999999</v>
      </c>
      <c r="Y183" s="104" cm="1">
        <f t="array" aca="1" ref="Y183" ca="1">IF($P183="Y",VLOOKUP($O183,INDIRECT($P$2),Y$5,0)*INDIRECT($O$1),VLOOKUP($O183,INDIRECT($P$2),Y$5,0))</f>
        <v>167330.22499999998</v>
      </c>
      <c r="Z183" s="104" cm="1">
        <f t="array" aca="1" ref="Z183" ca="1">IF($P183="Y",VLOOKUP($O183,INDIRECT($P$2),Z$5,0)*INDIRECT($O$1),VLOOKUP($O183,INDIRECT($P$2),Z$5,0))</f>
        <v>170675.82499999998</v>
      </c>
      <c r="AA183" s="162" t="str">
        <f t="shared" si="133"/>
        <v>C09177</v>
      </c>
      <c r="AB183" s="163" t="str">
        <f t="shared" si="134"/>
        <v>Senior Manager Transit Oriented Development CPED</v>
      </c>
      <c r="AC183" s="162" t="str">
        <f>C183</f>
        <v>100</v>
      </c>
      <c r="AD183" s="164">
        <f t="shared" ca="1" si="120"/>
        <v>69.221000000000004</v>
      </c>
      <c r="AE183" s="164">
        <f t="shared" ca="1" si="115"/>
        <v>72.864000000000004</v>
      </c>
      <c r="AF183" s="164">
        <f t="shared" ca="1" si="116"/>
        <v>74.320999999999998</v>
      </c>
      <c r="AG183" s="164">
        <f t="shared" ca="1" si="117"/>
        <v>75.808000000000007</v>
      </c>
      <c r="AH183" s="164">
        <f t="shared" ca="1" si="118"/>
        <v>77.323999999999998</v>
      </c>
      <c r="AI183" s="164">
        <f t="shared" ca="1" si="119"/>
        <v>78.87</v>
      </c>
      <c r="AJ183" s="164">
        <f t="shared" ca="1" si="136"/>
        <v>80.448000000000008</v>
      </c>
      <c r="AK183" s="164">
        <f t="shared" ca="1" si="135"/>
        <v>82.056000000000012</v>
      </c>
    </row>
    <row r="184" spans="1:37" s="51" customFormat="1">
      <c r="A184" s="85" t="s">
        <v>428</v>
      </c>
      <c r="B184" s="86">
        <v>14</v>
      </c>
      <c r="C184" s="94" t="s">
        <v>94</v>
      </c>
      <c r="D184" s="86">
        <v>645</v>
      </c>
      <c r="E184" s="86" t="s">
        <v>448</v>
      </c>
      <c r="F184" s="117" t="s">
        <v>424</v>
      </c>
      <c r="G184" s="134">
        <f t="shared" ca="1" si="123"/>
        <v>147957</v>
      </c>
      <c r="H184" s="134">
        <f t="shared" ca="1" si="124"/>
        <v>155746</v>
      </c>
      <c r="I184" s="134">
        <f t="shared" ca="1" si="125"/>
        <v>158860</v>
      </c>
      <c r="J184" s="134">
        <f t="shared" ca="1" si="126"/>
        <v>162037</v>
      </c>
      <c r="K184" s="134">
        <f t="shared" ca="1" si="127"/>
        <v>165277</v>
      </c>
      <c r="L184" s="134">
        <f t="shared" ca="1" si="128"/>
        <v>168585</v>
      </c>
      <c r="M184" s="134">
        <f t="shared" ca="1" si="129"/>
        <v>171955</v>
      </c>
      <c r="N184" s="134">
        <f t="shared" ca="1" si="130"/>
        <v>175394</v>
      </c>
      <c r="O184" s="100" t="str">
        <f t="shared" si="131"/>
        <v>59405C</v>
      </c>
      <c r="P184" s="102" t="s">
        <v>509</v>
      </c>
      <c r="Q184" s="103" t="str">
        <f t="shared" si="132"/>
        <v>Service Center Director</v>
      </c>
      <c r="R184" s="102" t="str">
        <f t="shared" si="137"/>
        <v>122</v>
      </c>
      <c r="S184" s="104" cm="1">
        <f t="array" aca="1" ref="S184" ca="1">IF($P184="Y",VLOOKUP($O184,INDIRECT($P$2),S$5,0)*INDIRECT($O$1),VLOOKUP($O184,INDIRECT($P$2),S$5,0))</f>
        <v>147956.69999999998</v>
      </c>
      <c r="T184" s="104" cm="1">
        <f t="array" aca="1" ref="T184" ca="1">IF($P184="Y",VLOOKUP($O184,INDIRECT($P$2),T$5,0)*INDIRECT($O$1),VLOOKUP($O184,INDIRECT($P$2),T$5,0))</f>
        <v>155745.67499999999</v>
      </c>
      <c r="U184" s="104" cm="1">
        <f t="array" aca="1" ref="U184" ca="1">IF($P184="Y",VLOOKUP($O184,INDIRECT($P$2),U$5,0)*INDIRECT($O$1),VLOOKUP($O184,INDIRECT($P$2),U$5,0))</f>
        <v>158859.625</v>
      </c>
      <c r="V184" s="104" cm="1">
        <f t="array" aca="1" ref="V184" ca="1">IF($P184="Y",VLOOKUP($O184,INDIRECT($P$2),V$5,0)*INDIRECT($O$1),VLOOKUP($O184,INDIRECT($P$2),V$5,0))</f>
        <v>162037.125</v>
      </c>
      <c r="W184" s="104" cm="1">
        <f t="array" aca="1" ref="W184" ca="1">IF($P184="Y",VLOOKUP($O184,INDIRECT($P$2),W$5,0)*INDIRECT($O$1),VLOOKUP($O184,INDIRECT($P$2),W$5,0))</f>
        <v>165277.15</v>
      </c>
      <c r="X184" s="104" cm="1">
        <f t="array" aca="1" ref="X184" ca="1">IF($P184="Y",VLOOKUP($O184,INDIRECT($P$2),X$5,0)*INDIRECT($O$1),VLOOKUP($O184,INDIRECT($P$2),X$5,0))</f>
        <v>168584.82499999998</v>
      </c>
      <c r="Y184" s="104" cm="1">
        <f t="array" aca="1" ref="Y184" ca="1">IF($P184="Y",VLOOKUP($O184,INDIRECT($P$2),Y$5,0)*INDIRECT($O$1),VLOOKUP($O184,INDIRECT($P$2),Y$5,0))</f>
        <v>171955.02499999999</v>
      </c>
      <c r="Z184" s="104" cm="1">
        <f t="array" aca="1" ref="Z184" ca="1">IF($P184="Y",VLOOKUP($O184,INDIRECT($P$2),Z$5,0)*INDIRECT($O$1),VLOOKUP($O184,INDIRECT($P$2),Z$5,0))</f>
        <v>175393.9</v>
      </c>
      <c r="AA184" s="162" t="str">
        <f t="shared" si="133"/>
        <v>59405C</v>
      </c>
      <c r="AB184" s="163" t="str">
        <f t="shared" si="134"/>
        <v>Service Center Director</v>
      </c>
      <c r="AC184" s="162" t="str">
        <f>C184</f>
        <v>122</v>
      </c>
      <c r="AD184" s="164">
        <f t="shared" ca="1" si="120"/>
        <v>71.134</v>
      </c>
      <c r="AE184" s="164">
        <f t="shared" ca="1" si="115"/>
        <v>74.878</v>
      </c>
      <c r="AF184" s="164">
        <f t="shared" ca="1" si="116"/>
        <v>76.375</v>
      </c>
      <c r="AG184" s="164">
        <f t="shared" ca="1" si="117"/>
        <v>77.903000000000006</v>
      </c>
      <c r="AH184" s="164">
        <f t="shared" ca="1" si="118"/>
        <v>79.460999999999999</v>
      </c>
      <c r="AI184" s="164">
        <f t="shared" ca="1" si="119"/>
        <v>81.051000000000002</v>
      </c>
      <c r="AJ184" s="164">
        <f t="shared" ca="1" si="136"/>
        <v>82.671000000000006</v>
      </c>
      <c r="AK184" s="164">
        <f t="shared" ca="1" si="135"/>
        <v>84.323999999999998</v>
      </c>
    </row>
    <row r="185" spans="1:37" s="51" customFormat="1">
      <c r="A185" s="44" t="s">
        <v>575</v>
      </c>
      <c r="B185" s="54">
        <v>12</v>
      </c>
      <c r="C185" s="142" t="s">
        <v>733</v>
      </c>
      <c r="D185" s="54">
        <v>555</v>
      </c>
      <c r="E185" s="54" t="s">
        <v>448</v>
      </c>
      <c r="F185" s="119" t="s">
        <v>530</v>
      </c>
      <c r="G185" s="134">
        <f t="shared" ca="1" si="123"/>
        <v>125260</v>
      </c>
      <c r="H185" s="134">
        <f t="shared" ca="1" si="124"/>
        <v>131853</v>
      </c>
      <c r="I185" s="134">
        <f t="shared" ca="1" si="125"/>
        <v>134490</v>
      </c>
      <c r="J185" s="134">
        <f t="shared" ca="1" si="126"/>
        <v>137180</v>
      </c>
      <c r="K185" s="134">
        <f t="shared" ca="1" si="127"/>
        <v>139924</v>
      </c>
      <c r="L185" s="134">
        <f t="shared" ca="1" si="128"/>
        <v>142722</v>
      </c>
      <c r="M185" s="134">
        <f t="shared" ca="1" si="129"/>
        <v>145577</v>
      </c>
      <c r="N185" s="134">
        <f t="shared" ca="1" si="130"/>
        <v>148488</v>
      </c>
      <c r="O185" s="100" t="str">
        <f t="shared" si="131"/>
        <v>59442C</v>
      </c>
      <c r="P185" s="102" t="s">
        <v>509</v>
      </c>
      <c r="Q185" s="100" t="str">
        <f t="shared" si="132"/>
        <v>Workforce Director - Health</v>
      </c>
      <c r="R185" s="102" t="str">
        <f t="shared" si="137"/>
        <v>169</v>
      </c>
      <c r="S185" s="104" cm="1">
        <f t="array" aca="1" ref="S185" ca="1">IF($P185="Y",VLOOKUP($O185,INDIRECT($P$2),S$5,0)*INDIRECT($O$1),VLOOKUP($O185,INDIRECT($P$2),S$5,0))</f>
        <v>125260.12499999999</v>
      </c>
      <c r="T185" s="104" cm="1">
        <f t="array" aca="1" ref="T185" ca="1">IF($P185="Y",VLOOKUP($O185,INDIRECT($P$2),T$5,0)*INDIRECT($O$1),VLOOKUP($O185,INDIRECT($P$2),T$5,0))</f>
        <v>131852.92499999999</v>
      </c>
      <c r="U185" s="104" cm="1">
        <f t="array" aca="1" ref="U185" ca="1">IF($P185="Y",VLOOKUP($O185,INDIRECT($P$2),U$5,0)*INDIRECT($O$1),VLOOKUP($O185,INDIRECT($P$2),U$5,0))</f>
        <v>134490.25</v>
      </c>
      <c r="V185" s="104" cm="1">
        <f t="array" aca="1" ref="V185" ca="1">IF($P185="Y",VLOOKUP($O185,INDIRECT($P$2),V$5,0)*INDIRECT($O$1),VLOOKUP($O185,INDIRECT($P$2),V$5,0))</f>
        <v>137179.84999999998</v>
      </c>
      <c r="W185" s="104" cm="1">
        <f t="array" aca="1" ref="W185" ca="1">IF($P185="Y",VLOOKUP($O185,INDIRECT($P$2),W$5,0)*INDIRECT($O$1),VLOOKUP($O185,INDIRECT($P$2),W$5,0))</f>
        <v>139923.77499999999</v>
      </c>
      <c r="X185" s="104" cm="1">
        <f t="array" aca="1" ref="X185" ca="1">IF($P185="Y",VLOOKUP($O185,INDIRECT($P$2),X$5,0)*INDIRECT($O$1),VLOOKUP($O185,INDIRECT($P$2),X$5,0))</f>
        <v>142722.02499999999</v>
      </c>
      <c r="Y185" s="104" cm="1">
        <f t="array" aca="1" ref="Y185" ca="1">IF($P185="Y",VLOOKUP($O185,INDIRECT($P$2),Y$5,0)*INDIRECT($O$1),VLOOKUP($O185,INDIRECT($P$2),Y$5,0))</f>
        <v>145576.65</v>
      </c>
      <c r="Z185" s="104" cm="1">
        <f t="array" aca="1" ref="Z185" ca="1">IF($P185="Y",VLOOKUP($O185,INDIRECT($P$2),Z$5,0)*INDIRECT($O$1),VLOOKUP($O185,INDIRECT($P$2),Z$5,0))</f>
        <v>148487.65</v>
      </c>
      <c r="AA185" s="162" t="str">
        <f t="shared" si="133"/>
        <v>59442C</v>
      </c>
      <c r="AB185" s="157" t="str">
        <f t="shared" si="134"/>
        <v>Workforce Director - Health</v>
      </c>
      <c r="AC185" s="162" t="str">
        <f>C185</f>
        <v>169</v>
      </c>
      <c r="AD185" s="164">
        <f t="shared" ca="1" si="120"/>
        <v>60.221999999999994</v>
      </c>
      <c r="AE185" s="164">
        <f t="shared" ca="1" si="115"/>
        <v>63.390999999999998</v>
      </c>
      <c r="AF185" s="164">
        <f t="shared" ca="1" si="116"/>
        <v>64.659000000000006</v>
      </c>
      <c r="AG185" s="164">
        <f t="shared" ca="1" si="117"/>
        <v>65.951999999999998</v>
      </c>
      <c r="AH185" s="164">
        <f t="shared" ca="1" si="118"/>
        <v>67.272000000000006</v>
      </c>
      <c r="AI185" s="164">
        <f t="shared" ca="1" si="119"/>
        <v>68.617000000000004</v>
      </c>
      <c r="AJ185" s="164">
        <f t="shared" ca="1" si="136"/>
        <v>69.989000000000004</v>
      </c>
      <c r="AK185" s="164">
        <f t="shared" ca="1" si="135"/>
        <v>71.38900000000001</v>
      </c>
    </row>
    <row r="189" spans="1:37">
      <c r="A189" s="209"/>
      <c r="N189" s="210"/>
    </row>
  </sheetData>
  <sheetProtection sheet="1" objects="1" scenarios="1" autoFilter="0"/>
  <autoFilter ref="A6:AK185" xr:uid="{A06E253C-5451-42D5-991E-6F0E23742024}"/>
  <sortState xmlns:xlrd2="http://schemas.microsoft.com/office/spreadsheetml/2017/richdata2" ref="A7:AK185">
    <sortCondition ref="F7:F185"/>
  </sortState>
  <pageMargins left="0.25" right="0.25" top="0.75" bottom="0.75" header="0.3" footer="0.3"/>
  <pageSetup scale="66" fitToHeight="0" orientation="landscape"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4B064-798B-4DD1-A056-D36B3BFD51FE}">
  <sheetPr codeName="Sheet6"/>
  <dimension ref="A1:N117"/>
  <sheetViews>
    <sheetView topLeftCell="A93" workbookViewId="0">
      <selection activeCell="C118" sqref="C118"/>
    </sheetView>
  </sheetViews>
  <sheetFormatPr defaultColWidth="9.1796875" defaultRowHeight="14.5"/>
  <cols>
    <col min="1" max="1" width="10.81640625" bestFit="1" customWidth="1"/>
    <col min="3" max="3" width="79.81640625" bestFit="1" customWidth="1"/>
    <col min="4" max="11" width="11.1796875" bestFit="1" customWidth="1"/>
    <col min="13" max="13" width="11.1796875" bestFit="1" customWidth="1"/>
  </cols>
  <sheetData>
    <row r="1" spans="1:14">
      <c r="A1" t="s">
        <v>439</v>
      </c>
      <c r="B1" t="s">
        <v>440</v>
      </c>
      <c r="C1" t="s">
        <v>441</v>
      </c>
      <c r="D1" t="s">
        <v>442</v>
      </c>
    </row>
    <row r="2" spans="1:14">
      <c r="A2" s="35">
        <v>43727</v>
      </c>
      <c r="B2" t="s">
        <v>365</v>
      </c>
      <c r="C2" t="s">
        <v>363</v>
      </c>
    </row>
    <row r="3" spans="1:14">
      <c r="A3" s="35">
        <v>43727</v>
      </c>
      <c r="B3" t="s">
        <v>365</v>
      </c>
      <c r="C3" t="s">
        <v>364</v>
      </c>
    </row>
    <row r="4" spans="1:14" ht="15" customHeight="1">
      <c r="A4" s="217">
        <v>43746</v>
      </c>
      <c r="B4" s="219" t="s">
        <v>365</v>
      </c>
      <c r="C4" s="218" t="s">
        <v>373</v>
      </c>
      <c r="E4" s="220" t="s">
        <v>367</v>
      </c>
      <c r="F4" s="36" t="s">
        <v>9</v>
      </c>
      <c r="G4" s="36" t="s">
        <v>10</v>
      </c>
      <c r="H4" s="36" t="s">
        <v>11</v>
      </c>
      <c r="I4" s="36" t="s">
        <v>12</v>
      </c>
      <c r="J4" s="36" t="s">
        <v>13</v>
      </c>
      <c r="K4" s="36" t="s">
        <v>14</v>
      </c>
      <c r="L4" s="36" t="s">
        <v>15</v>
      </c>
      <c r="M4" s="36" t="s">
        <v>16</v>
      </c>
    </row>
    <row r="5" spans="1:14">
      <c r="A5" s="217"/>
      <c r="B5" s="219"/>
      <c r="C5" s="218"/>
      <c r="E5" s="220"/>
      <c r="F5" s="37">
        <v>130849.99800000001</v>
      </c>
      <c r="G5" s="37">
        <v>137736.99900000001</v>
      </c>
      <c r="H5" s="37">
        <v>140491.99799999999</v>
      </c>
      <c r="I5" s="37">
        <v>143300.99900000001</v>
      </c>
      <c r="J5" s="37">
        <v>146167</v>
      </c>
      <c r="K5" s="37">
        <v>149090.99900000001</v>
      </c>
      <c r="L5" s="37">
        <v>152073</v>
      </c>
      <c r="M5" s="37">
        <v>155113.99900000001</v>
      </c>
    </row>
    <row r="6" spans="1:14" ht="15" customHeight="1">
      <c r="A6" s="217">
        <v>43746</v>
      </c>
      <c r="B6" s="219" t="s">
        <v>365</v>
      </c>
      <c r="C6" s="218" t="s">
        <v>374</v>
      </c>
      <c r="E6" s="220" t="s">
        <v>367</v>
      </c>
      <c r="F6" s="36" t="s">
        <v>9</v>
      </c>
      <c r="G6" s="36" t="s">
        <v>10</v>
      </c>
      <c r="H6" s="36" t="s">
        <v>11</v>
      </c>
      <c r="I6" s="36" t="s">
        <v>12</v>
      </c>
      <c r="J6" s="36" t="s">
        <v>13</v>
      </c>
      <c r="K6" s="36" t="s">
        <v>14</v>
      </c>
      <c r="L6" s="36" t="s">
        <v>15</v>
      </c>
      <c r="M6" s="36" t="s">
        <v>16</v>
      </c>
    </row>
    <row r="7" spans="1:14">
      <c r="A7" s="217"/>
      <c r="B7" s="219"/>
      <c r="C7" s="218"/>
      <c r="E7" s="220"/>
      <c r="F7" s="38">
        <v>106839</v>
      </c>
      <c r="G7" s="38">
        <v>112463</v>
      </c>
      <c r="H7" s="38">
        <v>114712</v>
      </c>
      <c r="I7" s="38">
        <v>117005.999</v>
      </c>
      <c r="J7" s="38">
        <v>119345.999</v>
      </c>
      <c r="K7" s="38">
        <v>121732.99800000001</v>
      </c>
      <c r="L7" s="38">
        <v>124167.99800000001</v>
      </c>
      <c r="M7" s="38">
        <v>126650.99800000001</v>
      </c>
    </row>
    <row r="8" spans="1:14" ht="15" customHeight="1">
      <c r="A8" s="217">
        <v>43746</v>
      </c>
      <c r="B8" s="219" t="s">
        <v>365</v>
      </c>
      <c r="C8" s="218" t="s">
        <v>375</v>
      </c>
      <c r="E8" s="220" t="s">
        <v>367</v>
      </c>
      <c r="F8" s="36" t="s">
        <v>9</v>
      </c>
      <c r="G8" s="36" t="s">
        <v>10</v>
      </c>
      <c r="H8" s="36" t="s">
        <v>11</v>
      </c>
      <c r="I8" s="36" t="s">
        <v>12</v>
      </c>
      <c r="J8" s="36" t="s">
        <v>13</v>
      </c>
      <c r="K8" s="36" t="s">
        <v>14</v>
      </c>
      <c r="L8" s="36" t="s">
        <v>15</v>
      </c>
      <c r="M8" s="36" t="s">
        <v>16</v>
      </c>
      <c r="N8" s="36" t="s">
        <v>368</v>
      </c>
    </row>
    <row r="9" spans="1:14">
      <c r="A9" s="217"/>
      <c r="B9" s="219"/>
      <c r="C9" s="218"/>
      <c r="E9" s="220"/>
      <c r="F9" s="38">
        <v>115712.48</v>
      </c>
      <c r="G9" s="38">
        <v>121802.72</v>
      </c>
      <c r="H9" s="38">
        <v>124238.39999999999</v>
      </c>
      <c r="I9" s="38">
        <v>126721.92</v>
      </c>
      <c r="J9" s="38">
        <v>129257.44</v>
      </c>
      <c r="K9" s="38">
        <v>131842.88</v>
      </c>
      <c r="L9" s="38">
        <v>134478.24</v>
      </c>
      <c r="M9" s="38">
        <v>137167.67999999999</v>
      </c>
      <c r="N9" s="39">
        <v>175621</v>
      </c>
    </row>
    <row r="10" spans="1:14">
      <c r="A10" s="35">
        <v>43746</v>
      </c>
      <c r="B10" t="s">
        <v>365</v>
      </c>
      <c r="C10" t="s">
        <v>369</v>
      </c>
    </row>
    <row r="11" spans="1:14" ht="43.5">
      <c r="A11" s="35">
        <v>43746</v>
      </c>
      <c r="B11" t="s">
        <v>365</v>
      </c>
      <c r="C11" s="40" t="s">
        <v>371</v>
      </c>
    </row>
    <row r="12" spans="1:14" ht="29">
      <c r="A12" s="35">
        <v>43746</v>
      </c>
      <c r="B12" t="s">
        <v>365</v>
      </c>
      <c r="C12" s="40" t="s">
        <v>372</v>
      </c>
    </row>
    <row r="13" spans="1:14">
      <c r="A13" s="35">
        <v>43781</v>
      </c>
      <c r="B13" t="s">
        <v>365</v>
      </c>
      <c r="C13" t="s">
        <v>376</v>
      </c>
    </row>
    <row r="14" spans="1:14">
      <c r="A14" s="35">
        <v>43781</v>
      </c>
      <c r="B14" t="s">
        <v>365</v>
      </c>
      <c r="C14" t="s">
        <v>377</v>
      </c>
    </row>
    <row r="15" spans="1:14">
      <c r="A15" s="35">
        <v>43838</v>
      </c>
      <c r="B15" t="s">
        <v>365</v>
      </c>
      <c r="C15" t="s">
        <v>380</v>
      </c>
    </row>
    <row r="16" spans="1:14">
      <c r="A16" s="35">
        <v>43838</v>
      </c>
      <c r="B16" t="s">
        <v>365</v>
      </c>
      <c r="C16" t="s">
        <v>383</v>
      </c>
    </row>
    <row r="17" spans="1:3">
      <c r="A17" s="35">
        <v>43845</v>
      </c>
      <c r="B17" t="s">
        <v>365</v>
      </c>
      <c r="C17" t="s">
        <v>386</v>
      </c>
    </row>
    <row r="18" spans="1:3">
      <c r="A18" s="35">
        <v>43854</v>
      </c>
      <c r="B18" t="s">
        <v>365</v>
      </c>
      <c r="C18" t="s">
        <v>390</v>
      </c>
    </row>
    <row r="19" spans="1:3">
      <c r="A19" s="35">
        <v>43858</v>
      </c>
      <c r="B19" t="s">
        <v>365</v>
      </c>
      <c r="C19" t="s">
        <v>389</v>
      </c>
    </row>
    <row r="20" spans="1:3">
      <c r="A20" s="35">
        <v>43875</v>
      </c>
      <c r="B20" t="s">
        <v>365</v>
      </c>
      <c r="C20" t="s">
        <v>394</v>
      </c>
    </row>
    <row r="21" spans="1:3">
      <c r="A21" s="35">
        <v>43902</v>
      </c>
      <c r="B21" t="s">
        <v>365</v>
      </c>
      <c r="C21" t="s">
        <v>401</v>
      </c>
    </row>
    <row r="22" spans="1:3">
      <c r="A22" s="35">
        <v>43902</v>
      </c>
      <c r="B22" t="s">
        <v>365</v>
      </c>
      <c r="C22" t="s">
        <v>402</v>
      </c>
    </row>
    <row r="23" spans="1:3">
      <c r="A23" s="35">
        <v>43902</v>
      </c>
      <c r="B23" t="s">
        <v>365</v>
      </c>
      <c r="C23" t="s">
        <v>400</v>
      </c>
    </row>
    <row r="24" spans="1:3">
      <c r="A24" s="35">
        <v>43902</v>
      </c>
      <c r="B24" t="s">
        <v>365</v>
      </c>
      <c r="C24" t="s">
        <v>403</v>
      </c>
    </row>
    <row r="25" spans="1:3" ht="29">
      <c r="A25" s="35">
        <v>44036</v>
      </c>
      <c r="B25" t="s">
        <v>365</v>
      </c>
      <c r="C25" s="40" t="s">
        <v>415</v>
      </c>
    </row>
    <row r="26" spans="1:3">
      <c r="A26" s="35">
        <v>44036</v>
      </c>
      <c r="B26" t="s">
        <v>365</v>
      </c>
      <c r="C26" t="s">
        <v>414</v>
      </c>
    </row>
    <row r="27" spans="1:3">
      <c r="A27" s="35">
        <v>44036</v>
      </c>
      <c r="B27" t="s">
        <v>365</v>
      </c>
      <c r="C27" t="s">
        <v>416</v>
      </c>
    </row>
    <row r="28" spans="1:3">
      <c r="A28" s="35">
        <v>44036</v>
      </c>
      <c r="B28" t="s">
        <v>365</v>
      </c>
      <c r="C28" t="s">
        <v>417</v>
      </c>
    </row>
    <row r="29" spans="1:3">
      <c r="A29" s="35">
        <v>44036</v>
      </c>
      <c r="B29" t="s">
        <v>365</v>
      </c>
      <c r="C29" t="s">
        <v>420</v>
      </c>
    </row>
    <row r="30" spans="1:3">
      <c r="A30" s="35">
        <v>44344</v>
      </c>
      <c r="B30" t="s">
        <v>365</v>
      </c>
      <c r="C30" t="s">
        <v>426</v>
      </c>
    </row>
    <row r="31" spans="1:3">
      <c r="A31" s="35">
        <v>44344</v>
      </c>
      <c r="B31" t="s">
        <v>365</v>
      </c>
      <c r="C31" t="s">
        <v>425</v>
      </c>
    </row>
    <row r="32" spans="1:3">
      <c r="A32" s="35">
        <v>44368</v>
      </c>
      <c r="B32" t="s">
        <v>365</v>
      </c>
      <c r="C32" t="s">
        <v>430</v>
      </c>
    </row>
    <row r="33" spans="1:4">
      <c r="A33" s="35">
        <v>44400</v>
      </c>
      <c r="B33" t="s">
        <v>365</v>
      </c>
      <c r="C33" t="s">
        <v>433</v>
      </c>
      <c r="D33" s="35">
        <v>44483</v>
      </c>
    </row>
    <row r="34" spans="1:4">
      <c r="A34" s="35">
        <v>44400</v>
      </c>
      <c r="B34" t="s">
        <v>365</v>
      </c>
      <c r="C34" t="s">
        <v>434</v>
      </c>
      <c r="D34" s="35">
        <v>44483</v>
      </c>
    </row>
    <row r="35" spans="1:4">
      <c r="A35" s="35">
        <v>44564</v>
      </c>
      <c r="B35" t="s">
        <v>365</v>
      </c>
      <c r="C35" t="s">
        <v>446</v>
      </c>
      <c r="D35" s="35">
        <v>44756</v>
      </c>
    </row>
    <row r="36" spans="1:4">
      <c r="A36" s="35">
        <v>44614</v>
      </c>
      <c r="B36" t="s">
        <v>365</v>
      </c>
      <c r="C36" t="s">
        <v>479</v>
      </c>
      <c r="D36" s="35">
        <v>44756</v>
      </c>
    </row>
    <row r="37" spans="1:4">
      <c r="A37" s="35">
        <v>44663</v>
      </c>
      <c r="B37" t="s">
        <v>365</v>
      </c>
      <c r="C37" t="s">
        <v>485</v>
      </c>
    </row>
    <row r="38" spans="1:4">
      <c r="C38" s="153" t="s">
        <v>480</v>
      </c>
    </row>
    <row r="39" spans="1:4">
      <c r="C39" s="153" t="s">
        <v>481</v>
      </c>
    </row>
    <row r="40" spans="1:4">
      <c r="C40" s="153" t="s">
        <v>482</v>
      </c>
    </row>
    <row r="41" spans="1:4">
      <c r="C41" s="153" t="s">
        <v>483</v>
      </c>
    </row>
    <row r="42" spans="1:4">
      <c r="C42" s="153" t="s">
        <v>484</v>
      </c>
    </row>
    <row r="43" spans="1:4">
      <c r="A43" s="35">
        <v>44684</v>
      </c>
      <c r="B43" t="s">
        <v>365</v>
      </c>
      <c r="C43" s="154" t="s">
        <v>486</v>
      </c>
      <c r="D43" s="35">
        <v>44756</v>
      </c>
    </row>
    <row r="44" spans="1:4">
      <c r="A44" s="35">
        <v>44701</v>
      </c>
      <c r="B44" t="s">
        <v>365</v>
      </c>
      <c r="C44" s="154" t="s">
        <v>490</v>
      </c>
      <c r="D44" s="35">
        <v>44756</v>
      </c>
    </row>
    <row r="45" spans="1:4">
      <c r="A45" s="35">
        <v>44729</v>
      </c>
      <c r="B45" t="s">
        <v>365</v>
      </c>
      <c r="C45" s="154" t="s">
        <v>493</v>
      </c>
      <c r="D45" s="35">
        <v>44756</v>
      </c>
    </row>
    <row r="46" spans="1:4">
      <c r="A46" s="35">
        <v>44762</v>
      </c>
      <c r="B46" t="s">
        <v>365</v>
      </c>
      <c r="C46" s="154" t="s">
        <v>497</v>
      </c>
      <c r="D46" s="35">
        <v>44802</v>
      </c>
    </row>
    <row r="47" spans="1:4">
      <c r="A47" s="35">
        <v>44762</v>
      </c>
      <c r="B47" t="s">
        <v>365</v>
      </c>
      <c r="C47" s="154" t="s">
        <v>498</v>
      </c>
      <c r="D47" s="35">
        <v>44802</v>
      </c>
    </row>
    <row r="48" spans="1:4">
      <c r="A48" s="35">
        <v>44802</v>
      </c>
      <c r="B48" t="s">
        <v>365</v>
      </c>
      <c r="C48" s="154" t="s">
        <v>503</v>
      </c>
      <c r="D48" s="35">
        <v>44802</v>
      </c>
    </row>
    <row r="49" spans="1:3">
      <c r="A49" s="35">
        <v>44896</v>
      </c>
      <c r="B49" t="s">
        <v>365</v>
      </c>
      <c r="C49" s="154" t="s">
        <v>504</v>
      </c>
    </row>
    <row r="50" spans="1:3">
      <c r="A50" s="35">
        <v>44993</v>
      </c>
      <c r="B50" t="s">
        <v>365</v>
      </c>
      <c r="C50" s="154" t="s">
        <v>527</v>
      </c>
    </row>
    <row r="51" spans="1:3">
      <c r="C51" s="154" t="s">
        <v>528</v>
      </c>
    </row>
    <row r="52" spans="1:3">
      <c r="A52" s="35">
        <v>45000</v>
      </c>
      <c r="B52" t="s">
        <v>365</v>
      </c>
      <c r="C52" s="154" t="s">
        <v>535</v>
      </c>
    </row>
    <row r="53" spans="1:3">
      <c r="A53" s="35">
        <v>45000</v>
      </c>
      <c r="B53" t="s">
        <v>365</v>
      </c>
      <c r="C53" s="154" t="s">
        <v>531</v>
      </c>
    </row>
    <row r="54" spans="1:3">
      <c r="A54" s="35">
        <v>45019</v>
      </c>
      <c r="B54" t="s">
        <v>365</v>
      </c>
      <c r="C54" s="154" t="s">
        <v>536</v>
      </c>
    </row>
    <row r="55" spans="1:3">
      <c r="A55" s="35">
        <v>45026</v>
      </c>
      <c r="B55" t="s">
        <v>365</v>
      </c>
      <c r="C55" s="154" t="s">
        <v>541</v>
      </c>
    </row>
    <row r="56" spans="1:3">
      <c r="A56" s="35">
        <v>45028</v>
      </c>
      <c r="B56" t="s">
        <v>365</v>
      </c>
      <c r="C56" s="154" t="s">
        <v>538</v>
      </c>
    </row>
    <row r="57" spans="1:3">
      <c r="A57" s="35">
        <v>45049</v>
      </c>
      <c r="B57" t="s">
        <v>365</v>
      </c>
      <c r="C57" s="154" t="s">
        <v>543</v>
      </c>
    </row>
    <row r="58" spans="1:3">
      <c r="A58" s="35">
        <v>45049</v>
      </c>
      <c r="B58" t="s">
        <v>365</v>
      </c>
      <c r="C58" s="154" t="s">
        <v>544</v>
      </c>
    </row>
    <row r="59" spans="1:3">
      <c r="A59" s="35">
        <v>45050</v>
      </c>
      <c r="B59" t="s">
        <v>365</v>
      </c>
      <c r="C59" s="154" t="s">
        <v>545</v>
      </c>
    </row>
    <row r="60" spans="1:3">
      <c r="A60" s="35">
        <v>45050</v>
      </c>
      <c r="B60" t="s">
        <v>365</v>
      </c>
      <c r="C60" s="154" t="s">
        <v>550</v>
      </c>
    </row>
    <row r="61" spans="1:3">
      <c r="A61" s="35">
        <v>45093</v>
      </c>
      <c r="B61" t="s">
        <v>553</v>
      </c>
      <c r="C61" s="154" t="s">
        <v>554</v>
      </c>
    </row>
    <row r="62" spans="1:3">
      <c r="A62" s="35">
        <v>45131</v>
      </c>
      <c r="B62" t="s">
        <v>556</v>
      </c>
      <c r="C62" s="154" t="s">
        <v>557</v>
      </c>
    </row>
    <row r="63" spans="1:3">
      <c r="A63" s="35">
        <v>45132</v>
      </c>
      <c r="B63" t="s">
        <v>553</v>
      </c>
      <c r="C63" s="154" t="s">
        <v>559</v>
      </c>
    </row>
    <row r="64" spans="1:3">
      <c r="C64" s="154" t="s">
        <v>560</v>
      </c>
    </row>
    <row r="65" spans="1:3">
      <c r="C65" s="154" t="s">
        <v>561</v>
      </c>
    </row>
    <row r="66" spans="1:3">
      <c r="C66" s="154" t="s">
        <v>562</v>
      </c>
    </row>
    <row r="67" spans="1:3">
      <c r="C67" s="154" t="s">
        <v>563</v>
      </c>
    </row>
    <row r="68" spans="1:3">
      <c r="C68" s="154" t="s">
        <v>564</v>
      </c>
    </row>
    <row r="69" spans="1:3">
      <c r="C69" s="154" t="s">
        <v>565</v>
      </c>
    </row>
    <row r="70" spans="1:3">
      <c r="C70" s="154" t="s">
        <v>566</v>
      </c>
    </row>
    <row r="71" spans="1:3">
      <c r="C71" s="154" t="s">
        <v>567</v>
      </c>
    </row>
    <row r="72" spans="1:3">
      <c r="C72" s="154" t="s">
        <v>568</v>
      </c>
    </row>
    <row r="73" spans="1:3">
      <c r="C73" s="154" t="s">
        <v>569</v>
      </c>
    </row>
    <row r="74" spans="1:3" ht="43.5">
      <c r="A74" s="35">
        <v>45140</v>
      </c>
      <c r="B74" t="s">
        <v>556</v>
      </c>
      <c r="C74" s="179" t="s">
        <v>571</v>
      </c>
    </row>
    <row r="75" spans="1:3">
      <c r="A75" s="35">
        <v>45145</v>
      </c>
      <c r="B75" t="s">
        <v>556</v>
      </c>
      <c r="C75" s="154" t="s">
        <v>572</v>
      </c>
    </row>
    <row r="76" spans="1:3">
      <c r="A76" s="35">
        <v>45146</v>
      </c>
      <c r="B76" t="s">
        <v>553</v>
      </c>
      <c r="C76" s="154" t="s">
        <v>574</v>
      </c>
    </row>
    <row r="77" spans="1:3">
      <c r="A77" s="35">
        <v>45152</v>
      </c>
      <c r="B77" t="s">
        <v>365</v>
      </c>
      <c r="C77" s="154" t="s">
        <v>604</v>
      </c>
    </row>
    <row r="78" spans="1:3">
      <c r="A78" s="35">
        <v>45152</v>
      </c>
      <c r="B78" t="s">
        <v>365</v>
      </c>
      <c r="C78" s="154" t="s">
        <v>607</v>
      </c>
    </row>
    <row r="79" spans="1:3">
      <c r="A79" s="35">
        <v>45156</v>
      </c>
      <c r="B79" t="s">
        <v>365</v>
      </c>
      <c r="C79" s="154" t="s">
        <v>608</v>
      </c>
    </row>
    <row r="80" spans="1:3">
      <c r="A80" s="35">
        <v>45194</v>
      </c>
      <c r="B80" t="s">
        <v>556</v>
      </c>
      <c r="C80" s="154" t="s">
        <v>611</v>
      </c>
    </row>
    <row r="81" spans="1:3">
      <c r="A81" s="35">
        <v>45237</v>
      </c>
      <c r="B81" t="s">
        <v>365</v>
      </c>
      <c r="C81" s="154" t="s">
        <v>614</v>
      </c>
    </row>
    <row r="82" spans="1:3">
      <c r="A82" s="35">
        <v>45237</v>
      </c>
      <c r="B82" t="s">
        <v>365</v>
      </c>
      <c r="C82" s="154" t="s">
        <v>617</v>
      </c>
    </row>
    <row r="83" spans="1:3">
      <c r="A83" s="35">
        <v>45237</v>
      </c>
      <c r="B83" t="s">
        <v>365</v>
      </c>
      <c r="C83" s="154" t="s">
        <v>619</v>
      </c>
    </row>
    <row r="84" spans="1:3">
      <c r="A84" s="35">
        <v>45376</v>
      </c>
      <c r="B84" t="s">
        <v>553</v>
      </c>
      <c r="C84" s="154" t="s">
        <v>625</v>
      </c>
    </row>
    <row r="85" spans="1:3">
      <c r="A85" s="35"/>
      <c r="C85" s="154" t="s">
        <v>628</v>
      </c>
    </row>
    <row r="86" spans="1:3">
      <c r="A86" s="35"/>
      <c r="C86" s="154" t="s">
        <v>629</v>
      </c>
    </row>
    <row r="87" spans="1:3">
      <c r="C87" t="s">
        <v>646</v>
      </c>
    </row>
    <row r="88" spans="1:3">
      <c r="C88" t="s">
        <v>634</v>
      </c>
    </row>
    <row r="89" spans="1:3">
      <c r="C89" s="154" t="s">
        <v>635</v>
      </c>
    </row>
    <row r="90" spans="1:3">
      <c r="C90" t="s">
        <v>638</v>
      </c>
    </row>
    <row r="91" spans="1:3">
      <c r="C91" t="s">
        <v>647</v>
      </c>
    </row>
    <row r="92" spans="1:3">
      <c r="C92" t="s">
        <v>643</v>
      </c>
    </row>
    <row r="93" spans="1:3">
      <c r="C93" t="s">
        <v>641</v>
      </c>
    </row>
    <row r="94" spans="1:3">
      <c r="C94" t="s">
        <v>642</v>
      </c>
    </row>
    <row r="95" spans="1:3">
      <c r="A95" s="35">
        <v>45411</v>
      </c>
      <c r="B95" t="s">
        <v>365</v>
      </c>
      <c r="C95" t="s">
        <v>648</v>
      </c>
    </row>
    <row r="96" spans="1:3">
      <c r="A96" s="35">
        <v>45411</v>
      </c>
      <c r="B96" t="s">
        <v>365</v>
      </c>
      <c r="C96" t="s">
        <v>656</v>
      </c>
    </row>
    <row r="97" spans="1:3">
      <c r="A97" s="35">
        <v>45411</v>
      </c>
      <c r="B97" t="s">
        <v>365</v>
      </c>
      <c r="C97" t="s">
        <v>652</v>
      </c>
    </row>
    <row r="98" spans="1:3">
      <c r="A98" s="35">
        <v>45411</v>
      </c>
      <c r="B98" t="s">
        <v>365</v>
      </c>
      <c r="C98" t="s">
        <v>654</v>
      </c>
    </row>
    <row r="99" spans="1:3">
      <c r="A99" s="35">
        <v>45422</v>
      </c>
      <c r="B99" t="s">
        <v>365</v>
      </c>
      <c r="C99" t="s">
        <v>655</v>
      </c>
    </row>
    <row r="100" spans="1:3">
      <c r="A100" s="35">
        <v>45441</v>
      </c>
      <c r="B100" t="s">
        <v>365</v>
      </c>
      <c r="C100" t="s">
        <v>662</v>
      </c>
    </row>
    <row r="101" spans="1:3">
      <c r="A101" s="35">
        <v>45441</v>
      </c>
      <c r="B101" t="s">
        <v>365</v>
      </c>
      <c r="C101" t="s">
        <v>658</v>
      </c>
    </row>
    <row r="102" spans="1:3">
      <c r="A102" s="35">
        <v>45441</v>
      </c>
      <c r="B102" t="s">
        <v>365</v>
      </c>
      <c r="C102" t="s">
        <v>660</v>
      </c>
    </row>
    <row r="103" spans="1:3">
      <c r="A103" s="35">
        <v>45460</v>
      </c>
      <c r="B103" t="s">
        <v>365</v>
      </c>
      <c r="C103" t="s">
        <v>665</v>
      </c>
    </row>
    <row r="104" spans="1:3">
      <c r="A104" s="35">
        <v>45460</v>
      </c>
      <c r="B104" t="s">
        <v>365</v>
      </c>
      <c r="C104" t="s">
        <v>666</v>
      </c>
    </row>
    <row r="105" spans="1:3">
      <c r="A105" s="35">
        <v>45460</v>
      </c>
      <c r="B105" t="s">
        <v>365</v>
      </c>
      <c r="C105" t="s">
        <v>668</v>
      </c>
    </row>
    <row r="106" spans="1:3">
      <c r="A106" s="35">
        <v>45466</v>
      </c>
      <c r="B106" t="s">
        <v>365</v>
      </c>
      <c r="C106" t="s">
        <v>672</v>
      </c>
    </row>
    <row r="107" spans="1:3">
      <c r="A107" s="35">
        <v>45533</v>
      </c>
      <c r="B107" t="s">
        <v>365</v>
      </c>
      <c r="C107" t="s">
        <v>675</v>
      </c>
    </row>
    <row r="108" spans="1:3">
      <c r="A108" s="35">
        <v>45540</v>
      </c>
      <c r="B108" t="s">
        <v>365</v>
      </c>
      <c r="C108" t="s">
        <v>679</v>
      </c>
    </row>
    <row r="109" spans="1:3">
      <c r="A109" s="35">
        <v>45859</v>
      </c>
      <c r="B109" t="s">
        <v>365</v>
      </c>
      <c r="C109" t="s">
        <v>755</v>
      </c>
    </row>
    <row r="110" spans="1:3">
      <c r="A110" s="35">
        <v>45859</v>
      </c>
      <c r="B110" t="s">
        <v>365</v>
      </c>
      <c r="C110" t="s">
        <v>756</v>
      </c>
    </row>
    <row r="111" spans="1:3">
      <c r="A111" s="35">
        <v>45859</v>
      </c>
      <c r="B111" t="s">
        <v>365</v>
      </c>
      <c r="C111" t="s">
        <v>757</v>
      </c>
    </row>
    <row r="112" spans="1:3">
      <c r="A112" s="35">
        <v>45860</v>
      </c>
      <c r="B112" t="s">
        <v>365</v>
      </c>
      <c r="C112" t="s">
        <v>759</v>
      </c>
    </row>
    <row r="113" spans="1:3">
      <c r="A113" s="35">
        <v>46091</v>
      </c>
      <c r="B113" t="s">
        <v>365</v>
      </c>
      <c r="C113" t="s">
        <v>775</v>
      </c>
    </row>
    <row r="114" spans="1:3">
      <c r="A114" s="35">
        <v>46091</v>
      </c>
      <c r="B114" t="s">
        <v>365</v>
      </c>
      <c r="C114" t="s">
        <v>776</v>
      </c>
    </row>
    <row r="115" spans="1:3">
      <c r="A115" s="35">
        <v>46177</v>
      </c>
      <c r="B115" t="s">
        <v>365</v>
      </c>
      <c r="C115" t="s">
        <v>778</v>
      </c>
    </row>
    <row r="116" spans="1:3">
      <c r="A116" t="s">
        <v>780</v>
      </c>
      <c r="B116" t="s">
        <v>365</v>
      </c>
      <c r="C116" t="s">
        <v>779</v>
      </c>
    </row>
    <row r="117" spans="1:3">
      <c r="A117" s="35">
        <v>46244</v>
      </c>
      <c r="B117" t="s">
        <v>365</v>
      </c>
      <c r="C117" t="s">
        <v>782</v>
      </c>
    </row>
  </sheetData>
  <mergeCells count="12">
    <mergeCell ref="E8:E9"/>
    <mergeCell ref="E4:E5"/>
    <mergeCell ref="C4:C5"/>
    <mergeCell ref="B4:B5"/>
    <mergeCell ref="C6:C7"/>
    <mergeCell ref="B6:B7"/>
    <mergeCell ref="E6:E7"/>
    <mergeCell ref="A4:A5"/>
    <mergeCell ref="A6:A7"/>
    <mergeCell ref="A8:A9"/>
    <mergeCell ref="C8:C9"/>
    <mergeCell ref="B8:B9"/>
  </mergeCells>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22</vt:i4>
      </vt:variant>
    </vt:vector>
  </HeadingPairs>
  <TitlesOfParts>
    <vt:vector size="31" baseType="lpstr">
      <vt:lpstr>February 2019</vt:lpstr>
      <vt:lpstr>February 2020</vt:lpstr>
      <vt:lpstr>4-29-2021</vt:lpstr>
      <vt:lpstr>1-2-2022</vt:lpstr>
      <vt:lpstr>2023</vt:lpstr>
      <vt:lpstr>2024</vt:lpstr>
      <vt:lpstr>2025</vt:lpstr>
      <vt:lpstr>2026</vt:lpstr>
      <vt:lpstr>Notes</vt:lpstr>
      <vt:lpstr>Data2022</vt:lpstr>
      <vt:lpstr>Data2023</vt:lpstr>
      <vt:lpstr>Data2024</vt:lpstr>
      <vt:lpstr>Data2025</vt:lpstr>
      <vt:lpstr>DataApril2021</vt:lpstr>
      <vt:lpstr>DataFeb2020</vt:lpstr>
      <vt:lpstr>February19</vt:lpstr>
      <vt:lpstr>'1-2-2022'!IncrCAP20</vt:lpstr>
      <vt:lpstr>'4-29-2021'!IncrCAP20</vt:lpstr>
      <vt:lpstr>IncrCAP20</vt:lpstr>
      <vt:lpstr>'1-2-2022'!IncrPerc20</vt:lpstr>
      <vt:lpstr>'4-29-2021'!IncrPerc20</vt:lpstr>
      <vt:lpstr>IncrPerc20</vt:lpstr>
      <vt:lpstr>IncrPerc2021</vt:lpstr>
      <vt:lpstr>IncrPerc2022</vt:lpstr>
      <vt:lpstr>IncrPerc2023</vt:lpstr>
      <vt:lpstr>IncrPercDec2023</vt:lpstr>
      <vt:lpstr>'2026'!IncrPercDec2024</vt:lpstr>
      <vt:lpstr>IncrPercDec2024</vt:lpstr>
      <vt:lpstr>'4-29-2021'!Print_Titles</vt:lpstr>
      <vt:lpstr>'February 2019'!Print_Titles</vt:lpstr>
      <vt:lpstr>'February 2020'!Print_Titles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Nastassia</dc:creator>
  <cp:lastModifiedBy>Stupeck, Marie (she/her/hers)</cp:lastModifiedBy>
  <cp:lastPrinted>2025-04-07T15:25:50Z</cp:lastPrinted>
  <dcterms:created xsi:type="dcterms:W3CDTF">2019-07-19T16:47:49Z</dcterms:created>
  <dcterms:modified xsi:type="dcterms:W3CDTF">2026-09-11T18:57:10Z</dcterms:modified>
</cp:coreProperties>
</file>