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0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PED\Housing Policy and Development\MultiFamily\NOAH Preservation Fund\Application and closing checklists and materials\"/>
    </mc:Choice>
  </mc:AlternateContent>
  <xr:revisionPtr revIDLastSave="0" documentId="8_{23B3B438-BCF9-419B-9CEA-EC9FB2DE1586}" xr6:coauthVersionLast="47" xr6:coauthVersionMax="47" xr10:uidLastSave="{00000000-0000-0000-0000-000000000000}"/>
  <bookViews>
    <workbookView xWindow="-108" yWindow="-108" windowWidth="23256" windowHeight="12576" xr2:uid="{BEB2E27F-6A83-48CC-99CC-01CB8472A208}"/>
  </bookViews>
  <sheets>
    <sheet name="Project Pro Forma" sheetId="1" r:id="rId1"/>
    <sheet name="Cash Flow" sheetId="2" r:id="rId2"/>
    <sheet name="Amortization Schedule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Fill" hidden="1">#REF!</definedName>
    <definedName name="_fill2" hidden="1">#REF!</definedName>
    <definedName name="_fill3" hidden="1">#REF!</definedName>
    <definedName name="_jj1">[1]App!#REF!</definedName>
    <definedName name="_jj2">[1]App!#REF!</definedName>
    <definedName name="_jj3">[1]App!#REF!</definedName>
    <definedName name="_jj4">[1]App!#REF!</definedName>
    <definedName name="_jj5">[1]App!#REF!</definedName>
    <definedName name="_jj6">[1]App!#REF!</definedName>
    <definedName name="_Key1" hidden="1">#REF!</definedName>
    <definedName name="_Key12" hidden="1">#REF!</definedName>
    <definedName name="_mm1">[1]App!$A$306</definedName>
    <definedName name="_mm10">[1]App!$A$315</definedName>
    <definedName name="_mm11">[1]App!$A$316</definedName>
    <definedName name="_mm12">[1]App!$A$317</definedName>
    <definedName name="_mm13">[1]App!$A$318</definedName>
    <definedName name="_mm14">[1]App!$A$319</definedName>
    <definedName name="_mm15">[1]App!$A$320</definedName>
    <definedName name="_mm155">[1]App!$K$488</definedName>
    <definedName name="_mm16">[1]App!$B$306</definedName>
    <definedName name="_mm17">[1]App!$B$307</definedName>
    <definedName name="_mm18">[1]App!$B$308</definedName>
    <definedName name="_mm19">[1]App!$B$309</definedName>
    <definedName name="_mm2">[1]App!$A$307</definedName>
    <definedName name="_mm20">[1]App!$B$310</definedName>
    <definedName name="_mm21">[1]App!$B$311</definedName>
    <definedName name="_mm22">[1]App!$B$312</definedName>
    <definedName name="_mm23">[1]App!$B$313</definedName>
    <definedName name="_mm24">[1]App!$B$314</definedName>
    <definedName name="_mm25">[1]App!$B$315</definedName>
    <definedName name="_mm26">[1]App!$B$316</definedName>
    <definedName name="_mm27">[1]App!$B$317</definedName>
    <definedName name="_mm28">[1]App!$B$318</definedName>
    <definedName name="_mm29">[1]App!$B$319</definedName>
    <definedName name="_mm3">[1]App!$A$308</definedName>
    <definedName name="_mm30">[1]App!$B$320</definedName>
    <definedName name="_mm331">[1]App!#REF!</definedName>
    <definedName name="_mm332">[1]App!#REF!</definedName>
    <definedName name="_mm333">[1]App!#REF!</definedName>
    <definedName name="_mm334">[1]App!#REF!</definedName>
    <definedName name="_mm4">[1]App!$A$309</definedName>
    <definedName name="_mm46">[1]App!$D$306</definedName>
    <definedName name="_mm47">[1]App!$D$307</definedName>
    <definedName name="_mm48">[1]App!$D$308</definedName>
    <definedName name="_mm49">[1]App!$D$309</definedName>
    <definedName name="_mm5">[1]App!$A$310</definedName>
    <definedName name="_mm50">[1]App!$D$310</definedName>
    <definedName name="_mm51">[1]App!$D$311</definedName>
    <definedName name="_mm52">[1]App!$D$312</definedName>
    <definedName name="_mm53">[1]App!$D$313</definedName>
    <definedName name="_mm54">[1]App!$D$314</definedName>
    <definedName name="_mm55">[1]App!$D$315</definedName>
    <definedName name="_mm56">[1]App!$D$316</definedName>
    <definedName name="_mm57">[1]App!$D$317</definedName>
    <definedName name="_mm58">[1]App!$D$318</definedName>
    <definedName name="_mm59">[1]App!$D$319</definedName>
    <definedName name="_mm6">[1]App!$A$311</definedName>
    <definedName name="_mm60">[1]App!$D$320</definedName>
    <definedName name="_mm7">[1]App!$A$312</definedName>
    <definedName name="_mm8">[1]App!$A$313</definedName>
    <definedName name="_mm9">[1]App!$A$314</definedName>
    <definedName name="_pp1">[1]App!$A$305</definedName>
    <definedName name="_pp18">[1]App!$J$491</definedName>
    <definedName name="_pp2">[1]App!$B$305</definedName>
    <definedName name="_pp4">[1]App!$D$305</definedName>
    <definedName name="_pp81">[1]App!$F$774</definedName>
    <definedName name="_pp88">[1]App!#REF!</definedName>
    <definedName name="_sb1">'[1]Subsidy Layering'!$G$1</definedName>
    <definedName name="_Sort" hidden="1">#REF!</definedName>
    <definedName name="_Sort2" hidden="1">#REF!</definedName>
    <definedName name="_UTC25000">[1]App!$AT$966</definedName>
    <definedName name="_xx141">'[1]10 Year Proforma'!#REF!</definedName>
    <definedName name="_xx142">'[1]10 Year Proforma'!#REF!</definedName>
    <definedName name="_xx33">'[1]10 Year Proforma'!#REF!</definedName>
    <definedName name="_xx34">'[1]10 Year Proforma'!#REF!</definedName>
    <definedName name="_xx82">'[1]10 Year Proforma'!#REF!</definedName>
    <definedName name="_xx83">'[1]10 Year Proforma'!#REF!</definedName>
    <definedName name="ActivityType">#REF!</definedName>
    <definedName name="AddBuildings1City">[1]Controls!$EE$26</definedName>
    <definedName name="AllocatorLookup">#REF!</definedName>
    <definedName name="AllocSubject">[1]Controls!$B$178</definedName>
    <definedName name="AllTabsImageLookup">#REF!</definedName>
    <definedName name="AllTabsWidths">[1]Controls!$M$2:$N$29</definedName>
    <definedName name="Annual_interest_rate">#REF!</definedName>
    <definedName name="AppraisApprais">[1]Controls!$EV$107</definedName>
    <definedName name="AppraisArchite">[1]Controls!$EV$100</definedName>
    <definedName name="AppraisDevCons">[1]Controls!$EV$104</definedName>
    <definedName name="AppraisDevelop">[1]Controls!$EV$95</definedName>
    <definedName name="AppraisGenCon">[1]Controls!$EV$106</definedName>
    <definedName name="AppraisGeneralPart1">[1]Controls!$EV$97</definedName>
    <definedName name="AppraisGeneralPart2">[1]Controls!$EV$98</definedName>
    <definedName name="AppraisGeneralPart3">[1]Controls!$EV$99</definedName>
    <definedName name="AppraisManagem">[1]Controls!$EV$101</definedName>
    <definedName name="AppraisOwnerM">[1]Controls!$EV$96</definedName>
    <definedName name="AppraisProcess">[1]Controls!$EV$105</definedName>
    <definedName name="AppraisProject">[1]Controls!$EV$94</definedName>
    <definedName name="AppraisService">[1]Controls!$EV$102</definedName>
    <definedName name="AppraisTaxCred">[1]Controls!$EV$103</definedName>
    <definedName name="AppTypeLookup">#REF!</definedName>
    <definedName name="ArchiteArchite">[1]Controls!$EV$30</definedName>
    <definedName name="ArchitectCity">[1]Controls!$EF$10</definedName>
    <definedName name="ArchitectState">[1]Controls!$EF$11</definedName>
    <definedName name="ArchiteDevelop">[1]Controls!$EV$25</definedName>
    <definedName name="ArchiteOwnerM">[1]Controls!$EV$26</definedName>
    <definedName name="ArchiteProject">[1]Controls!$EV$24</definedName>
    <definedName name="ArchitGeneralPart1">[1]Controls!$EV$27</definedName>
    <definedName name="ArchitGeneralPart2">[1]Controls!$EV$28</definedName>
    <definedName name="ArchitGeneralPart3">[1]Controls!$EV$29</definedName>
    <definedName name="AttorneApprais">[1]Controls!$EV$136</definedName>
    <definedName name="AttorneArchite">[1]Controls!$EV$129</definedName>
    <definedName name="AttorneAttorne">[1]Controls!$EV$138</definedName>
    <definedName name="AttorneDevelop">[1]Controls!$EV$124</definedName>
    <definedName name="AttorneGeneral">[1]Controls!$EV$135</definedName>
    <definedName name="AttorneGeneralPart1">[1]Controls!$EV$126</definedName>
    <definedName name="AttorneGeneralPart2">[1]Controls!$EV$127</definedName>
    <definedName name="AttorneGeneralPart3">[1]Controls!$EV$128</definedName>
    <definedName name="AttorneManagem">[1]Controls!$EV$130</definedName>
    <definedName name="AttorneNonprof">[1]Controls!$EV$137</definedName>
    <definedName name="AttorneOwnerM">[1]Controls!$EV$125</definedName>
    <definedName name="AttorneProcess">[1]Controls!$EV$134</definedName>
    <definedName name="AttorneProject">[1]Controls!$EV$123</definedName>
    <definedName name="AttorneService">[1]Controls!$EV$131</definedName>
    <definedName name="AttorneTaxCred">[1]Controls!$EV$132</definedName>
    <definedName name="AttorneyCity">[1]Controls!$EF$8</definedName>
    <definedName name="AttorneyState">[1]Controls!$EF$9</definedName>
    <definedName name="AttrneyDevCons">[1]Controls!$EV$133</definedName>
    <definedName name="AvailableTabsAll">#REF!</definedName>
    <definedName name="Beg.Bal">IF(#REF!&lt;&gt;"",#REF!,"")</definedName>
    <definedName name="BuildingsCity1">#N/A</definedName>
    <definedName name="BuildingsCity2">[1]Controls!$EB$41</definedName>
    <definedName name="BuildingsCity3">[1]Controls!$EB$42</definedName>
    <definedName name="BuildingsCity4">[1]Controls!$EB$43</definedName>
    <definedName name="BuildingsCounty1">#N/A</definedName>
    <definedName name="BuildingsCounty2">[1]Controls!$EC$41</definedName>
    <definedName name="BuildingsCounty3">[1]Controls!$EC$42</definedName>
    <definedName name="BuildingsCounty4">[1]Controls!$EC$43</definedName>
    <definedName name="Calculated_payment">#REF!</definedName>
    <definedName name="chkOther5Other5">"chkOther1Board"</definedName>
    <definedName name="chkPropertProject">"PropertProject"</definedName>
    <definedName name="CityLookUp">#REF!</definedName>
    <definedName name="com" comment="com is for comma, to help concatenate names">'[2]Comprehensive S&amp;U'!$AW$66</definedName>
    <definedName name="CommonSpaceSqFt">[1]Controls!$AR$63</definedName>
    <definedName name="CommonSpaceUnits">[1]Controls!$AQ$62</definedName>
    <definedName name="CommonSqFt">[1]App!$G$780</definedName>
    <definedName name="CommonUnits">[1]App!$F$780</definedName>
    <definedName name="ContOfCare">[1]Controls!$B$174</definedName>
    <definedName name="ContributionLookup">#REF!</definedName>
    <definedName name="CountyLookup">#REF!</definedName>
    <definedName name="Cum.Interest">IF(#REF!&lt;&gt;"",#REF!+#REF!,"")</definedName>
    <definedName name="Cum.Payment">#REF!</definedName>
    <definedName name="Cum.Principal">#REF!</definedName>
    <definedName name="Cum.Pymt">#REF!</definedName>
    <definedName name="DataPath">[1]App!$C$2</definedName>
    <definedName name="DetOfCredLimitWaivReq">[1]Controls!$BF$40</definedName>
    <definedName name="DetOfCrFundingGap">[1]Controls!$BF$42</definedName>
    <definedName name="DevConsArchite">[1]Controls!$EV$64</definedName>
    <definedName name="DevConsDevCons">[1]Controls!$EV$68</definedName>
    <definedName name="DevConsDevelop">[1]Controls!$EV$59</definedName>
    <definedName name="DevConsGeneralPart1">[1]Controls!$EV$61</definedName>
    <definedName name="DevConsGeneralPart2">[1]Controls!$EV$62</definedName>
    <definedName name="DevConsGeneralPart3">[1]Controls!$EV$63</definedName>
    <definedName name="DevConsManagem">[1]Controls!$EV$65</definedName>
    <definedName name="DevConsOwnerM">[1]Controls!$EV$60</definedName>
    <definedName name="DevConsProject">[1]Controls!$EV$58</definedName>
    <definedName name="DevConsService">[1]Controls!$EV$66</definedName>
    <definedName name="DevConsTaxCred">[1]Controls!$EV$67</definedName>
    <definedName name="DevCostsConstCostsConstrInt">[1]Controls!$CH$80</definedName>
    <definedName name="DevCostsConstCostsConstrTaxes">[1]Controls!$CH$82</definedName>
    <definedName name="DevCostsConstCostsHazIns">[1]Controls!$CH$79</definedName>
    <definedName name="DevCostsConstCostsMNHsgBridgeLoan">[1]Controls!$CH$83</definedName>
    <definedName name="DevCostsConstCostsMNHsgInspFee">[1]Controls!$CH$85</definedName>
    <definedName name="DevCostsConstCostsOrigFee">[1]Controls!$CH$84</definedName>
    <definedName name="DevCostsConstCostsOther1">[1]Controls!$CH$87</definedName>
    <definedName name="DevCostsConstCostsOtherInspFee">[1]Controls!$CH$86</definedName>
    <definedName name="DevCostsConstCostsRiskIns">[1]Controls!$CH$81</definedName>
    <definedName name="DevCostsContractorFeeTest">[1]Controls!$CH$109</definedName>
    <definedName name="DevCostsDevFeeConstRep">[1]Controls!$CH$69</definedName>
    <definedName name="DevCostsDevFeeDevFee">[1]Controls!$CH$67</definedName>
    <definedName name="DevCostsDevFeeOther1">[1]Controls!$CH$71</definedName>
    <definedName name="DevCostsDevFeeOtherConsFees">[1]Controls!$CH$70</definedName>
    <definedName name="DevCostsDevFeeProcAgent">[1]Controls!$CH$68</definedName>
    <definedName name="DevCostsFinCostsDCE">[1]Controls!$CH$96</definedName>
    <definedName name="DevCostsFinCostsMNHsgBondIns">[1]Controls!$CH$93</definedName>
    <definedName name="DevCostsFinCostsMortAppl">[1]Controls!$CH$89</definedName>
    <definedName name="DevCostsFinCostsMortIns">[1]Controls!$CH$92</definedName>
    <definedName name="DevCostsFinCostsMortOrig">[1]Controls!$CH$90</definedName>
    <definedName name="DevCostsFinCostsOther2">[1]Controls!$CH$103</definedName>
    <definedName name="DevCostsFinCostsOtherBondIns">[1]Controls!$CH$94</definedName>
    <definedName name="DevCostsFinCostsOtherOrig">[1]Controls!$CH$91</definedName>
    <definedName name="DevCostsFinCostsTitleRec">[1]Controls!$CH$95</definedName>
    <definedName name="DevCostsIdentityOfInterestTest">[1]Controls!$CH$110</definedName>
    <definedName name="DevCostsMortResLookUp" localSheetId="2">[3]DATA!$AN$16:$AN$20</definedName>
    <definedName name="DevCostsMortResLookUp">[4]DATA!$AN$16:$AN$20</definedName>
    <definedName name="DevCostsMortResOther1">[1]Controls!$CH$98</definedName>
    <definedName name="DevCostsMortResOther2">[1]Controls!$CH$99</definedName>
    <definedName name="DevCostsMortResOther3">[1]Controls!$CH$100</definedName>
    <definedName name="DevCostsProfFeesApraisFee">[1]Controls!$CH$51</definedName>
    <definedName name="DevCostsProfFeesArchFeeDesign">[1]Controls!$CH$41</definedName>
    <definedName name="DevCostsProfFeesArchFeeSuper">[1]Controls!$CH$42</definedName>
    <definedName name="DevCostsProfFeesArchReimb">[1]Controls!$CH$43</definedName>
    <definedName name="DevCostsProfFeesBuildPermit">[1]Controls!$CH$48</definedName>
    <definedName name="DevCostsProfFeesComplFees">[1]Controls!$CH$58</definedName>
    <definedName name="DevCostsProfFeesCostCert">[1]Controls!$CH$55</definedName>
    <definedName name="DevCostsProfFeesEnergyAudit">[1]Controls!$CH$52</definedName>
    <definedName name="DevCostsProfFeesEnergyCons">[1]Controls!$CH$53</definedName>
    <definedName name="DevCostsProfFeesEnvAssess">[1]Controls!$CH$54</definedName>
    <definedName name="DevCostsProfFeesFurnishings">[1]Controls!$CH$59</definedName>
    <definedName name="DevCostsProfFeesLegalFees">[1]Controls!$CH$60</definedName>
    <definedName name="DevCostsProfFeesLocalFees">[1]Controls!$CH$50</definedName>
    <definedName name="DevCostsProfFeesMktg">[1]Controls!$CH$44</definedName>
    <definedName name="DevCostsProfFeesMktStudy">[1]Controls!$CH$56</definedName>
    <definedName name="DevCostsProfFeesOther1">[1]Controls!$CH$62</definedName>
    <definedName name="DevCostsProfFeesOther2">[1]Controls!$CH$63</definedName>
    <definedName name="DevCostsProfFeesOther3">[1]Controls!$CH$64</definedName>
    <definedName name="DevCostsProfFeesOther4">[1]Controls!$CH$65</definedName>
    <definedName name="DevCostsProfFeesPayment">[1]Controls!$CH$47</definedName>
    <definedName name="DevCostsProfFeesRelocCosts">[1]Controls!$CH$61</definedName>
    <definedName name="DevCostsProfFeesSewerChg">[1]Controls!$CH$49</definedName>
    <definedName name="DevCostsProfFeesSoilBorings">[1]Controls!$CH$46</definedName>
    <definedName name="DevCostsProfFeesSurveys">[1]Controls!$CH$45</definedName>
    <definedName name="DevCostsProfFeesTaxCrFees">[1]Controls!$CH$57</definedName>
    <definedName name="DevCostsSyndFeesBridgeLoan">[1]Controls!$CH$74</definedName>
    <definedName name="DevCostsSyndFeesOrgFees">[1]Controls!$CH$73</definedName>
    <definedName name="DevCostsSyndFeesOtherFees">[1]Controls!$CH$76</definedName>
    <definedName name="DevCostsSyndFeesTaxOpinion">[1]Controls!$CH$75</definedName>
    <definedName name="DevelopDevelop">[1]Controls!$EV$5</definedName>
    <definedName name="DevelopProject">[1]Controls!$EV$4</definedName>
    <definedName name="DevTeamAppraiserCity">[1]Controls!$FI$12</definedName>
    <definedName name="DevTeamAppraiserState">[1]Controls!$FJ$12</definedName>
    <definedName name="DevTeamArchitectCity">[1]Controls!$FI$14</definedName>
    <definedName name="DevTeamArchitectState">[1]Controls!$FJ$14</definedName>
    <definedName name="DevTeamAttorneyCity">[1]Controls!$FI$19</definedName>
    <definedName name="DevTeamAttorneyState">[1]Controls!$FJ$19</definedName>
    <definedName name="DevTeamDevConsCity">[1]Controls!$FI$18</definedName>
    <definedName name="DevTeamDevConsState">[1]Controls!$FJ$18</definedName>
    <definedName name="DevTeamDeveloperCity">[1]Controls!$FI$5</definedName>
    <definedName name="DevTeamDeveloperState">[1]Controls!$FJ$5</definedName>
    <definedName name="DevTeamGenContrCity">[1]Controls!$FI$11</definedName>
    <definedName name="DevTeamGenContrState">[1]Controls!$FJ$11</definedName>
    <definedName name="DevTeamGenPart1City">[1]Controls!$FI$7</definedName>
    <definedName name="DevTeamGenPart1State">[1]Controls!$FJ$7</definedName>
    <definedName name="DevTeamGenPart2City">[1]Controls!$FI$8</definedName>
    <definedName name="DevTeamGenPart2State">[1]Controls!$FJ$8</definedName>
    <definedName name="DevTeamGenPart3City">[1]Controls!$FI$9</definedName>
    <definedName name="DevTeamGenPart3State">[1]Controls!$FJ$9</definedName>
    <definedName name="DevTeamMgmtCoCity">[1]Controls!$FI$15</definedName>
    <definedName name="DevTeamMgmtCoState">[1]Controls!$FJ$15</definedName>
    <definedName name="DevTeamMktStudyFirmCity">[1]Controls!$FI$21</definedName>
    <definedName name="DevTeamMktStudyFirmState">[1]Controls!$FJ$21</definedName>
    <definedName name="DevTeamNonProfLesseeCity">[1]Controls!$FI$13</definedName>
    <definedName name="DevTeamNonProfLesseeState">[1]Controls!$FJ$13</definedName>
    <definedName name="DevTeamOwnerMortCity">[1]Controls!$FI$6</definedName>
    <definedName name="DevTeamOwnerMortState">[1]Controls!$FJ$6</definedName>
    <definedName name="DevTeamProcAgentCity">[1]Controls!$FI$10</definedName>
    <definedName name="DevTeamProcAgentState">[1]Controls!$FJ$10</definedName>
    <definedName name="DevTeamProjSpnsCity">[1]Controls!$FI$4</definedName>
    <definedName name="DevTeamProjSpnsState">[1]Controls!$FJ$4</definedName>
    <definedName name="DevTeamPropSellLessCity">[1]Controls!$FI$20</definedName>
    <definedName name="DevTeamPropSellLessState">[1]Controls!$FJ$20</definedName>
    <definedName name="DevTeamRentAssistAdminCity">[1]Controls!$FI$22</definedName>
    <definedName name="DevTeamRentAssistAdminState">[1]Controls!$FJ$22</definedName>
    <definedName name="DevTeamServProvCity">[1]Controls!$FI$16</definedName>
    <definedName name="DevTeamServProvState">[1]Controls!$FJ$16</definedName>
    <definedName name="DevTeamTaxCrSyndCity">[1]Controls!$FI$17</definedName>
    <definedName name="DevTeamTaxCrSyndState">[1]Controls!$FJ$17</definedName>
    <definedName name="Dollar_ranges">#REF!</definedName>
    <definedName name="Ending.Balance">IF(#REF!&lt;&gt;"",#REF!-#REF!,"")</definedName>
    <definedName name="Entered_payment">#REF!</definedName>
    <definedName name="EntityManagePropNo">[1]Controls!$EH$17</definedName>
    <definedName name="EntityManagePropYes">[1]Controls!$EG$17</definedName>
    <definedName name="EVHIGuide">[1]Controls!$B$175</definedName>
    <definedName name="FederalSubsidyLookup">#REF!</definedName>
    <definedName name="First_payment_due">#REF!</definedName>
    <definedName name="First_payment_no">#REF!</definedName>
    <definedName name="FundingSource">#REF!</definedName>
    <definedName name="GenConArchite">[1]Controls!$EV$87</definedName>
    <definedName name="GenConDevCons">[1]Controls!$EV$91</definedName>
    <definedName name="GenConDevelop">[1]Controls!$EV$82</definedName>
    <definedName name="GenConGenCon">[1]Controls!$EV$93</definedName>
    <definedName name="GenConGeneralPart1">[1]Controls!$EV$84</definedName>
    <definedName name="GenConGeneralPart2">[1]Controls!$EV$85</definedName>
    <definedName name="GenConGeneralPart3">[1]Controls!$EV$86</definedName>
    <definedName name="GenConManagem">[1]Controls!$EV$88</definedName>
    <definedName name="GenConOwnerM">[1]Controls!$EV$83</definedName>
    <definedName name="GenConProcess">[1]Controls!$EV$92</definedName>
    <definedName name="GenConProject">[1]Controls!$EV$81</definedName>
    <definedName name="GenConService">[1]Controls!$EV$89</definedName>
    <definedName name="GenConTaxCred">[1]Controls!$EV$90</definedName>
    <definedName name="GeneralPart1Develop">[1]Controls!$EV$10</definedName>
    <definedName name="GeneralPart1General">[1]Controls!$EV$12</definedName>
    <definedName name="GeneralPart1OwnerM">[1]Controls!$EV$11</definedName>
    <definedName name="GeneralPart1Project">[1]Controls!$EV$9</definedName>
    <definedName name="GeneralPart2Develop">[1]Controls!$EV$14</definedName>
    <definedName name="GeneralPart2GeneralPart1">[1]Controls!$EV$16</definedName>
    <definedName name="GeneralPart2GeneralPart2">[1]Controls!$EV$17</definedName>
    <definedName name="GeneralPart2OwnerM">[1]Controls!$EV$15</definedName>
    <definedName name="GeneralPart2Project">[1]Controls!$EV$13</definedName>
    <definedName name="GeneralPart3Develop">[1]Controls!$EV$19</definedName>
    <definedName name="GeneralPart3GeneralPart1">[1]Controls!$EV$21</definedName>
    <definedName name="GeneralPart3GeneralPart2">[1]Controls!$EV$22</definedName>
    <definedName name="GeneralPart3GeneralPart3">[1]Controls!$EV$23</definedName>
    <definedName name="GeneralPart3OwnerM">[1]Controls!$EV$20</definedName>
    <definedName name="GeneralPart3Project">[1]Controls!$EV$18</definedName>
    <definedName name="ghsdg" localSheetId="2">[5]App!$B$307</definedName>
    <definedName name="ghsdg">[6]App!$B$307</definedName>
    <definedName name="GOBonds">#REF!</definedName>
    <definedName name="HistoricPresPartILookup">#REF!</definedName>
    <definedName name="HousIncNumUnitsRange">#REF!</definedName>
    <definedName name="HousIncomeTotUtil0BR_SRO">[1]Controls!$AY$30</definedName>
    <definedName name="HousIncomeTotUtil1BR">[1]Controls!$AZ$30</definedName>
    <definedName name="HousIncomeTotUtil2BR">[1]Controls!$BA$30</definedName>
    <definedName name="HousIncomeTotUtil3BR">[1]Controls!$BB$30</definedName>
    <definedName name="HousIncomeTotUtil4BR">[1]Controls!$BC$30</definedName>
    <definedName name="HousIncomeTotUtil5BR">[1]Controls!$BD$30</definedName>
    <definedName name="HousIncomeTotUtil6BR">[1]Controls!$BE$30</definedName>
    <definedName name="HousIncomeTotUtilBed">[1]Controls!$BF$30</definedName>
    <definedName name="HousIncomeUnitTypeEmplOcc1">[1]Controls!$BT$4</definedName>
    <definedName name="HousIncomeUnitTypeEmplOcc10">[1]Controls!$BT$13</definedName>
    <definedName name="HousIncomeUnitTypeEmplOcc11">[1]Controls!$BT$14</definedName>
    <definedName name="HousIncomeUnitTypeEmplOcc12">[1]Controls!$BT$15</definedName>
    <definedName name="HousIncomeUnitTypeEmplOcc13">[1]Controls!$BT$16</definedName>
    <definedName name="HousIncomeUnitTypeEmplOcc14">[1]Controls!$BT$17</definedName>
    <definedName name="HousIncomeUnitTypeEmplOcc15">[1]Controls!$BT$18</definedName>
    <definedName name="HousIncomeUnitTypeEmplOcc16">[1]Controls!$BT$19</definedName>
    <definedName name="HousIncomeUnitTypeEmplOcc17">[1]Controls!$BT$20</definedName>
    <definedName name="HousIncomeUnitTypeEmplOcc18">[1]Controls!$BT$21</definedName>
    <definedName name="HousIncomeUnitTypeEmplOcc19">[1]Controls!$BT$22</definedName>
    <definedName name="HousIncomeUnitTypeEmplOcc2">[1]Controls!$BT$5</definedName>
    <definedName name="HousIncomeUnitTypeEmplOcc20">[1]Controls!$BT$23</definedName>
    <definedName name="HousIncomeUnitTypeEmplOcc21">[1]Controls!$BT$24</definedName>
    <definedName name="HousIncomeUnitTypeEmplOcc3">[1]Controls!$BT$6</definedName>
    <definedName name="HousIncomeUnitTypeEmplOcc4">[1]Controls!$BT$7</definedName>
    <definedName name="HousIncomeUnitTypeEmplOcc5">[1]Controls!$BT$8</definedName>
    <definedName name="HousIncomeUnitTypeEmplOcc6">[1]Controls!$BT$9</definedName>
    <definedName name="HousIncomeUnitTypeEmplOcc7">[1]Controls!$BT$10</definedName>
    <definedName name="HousIncomeUnitTypeEmplOcc8">[1]Controls!$BT$11</definedName>
    <definedName name="HousIncomeUnitTypeEmplOcc9">[1]Controls!$BT$12</definedName>
    <definedName name="HousIncomeUnitTypeHOME1">[1]Controls!$BQ$4</definedName>
    <definedName name="HousIncomeUnitTypeHOME10">[1]Controls!$BQ$13</definedName>
    <definedName name="HousIncomeUnitTypeHOME11">[1]Controls!$BQ$14</definedName>
    <definedName name="HousIncomeUnitTypeHOME12">[1]Controls!$BQ$15</definedName>
    <definedName name="HousIncomeUnitTypeHOME13">[1]Controls!$BQ$16</definedName>
    <definedName name="HousIncomeUnitTypeHOME14">[1]Controls!$BQ$17</definedName>
    <definedName name="HousIncomeUnitTypeHOME15">[1]Controls!$BQ$18</definedName>
    <definedName name="HousIncomeUnitTypeHOME16">[1]Controls!$BQ$19</definedName>
    <definedName name="HousIncomeUnitTypeHOME17">[1]Controls!$BQ$20</definedName>
    <definedName name="HousIncomeUnitTypeHOME18">[1]Controls!$BQ$21</definedName>
    <definedName name="HousIncomeUnitTypeHOME19">[1]Controls!$BQ$22</definedName>
    <definedName name="HousIncomeUnitTypeHOME2">[1]Controls!$BQ$5</definedName>
    <definedName name="HousIncomeUnitTypeHOME20">[1]Controls!$BQ$23</definedName>
    <definedName name="HousIncomeUnitTypeHOME21">[1]Controls!$BQ$24</definedName>
    <definedName name="HousIncomeUnitTypeHOME3">[1]Controls!$BQ$6</definedName>
    <definedName name="HousIncomeUnitTypeHOME4">[1]Controls!$BQ$7</definedName>
    <definedName name="HousIncomeUnitTypeHOME5">[1]Controls!$BQ$8</definedName>
    <definedName name="HousIncomeUnitTypeHOME6">[1]Controls!$BQ$9</definedName>
    <definedName name="HousIncomeUnitTypeHOME7">[1]Controls!$BQ$10</definedName>
    <definedName name="HousIncomeUnitTypeHOME8">[1]Controls!$BQ$11</definedName>
    <definedName name="HousIncomeUnitTypeHOME9">[1]Controls!$BQ$12</definedName>
    <definedName name="HousIncomeUnitTypeHTC1">[1]Controls!$BP$4</definedName>
    <definedName name="HousIncomeUnitTypeHTC10">[1]Controls!$BP$13</definedName>
    <definedName name="HousIncomeUnitTypeHTC11">[1]Controls!$BP$14</definedName>
    <definedName name="HousIncomeUnitTypeHTC12">[1]Controls!$BP$15</definedName>
    <definedName name="HousIncomeUnitTypeHTC13">[1]Controls!$BP$16</definedName>
    <definedName name="HousIncomeUnitTypeHTC14">[1]Controls!$BP$17</definedName>
    <definedName name="HousIncomeUnitTypeHTC15">[1]Controls!$BP$18</definedName>
    <definedName name="HousIncomeUnitTypeHTC16">[1]Controls!$BP$19</definedName>
    <definedName name="HousIncomeUnitTypeHTC17">[1]Controls!$BP$20</definedName>
    <definedName name="HousIncomeUnitTypeHTC18">[1]Controls!$BP$21</definedName>
    <definedName name="HousIncomeUnitTypeHTC19">[1]Controls!$BP$22</definedName>
    <definedName name="HousIncomeUnitTypeHTC2">[1]Controls!$BP$5</definedName>
    <definedName name="HousIncomeUnitTypeHTC20">[1]Controls!$BP$23</definedName>
    <definedName name="HousIncomeUnitTypeHTC21">[1]Controls!$BP$24</definedName>
    <definedName name="HousIncomeUnitTypeHTC22">[1]Controls!#REF!</definedName>
    <definedName name="HousIncomeUnitTypeHTC3">[1]Controls!$BP$6</definedName>
    <definedName name="HousIncomeUnitTypeHTC4">[1]Controls!$BP$7</definedName>
    <definedName name="HousIncomeUnitTypeHTC5">[1]Controls!$BP$8</definedName>
    <definedName name="HousIncomeUnitTypeHTC6">[1]Controls!$BP$9</definedName>
    <definedName name="HousIncomeUnitTypeHTC7">[1]Controls!$BP$10</definedName>
    <definedName name="HousIncomeUnitTypeHTC8">[1]Controls!$BP$11</definedName>
    <definedName name="HousIncomeUnitTypeHTC9">[1]Controls!$BP$12</definedName>
    <definedName name="HousIncomeUnitTypeLTH1">[1]Controls!$BR$4</definedName>
    <definedName name="HousIncomeUnitTypeLTH10">[1]Controls!$BR$13</definedName>
    <definedName name="HousIncomeUnitTypeLTH11">[1]Controls!$BR$14</definedName>
    <definedName name="HousIncomeUnitTypeLTH12">[1]Controls!$BR$15</definedName>
    <definedName name="HousIncomeUnitTypeLTH13">[1]Controls!$BR$16</definedName>
    <definedName name="HousIncomeUnitTypeLTH14">[1]Controls!$BR$17</definedName>
    <definedName name="HousIncomeUnitTypeLTH15">[1]Controls!$BR$18</definedName>
    <definedName name="HousIncomeUnitTypeLTH16">[1]Controls!$BR$19</definedName>
    <definedName name="HousIncomeUnitTypeLTH17">[1]Controls!$BR$20</definedName>
    <definedName name="HousIncomeUnitTypeLTH18">[1]Controls!$BR$21</definedName>
    <definedName name="HousIncomeUnitTypeLTH19">[1]Controls!$BR$22</definedName>
    <definedName name="HousIncomeUnitTypeLTH2">[1]Controls!$BR$5</definedName>
    <definedName name="HousIncomeUnitTypeLTH20">[1]Controls!$BR$23</definedName>
    <definedName name="HousIncomeUnitTypeLTH21">[1]Controls!$BR$24</definedName>
    <definedName name="HousIncomeUnitTypeLTH3">[1]Controls!$BR$6</definedName>
    <definedName name="HousIncomeUnitTypeLTH4">[1]Controls!$BR$7</definedName>
    <definedName name="HousIncomeUnitTypeLTH5">[1]Controls!$BR$8</definedName>
    <definedName name="HousIncomeUnitTypeLTH6">[1]Controls!$BR$9</definedName>
    <definedName name="HousIncomeUnitTypeLTH7">[1]Controls!$BR$10</definedName>
    <definedName name="HousIncomeUnitTypeLTH8">[1]Controls!$BR$11</definedName>
    <definedName name="HousIncomeUnitTypeLTH9">[1]Controls!$BR$12</definedName>
    <definedName name="HousIncomeUnitTypeMR1">[1]Controls!$BS$4</definedName>
    <definedName name="HousIncomeUnitTypeMR10">[1]Controls!$BS$13</definedName>
    <definedName name="HousIncomeUnitTypeMR11">[1]Controls!$BS$14</definedName>
    <definedName name="HousIncomeUnitTypeMR12">[1]Controls!$BS$15</definedName>
    <definedName name="HousIncomeUnitTypeMR13">[1]Controls!$BS$16</definedName>
    <definedName name="HousIncomeUnitTypeMR14">[1]Controls!$BS$17</definedName>
    <definedName name="HousIncomeUnitTypeMR15">[1]Controls!$BS$18</definedName>
    <definedName name="HousIncomeUnitTypeMR16">[1]Controls!$BS$19</definedName>
    <definedName name="HousIncomeUnitTypeMR17">[1]Controls!$BS$20</definedName>
    <definedName name="HousIncomeUnitTypeMR18">[1]Controls!$BS$21</definedName>
    <definedName name="HousIncomeUnitTypeMR19">[1]Controls!$BS$22</definedName>
    <definedName name="HousIncomeUnitTypeMR2">[1]Controls!$BS$5</definedName>
    <definedName name="HousIncomeUnitTypeMR20">[1]Controls!$BS$23</definedName>
    <definedName name="HousIncomeUnitTypeMR21">[1]Controls!$BS$24</definedName>
    <definedName name="HousIncomeUnitTypeMR3">[1]Controls!$BS$6</definedName>
    <definedName name="HousIncomeUnitTypeMR4">[1]Controls!$BS$7</definedName>
    <definedName name="HousIncomeUnitTypeMR5">[1]Controls!$BS$8</definedName>
    <definedName name="HousIncomeUnitTypeMR6">[1]Controls!$BS$9</definedName>
    <definedName name="HousIncomeUnitTypeMR7">[1]Controls!$BS$10</definedName>
    <definedName name="HousIncomeUnitTypeMR8">[1]Controls!$BS$11</definedName>
    <definedName name="HousIncomeUnitTypeMR9">[1]Controls!$BS$12</definedName>
    <definedName name="HousIncomeUnitTypeOpSubs1">[1]Controls!$BW$4</definedName>
    <definedName name="HousIncomeUnitTypeOpSubs10">[1]Controls!$BW$13</definedName>
    <definedName name="HousIncomeUnitTypeOpSubs11">[1]Controls!$BW$14</definedName>
    <definedName name="HousIncomeUnitTypeOpSubs12">[1]Controls!$BW$15</definedName>
    <definedName name="HousIncomeUnitTypeOpSubs13">[1]Controls!$BW$16</definedName>
    <definedName name="HousIncomeUnitTypeOpSubs14">[1]Controls!$BW$17</definedName>
    <definedName name="HousIncomeUnitTypeOpSubs15">[1]Controls!$BW$18</definedName>
    <definedName name="HousIncomeUnitTypeOpSubs16">[1]Controls!$BW$19</definedName>
    <definedName name="HousIncomeUnitTypeOpSubs17">[1]Controls!$BW$20</definedName>
    <definedName name="HousIncomeUnitTypeOpSubs18">[1]Controls!$BW$21</definedName>
    <definedName name="HousIncomeUnitTypeOpSubs19">[1]Controls!$BW$22</definedName>
    <definedName name="HousIncomeUnitTypeOpSubs2">[1]Controls!$BW$5</definedName>
    <definedName name="HousIncomeUnitTypeOpSubs20">[1]Controls!$BW$23</definedName>
    <definedName name="HousIncomeUnitTypeOpSubs21">[1]Controls!$BW$24</definedName>
    <definedName name="HousIncomeUnitTypeOpSubs3">[1]Controls!$BW$6</definedName>
    <definedName name="HousIncomeUnitTypeOpSubs4">[1]Controls!$BW$7</definedName>
    <definedName name="HousIncomeUnitTypeOpSubs5">[1]Controls!$BW$8</definedName>
    <definedName name="HousIncomeUnitTypeOpSubs6">[1]Controls!$BW$9</definedName>
    <definedName name="HousIncomeUnitTypeOpSubs7">[1]Controls!$BW$10</definedName>
    <definedName name="HousIncomeUnitTypeOpSubs8">[1]Controls!$BW$11</definedName>
    <definedName name="HousIncomeUnitTypeOpSubs9">[1]Controls!$BW$12</definedName>
    <definedName name="HousIncomeUnitTypeOwnerOcc1">[1]Controls!$BU$4</definedName>
    <definedName name="HousIncomeUnitTypeOwnerOcc10">[1]Controls!$BU$13</definedName>
    <definedName name="HousIncomeUnitTypeOwnerOcc11">[1]Controls!$BU$14</definedName>
    <definedName name="HousIncomeUnitTypeOwnerOcc12">[1]Controls!$BU$15</definedName>
    <definedName name="HousIncomeUnitTypeOwnerOcc13">[1]Controls!$BU$16</definedName>
    <definedName name="HousIncomeUnitTypeOwnerOcc14">[1]Controls!$BU$17</definedName>
    <definedName name="HousIncomeUnitTypeOwnerOcc15">[1]Controls!$BU$18</definedName>
    <definedName name="HousIncomeUnitTypeOwnerOcc16">[1]Controls!$BU$19</definedName>
    <definedName name="HousIncomeUnitTypeOwnerOcc17">[1]Controls!$BU$20</definedName>
    <definedName name="HousIncomeUnitTypeOwnerOcc18">[1]Controls!$BU$21</definedName>
    <definedName name="HousIncomeUnitTypeOwnerOcc19">[1]Controls!$BU$22</definedName>
    <definedName name="HousIncomeUnitTypeOwnerOcc2">[1]Controls!$BU$5</definedName>
    <definedName name="HousIncomeUnitTypeOwnerOcc20">[1]Controls!$BU$23</definedName>
    <definedName name="HousIncomeUnitTypeOwnerOcc21">[1]Controls!$BU$24</definedName>
    <definedName name="HousIncomeUnitTypeOwnerOcc3">[1]Controls!$BU$6</definedName>
    <definedName name="HousIncomeUnitTypeOwnerOcc4">[1]Controls!$BU$7</definedName>
    <definedName name="HousIncomeUnitTypeOwnerOcc5">[1]Controls!$BU$8</definedName>
    <definedName name="HousIncomeUnitTypeOwnerOcc6">[1]Controls!$BU$9</definedName>
    <definedName name="HousIncomeUnitTypeOwnerOcc7">[1]Controls!$BU$10</definedName>
    <definedName name="HousIncomeUnitTypeOwnerOcc8">[1]Controls!$BU$11</definedName>
    <definedName name="HousIncomeUnitTypeOwnerOcc9">[1]Controls!$BU$12</definedName>
    <definedName name="HousIncomeUnitTypeRentAssist1">[1]Controls!$BV$4</definedName>
    <definedName name="HousIncomeUnitTypeRentAssist10">[1]Controls!$BV$13</definedName>
    <definedName name="HousIncomeUnitTypeRentAssist11">[1]Controls!$BV$14</definedName>
    <definedName name="HousIncomeUnitTypeRentAssist12">[1]Controls!$BV$15</definedName>
    <definedName name="HousIncomeUnitTypeRentAssist13">[1]Controls!$BV$16</definedName>
    <definedName name="HousIncomeUnitTypeRentAssist14">[1]Controls!$BV$17</definedName>
    <definedName name="HousIncomeUnitTypeRentAssist15">[1]Controls!$BV$18</definedName>
    <definedName name="HousIncomeUnitTypeRentAssist16">[1]Controls!$BV$19</definedName>
    <definedName name="HousIncomeUnitTypeRentAssist17">[1]Controls!$BV$20</definedName>
    <definedName name="HousIncomeUnitTypeRentAssist18">[1]Controls!$BV$21</definedName>
    <definedName name="HousIncomeUnitTypeRentAssist19">[1]Controls!$BV$22</definedName>
    <definedName name="HousIncomeUnitTypeRentAssist2">[1]Controls!$BV$5</definedName>
    <definedName name="HousIncomeUnitTypeRentAssist20">[1]Controls!$BV$23</definedName>
    <definedName name="HousIncomeUnitTypeRentAssist21">[1]Controls!$BV$24</definedName>
    <definedName name="HousIncomeUnitTypeRentAssist3">[1]Controls!$BV$6</definedName>
    <definedName name="HousIncomeUnitTypeRentAssist4">[1]Controls!$BV$7</definedName>
    <definedName name="HousIncomeUnitTypeRentAssist5">[1]Controls!$BV$8</definedName>
    <definedName name="HousIncomeUnitTypeRentAssist6">[1]Controls!$BV$9</definedName>
    <definedName name="HousIncomeUnitTypeRentAssist7">[1]Controls!$BV$10</definedName>
    <definedName name="HousIncomeUnitTypeRentAssist8">[1]Controls!$BV$11</definedName>
    <definedName name="HousIncomeUnitTypeRentAssist9">[1]Controls!$BV$12</definedName>
    <definedName name="HousIncomeUtilAllowACOwnerPaid">[1]Controls!$AW$26</definedName>
    <definedName name="HousIncomeUtilAllowACTenantPaid">[1]Controls!$AX$26</definedName>
    <definedName name="HousIncomeUtilAllowCookOwnerPaid">[1]Controls!$AW$23</definedName>
    <definedName name="HousIncomeUtilAllowCookTenantPaid">[1]Controls!$AX$23</definedName>
    <definedName name="HousIncomeUtilAllowElecOwnerPaid">[1]Controls!$AW$25</definedName>
    <definedName name="HousIncomeUtilAllowElecTenantPaid">[1]Controls!$AX$25</definedName>
    <definedName name="HousIncomeUtilAllowFeeOwnerPaid">[1]Controls!$AW$28</definedName>
    <definedName name="HousIncomeUtilAllowHeatOwnerPaid">[1]Controls!$AW$22</definedName>
    <definedName name="HousIncomeUtilAllowHeatTenantPaid">[1]Controls!$AX$22</definedName>
    <definedName name="HousIncomeUtilAllowSewerOwnerPaid">[1]Controls!$AW$27</definedName>
    <definedName name="HousIncomeUtilAllowSewerTenantPaid">[1]Controls!$AX$27</definedName>
    <definedName name="HousIncomeUtilAllowTaxOwnerPaid">[1]Controls!$AW$29</definedName>
    <definedName name="HousIncomeUtilAllowTaxTenantPaid">[1]Controls!$AX$29</definedName>
    <definedName name="HousIncomeUtilAllowWaterOwnerPaid">[1]Controls!$AW$24</definedName>
    <definedName name="HousIncomeUtilAllowWaterTenantPaid">[1]Controls!$AX$24</definedName>
    <definedName name="HousIncRentHsgPot">#REF!</definedName>
    <definedName name="HousIncTotalRooms">#REF!</definedName>
    <definedName name="HousIncTotalUnits">#REF!</definedName>
    <definedName name="HousIncTotContrRent">#REF!</definedName>
    <definedName name="HousIncTotRooms">#REF!</definedName>
    <definedName name="HousIncUnitGridRmsPerUnit1">[1]Controls!$CZ$43</definedName>
    <definedName name="HousIncUnitGridRmsPerUnit10">[1]Controls!$CZ$52</definedName>
    <definedName name="HousIncUnitGridRmsPerUnit11">[1]Controls!$CZ$53</definedName>
    <definedName name="HousIncUnitGridRmsPerUnit12">[1]Controls!$CZ$54</definedName>
    <definedName name="HousIncUnitGridRmsPerUnit13">[1]Controls!$CZ$55</definedName>
    <definedName name="HousIncUnitGridRmsPerUnit14">[1]Controls!$CZ$56</definedName>
    <definedName name="HousIncUnitGridRmsPerUnit15">[1]Controls!$CZ$57</definedName>
    <definedName name="HousIncUnitGridRmsPerUnit16">[1]Controls!$CZ$58</definedName>
    <definedName name="HousIncUnitGridRmsPerUnit17">[1]Controls!$CZ$59</definedName>
    <definedName name="HousIncUnitGridRmsPerUnit18">[1]Controls!$CZ$60</definedName>
    <definedName name="HousIncUnitGridRmsPerUnit19">[1]Controls!$CZ$61</definedName>
    <definedName name="HousIncUnitGridRmsPerUnit2">[1]Controls!$CZ$44</definedName>
    <definedName name="HousIncUnitGridRmsPerUnit20">[1]Controls!$CZ$62</definedName>
    <definedName name="HousIncUnitGridRmsPerUnit21">[1]Controls!$CZ$63</definedName>
    <definedName name="HousIncUnitGridRmsPerUnit3">[1]Controls!$CZ$45</definedName>
    <definedName name="HousIncUnitGridRmsPerUnit4">[1]Controls!$CZ$46</definedName>
    <definedName name="HousIncUnitGridRmsPerUnit5">[1]Controls!$CZ$47</definedName>
    <definedName name="HousIncUnitGridRmsPerUnit6">[1]Controls!$CZ$48</definedName>
    <definedName name="HousIncUnitGridRmsPerUnit7">[1]Controls!$CZ$49</definedName>
    <definedName name="HousIncUnitGridRmsPerUnit8">[1]Controls!$CZ$50</definedName>
    <definedName name="HousIncUnitGridRmsPerUnit9">[1]Controls!$CZ$51</definedName>
    <definedName name="HousIncUnitRentGrid">#REF!</definedName>
    <definedName name="HousingType">#REF!</definedName>
    <definedName name="HousiningIncomeTotHTCUnits">[1]Controls!$BX$25</definedName>
    <definedName name="HTCInfoCodeSec103No">[1]Controls!$AC$40</definedName>
    <definedName name="HTCInfoCodeSec103Yes">[1]Controls!$AB$40</definedName>
    <definedName name="HTCInfoConditionsMetNo">[1]Controls!$AC$50</definedName>
    <definedName name="HTCInfoConditionsMetYes">[1]Controls!$AB$50</definedName>
    <definedName name="HTCInfoCreditTypeExistHousin">[1]Controls!$S$61</definedName>
    <definedName name="HTCInfoCreditTypeNewFed">[1]Controls!$S$58</definedName>
    <definedName name="HTCInfoCreditTypeNewNotFed">[1]Controls!$S$57</definedName>
    <definedName name="HTCInfoCreditTypeRehabFed">[1]Controls!$S$60</definedName>
    <definedName name="HTCInfoCreditTypeRehabNotFed">[1]Controls!$S$59</definedName>
    <definedName name="HTCInfoFacilitiesClubHouse">[1]Controls!$X$42</definedName>
    <definedName name="HTCInfoFacilitiesLockers">[1]Controls!$X$41</definedName>
    <definedName name="HTCInfoFacilitiesOffice">[1]Controls!$X$45</definedName>
    <definedName name="HTCInfoFacilitiesOther1">[1]Controls!$X$46</definedName>
    <definedName name="HTCInfoFacilitiesParking">[1]Controls!$X$40</definedName>
    <definedName name="HTCInfoFacilitiesPool">[1]Controls!$X$43</definedName>
    <definedName name="HTCInfoFacilitiesServiceFac">[1]Controls!$X$44</definedName>
    <definedName name="HTCInfoHousCredGtrForProf">[1]Controls!$S$50</definedName>
    <definedName name="HTCInfoHousCredGtrNonProf">[1]Controls!$S$51</definedName>
    <definedName name="HTCInfoHousCredMetroForProf">[1]Controls!$S$52</definedName>
    <definedName name="HTCInfoHousCredMetroNonProf">[1]Controls!$S$53</definedName>
    <definedName name="HTCInfoHousCredRuralDev">[1]Controls!$S$54</definedName>
    <definedName name="HTCInfoHousCredTaxExempt">[1]Controls!$S$55</definedName>
    <definedName name="HTCInfoMinSetAside20pct">[1]Controls!$S$63</definedName>
    <definedName name="HTCInfoMinSetAside40pct">[1]Controls!$S$64</definedName>
    <definedName name="HTCInfoOwnerOccSFNo">[1]Controls!$BJ$41</definedName>
    <definedName name="HTCInfoOwnerOccSFYes">[1]Controls!$BI$41</definedName>
    <definedName name="HTCInfoReqStattus8609">[1]Controls!$S$47</definedName>
    <definedName name="HTCInfoReqStattusCarryover">[1]Controls!$S$46</definedName>
    <definedName name="HTCInfoReqStattusReservation">[1]Controls!$S$45</definedName>
    <definedName name="HTCInfoReqStattusTaxExBonds">[1]Controls!$S$48</definedName>
    <definedName name="HTCInfoReqTypeFirstRequest">[1]Controls!$S$41</definedName>
    <definedName name="HTCInfoReqTypeRepeatReq">[1]Controls!$S$43</definedName>
    <definedName name="HTCInfoReqTypeSuppRequest">[1]Controls!$S$42</definedName>
    <definedName name="HTCInfoSourceOfFunds14pct">[1]Controls!$AB$43</definedName>
    <definedName name="HTCInfoSourceOfFunds1NA">[1]Controls!$AB$42</definedName>
    <definedName name="HTCInfoSourceOfFunds1SubBasis">[1]Controls!$AB$44</definedName>
    <definedName name="HTCInfoSourceOfFunds24Pct">[1]Controls!$AB$47</definedName>
    <definedName name="HTCInfoSourceOfFunds2NA">[1]Controls!$AB$46</definedName>
    <definedName name="HTCInfoSourceOfFunds2SubBasis">[1]Controls!$AB$48</definedName>
    <definedName name="HTCInfoTaxExemtBondNo">[1]Controls!$AC$52</definedName>
    <definedName name="HTCInfoTaxExemtBondYes">[1]Controls!$AB$52</definedName>
    <definedName name="HTCInfoTreasWaivNA">[1]Controls!$BK$40</definedName>
    <definedName name="HTCInfoTreasWaivNo">[1]Controls!$BJ$40</definedName>
    <definedName name="HTCInfoTreasWaivYes">[1]Controls!$BI$40</definedName>
    <definedName name="IdentityOfInterestCheck">[1]Controls!$FL$3</definedName>
    <definedName name="IdentityOfInterestNo">[1]Controls!$EH$16</definedName>
    <definedName name="IdentityOfInterestYes">[1]Controls!$EG$16</definedName>
    <definedName name="IncomeLimitRestrictionLookup">#REF!</definedName>
    <definedName name="Interest" localSheetId="2">IF(#REF!&lt;&gt;"",#REF!*'Amortization Schedule'!Periodic_rate,"")</definedName>
    <definedName name="Interest">IF(#REF!&lt;&gt;"",#REF!*Periodic_rate,"")</definedName>
    <definedName name="InterestTypeLookup">#REF!</definedName>
    <definedName name="ISG">[1]Controls!$B$176</definedName>
    <definedName name="IsRRDL">[1]Controls!$EM$34</definedName>
    <definedName name="Latitude">[1]App!$K$23</definedName>
    <definedName name="LegalStatusLookup">#REF!</definedName>
    <definedName name="LIMITS_COUNTYLEVEL">#REF!</definedName>
    <definedName name="Line_92264A" comment="Used to allocate Sources and Uses to a project's 92264-A">'[2]Comprehensive S&amp;U'!$AL$102:$AL$139</definedName>
    <definedName name="Loan_amount">#REF!</definedName>
    <definedName name="LoanType">#REF!</definedName>
    <definedName name="Longitude">[1]App!$K$25</definedName>
    <definedName name="ManagemArchite">[1]Controls!$EV$37</definedName>
    <definedName name="ManagemDevelop">[1]Controls!$EV$32</definedName>
    <definedName name="ManagemGeneralPart1">[1]Controls!$EV$34</definedName>
    <definedName name="ManagemGeneralPart2">[1]Controls!$EV$35</definedName>
    <definedName name="ManagemGeneralPart3">[1]Controls!$EV$36</definedName>
    <definedName name="ManagemManagem">[1]Controls!$EV$38</definedName>
    <definedName name="ManagemOwnerM">[1]Controls!$EV$33</definedName>
    <definedName name="ManagemProject">[1]Controls!$EV$31</definedName>
    <definedName name="MAPinR103">'[7](1)InputSheet'!$C$144</definedName>
    <definedName name="MAPinR110">'[7](1)InputSheet'!$C$160</definedName>
    <definedName name="MAPMDR14">'[8]Mortgage Sizing'!#REF!</definedName>
    <definedName name="MarketApprais">[1]Controls!$EV$169</definedName>
    <definedName name="MarketArchite">[1]Controls!$EV$162</definedName>
    <definedName name="MarketAttorne">[1]Controls!$EV$171</definedName>
    <definedName name="MarketDevCons">[1]Controls!$EV$166</definedName>
    <definedName name="MarketDevelop">[1]Controls!$EV$157</definedName>
    <definedName name="MarketGeneral">[1]Controls!$EV$168</definedName>
    <definedName name="MarketGeneralPart1">[1]Controls!$EV$159</definedName>
    <definedName name="MarketGeneralPart2">[1]Controls!$EV$160</definedName>
    <definedName name="MarketGeneralPart3">[1]Controls!$EV$161</definedName>
    <definedName name="MarketManagem">[1]Controls!$EV$163</definedName>
    <definedName name="MarketMarket">[1]Controls!$EV$173</definedName>
    <definedName name="MarketNonprof">[1]Controls!$EV$170</definedName>
    <definedName name="MarketOwnerM">[1]Controls!$EV$158</definedName>
    <definedName name="MarketProcess">[1]Controls!$EV$167</definedName>
    <definedName name="MarketProject">[1]Controls!$EV$156</definedName>
    <definedName name="MarketPropert">[1]Controls!$EV$172</definedName>
    <definedName name="MarketService">[1]Controls!$EV$164</definedName>
    <definedName name="MarketTaxCred">[1]Controls!$EV$165</definedName>
    <definedName name="MinHOMEUnitsSubLimTest">[1]Controls!$CW$71</definedName>
    <definedName name="MIP">[1]App!$J$459</definedName>
    <definedName name="MortCalc1stMortFeesDevCostEscrow">#REF!</definedName>
    <definedName name="MortCalc1stMortFeesInsPrem">#REF!</definedName>
    <definedName name="MortCalc1stMortFeesOrigFee">#REF!</definedName>
    <definedName name="MortCalc1stMortMNHsg">[1]Controls!$C$34</definedName>
    <definedName name="MortCalcNeg1stMortPrinc">#REF!</definedName>
    <definedName name="MortCalcSubDebtMNHsgLend1">[1]Controls!$CC$3</definedName>
    <definedName name="MortCalcSubDebtMNHsgLend1Amort">[1]Controls!$BY$10</definedName>
    <definedName name="MortCalcSubDebtMNHsgLend1Name">[1]Controls!$BY$3</definedName>
    <definedName name="MortCalcSubDebtMNHsgLend1Princ">[1]Controls!$BZ$3</definedName>
    <definedName name="MortCalcSubDebtMNHsgLend1Rate">[1]Controls!$CA$3</definedName>
    <definedName name="MortCalcSubDebtMNHsgLend1Term">[1]Controls!$CB$3</definedName>
    <definedName name="MortCalcSubDebtMNHsgLend2">[1]Controls!$CC$4</definedName>
    <definedName name="MortCalcSubDebtMNHsgLend2Amort">[1]Controls!$BY$11</definedName>
    <definedName name="MortCalcSubDebtMNHsgLend2Name">[1]Controls!$BY$4</definedName>
    <definedName name="MortCalcSubDebtMNHsgLend2Princ">[1]Controls!$BZ$4</definedName>
    <definedName name="MortCalcSubDebtMNHsgLend2Rate">[1]Controls!$CA$4</definedName>
    <definedName name="MortCalcSubDebtMNHsgLend2Term">[1]Controls!$CB$4</definedName>
    <definedName name="MortCalcSubDebtMNHsgLend3">[1]Controls!$CC$5</definedName>
    <definedName name="MortCalcSubDebtMNHsgLend3Name">[1]Controls!$BY$5</definedName>
    <definedName name="MortCalcSubDebtMNHsgLend3Princ">[1]Controls!$BZ$5</definedName>
    <definedName name="MortCalcSubDebtMNHsgLend3Rate">[1]Controls!$CA$5</definedName>
    <definedName name="MortCalcSubDebtMNHsgLend3Term">[1]Controls!$CB$5</definedName>
    <definedName name="MortCalcSubDebtMNHsgLend4">[1]Controls!$CC$6</definedName>
    <definedName name="MortCalcSubDebtMNHsgLend4Amort">[1]Controls!$BY$13</definedName>
    <definedName name="MortCalcSubDebtMNHsgLend4Name">[1]Controls!$BY$6</definedName>
    <definedName name="MortCalcSubDebtMNHsgLend4Princ">[1]Controls!$BZ$6</definedName>
    <definedName name="MortCalcSubDebtMNHsgLend4Rate">[1]Controls!$CA$6</definedName>
    <definedName name="MortCalcSubDebtMNHsgLend4Term">[1]Controls!$CB$6</definedName>
    <definedName name="MortCalcSubDebtMNHsgLend5">[1]Controls!$CC$7</definedName>
    <definedName name="MortCalcSubDebtMNHsgLend6">[1]Controls!$CC$8</definedName>
    <definedName name="MortRateCalcAmortLoan1">'[1]Mortgage Rate Calc'!$C$11</definedName>
    <definedName name="MortRateCalcAmortLoan2">'[1]Mortgage Rate Calc'!$D$11</definedName>
    <definedName name="MortRateCalcAmortLoan3">'[1]Mortgage Rate Calc'!$E$11</definedName>
    <definedName name="MortRateCalcAmortLoan4">'[1]Mortgage Rate Calc'!$F$11</definedName>
    <definedName name="MortRateCalcAmortLoan5">'[1]Mortgage Rate Calc'!$G$11</definedName>
    <definedName name="MortRateCalcLoanAmt1">'[1]Mortgage Rate Calc'!$C$15</definedName>
    <definedName name="MortRateCalcLoanAmt2">'[1]Mortgage Rate Calc'!$D$15</definedName>
    <definedName name="MortRateCalcLoanAmt3">'[1]Mortgage Rate Calc'!$E$15</definedName>
    <definedName name="MortRateCalcLoanAmt4">'[1]Mortgage Rate Calc'!$F$15</definedName>
    <definedName name="MortRateCalcLoanAmt5">'[1]Mortgage Rate Calc'!$G$15</definedName>
    <definedName name="MortRateCalcMonthPmt1">'[1]Mortgage Rate Calc'!$C$16</definedName>
    <definedName name="MortRateCalcMonthPmt2">'[1]Mortgage Rate Calc'!$D$16</definedName>
    <definedName name="MortRateCalcMonthPmt3">'[1]Mortgage Rate Calc'!$E$16</definedName>
    <definedName name="MortRateCalcMonthPmt4">'[1]Mortgage Rate Calc'!$F$16</definedName>
    <definedName name="MortRateCalcMonthPmt5">'[1]Mortgage Rate Calc'!$G$16</definedName>
    <definedName name="MortRateCalcNegLoanAmt1">'[1]Mortgage Rate Calc'!$C$21</definedName>
    <definedName name="MortRateCalcNegLoanAmt2">'[1]Mortgage Rate Calc'!$D$21</definedName>
    <definedName name="MortRateCalcNegLoanAmt3">'[1]Mortgage Rate Calc'!$E$21</definedName>
    <definedName name="MortRateCalcNegLoanAmt4">'[1]Mortgage Rate Calc'!$F$21</definedName>
    <definedName name="MortRateCalcNegLoanAmt5">'[1]Mortgage Rate Calc'!$G$21</definedName>
    <definedName name="MortRateCalcRate1">'[1]Mortgage Rate Calc'!$C$6</definedName>
    <definedName name="MortRateCalcRate2">'[1]Mortgage Rate Calc'!$D$6</definedName>
    <definedName name="MortRateCalcRate3">'[1]Mortgage Rate Calc'!$E$6</definedName>
    <definedName name="MortRateCalcRate4">'[1]Mortgage Rate Calc'!$F$6</definedName>
    <definedName name="MortRateCalcRate5">'[1]Mortgage Rate Calc'!$G$6</definedName>
    <definedName name="MortRateCalcTerm1">'[1]Mortgage Rate Calc'!$C$8</definedName>
    <definedName name="MortRateCalcTerm2">'[1]Mortgage Rate Calc'!$D$8</definedName>
    <definedName name="MortRateCalcTerm3">'[1]Mortgage Rate Calc'!$E$8</definedName>
    <definedName name="MortRateCalcTerm4">'[1]Mortgage Rate Calc'!$F$8</definedName>
    <definedName name="MortRateCalcTerm5">'[1]Mortgage Rate Calc'!$G$8</definedName>
    <definedName name="MTSP2018">#REF!</definedName>
    <definedName name="MTSP2019">#REF!</definedName>
    <definedName name="Non_mortgageable_cost_category">'[2]Comprehensive S&amp;U'!$C$94:$C$111</definedName>
    <definedName name="NonprofApprais">[1]Controls!$EV$121</definedName>
    <definedName name="NonprofArchite">[1]Controls!$EV$114</definedName>
    <definedName name="NonprofDevCons">[1]Controls!$EV$118</definedName>
    <definedName name="NonprofDevelop">[1]Controls!$EV$109</definedName>
    <definedName name="NonprofGeneral">[1]Controls!$EV$120</definedName>
    <definedName name="NonprofGeneralPart1">[1]Controls!$EV$111</definedName>
    <definedName name="NonprofGeneralPart2">[1]Controls!$EV$112</definedName>
    <definedName name="NonprofGeneralPart3">[1]Controls!$EV$113</definedName>
    <definedName name="NonprofManagem">[1]Controls!$EV$115</definedName>
    <definedName name="NonprofNonprof">[1]Controls!$EV$122</definedName>
    <definedName name="NonprofProcess">[1]Controls!$EV$119</definedName>
    <definedName name="NonprofProject">[1]Controls!$EV$108</definedName>
    <definedName name="NonprofService">[1]Controls!$EV$116</definedName>
    <definedName name="NonprofTaxCred">[1]Controls!$EV$117</definedName>
    <definedName name="NotFedSub">[1]Controls!$B$177</definedName>
    <definedName name="Options">'[2]Comprehensive S&amp;U'!$U$40:$U$42</definedName>
    <definedName name="Other1Apprais">[1]Controls!$EV$206</definedName>
    <definedName name="Other1Archite">[1]Controls!$EV$199</definedName>
    <definedName name="Other1Attorne">[1]Controls!$EV$208</definedName>
    <definedName name="Other1Develop">[1]Controls!$EV$194</definedName>
    <definedName name="Other1General">[1]Controls!$EV$205</definedName>
    <definedName name="Other1GeneralPart1">[1]Controls!$EV$196</definedName>
    <definedName name="Other1GeneralPart2">[1]Controls!$EV$197</definedName>
    <definedName name="Other1GeneralPart3">[1]Controls!$EV$198</definedName>
    <definedName name="Other1Managem">[1]Controls!$EV$200</definedName>
    <definedName name="Other1Market">[1]Controls!$EV$210</definedName>
    <definedName name="Other1Nonprof">[1]Controls!$EV$207</definedName>
    <definedName name="Other1Other1">[1]Controls!$EV$212</definedName>
    <definedName name="Other1OwnerM">[1]Controls!$EV$195</definedName>
    <definedName name="Other1Process">[1]Controls!$EV$204</definedName>
    <definedName name="Other1Project">[1]Controls!$EV$193</definedName>
    <definedName name="Other1Propert">[1]Controls!$EV$209</definedName>
    <definedName name="Other1Rental">[1]Controls!$EV$211</definedName>
    <definedName name="Other1Service">[1]Controls!$EV$201</definedName>
    <definedName name="Other1TaxCred">[1]Controls!$EV$202</definedName>
    <definedName name="Other2Apprais">[1]Controls!$EV$226</definedName>
    <definedName name="Other2Archite">[1]Controls!$EV$219</definedName>
    <definedName name="Other2Attorne">[1]Controls!$EV$228</definedName>
    <definedName name="Other2DevCons">[1]Controls!$EV$223</definedName>
    <definedName name="Other2Develop">[1]Controls!$EV$214</definedName>
    <definedName name="Other2General">[1]Controls!$EV$225</definedName>
    <definedName name="Other2GeneralPart1">[1]Controls!$EV$216</definedName>
    <definedName name="Other2GeneralPart2">[1]Controls!$EV$217</definedName>
    <definedName name="Other2GeneralPart3">[1]Controls!$EV$218</definedName>
    <definedName name="Other2Managem">[1]Controls!$EV$220</definedName>
    <definedName name="Other2Market">[1]Controls!$EV$230</definedName>
    <definedName name="Other2Nonprof">[1]Controls!$EV$227</definedName>
    <definedName name="Other2Other1">[1]Controls!$EV$232</definedName>
    <definedName name="Other2Other2">[1]Controls!$EV$233</definedName>
    <definedName name="Other2OwnerM">[1]Controls!$EV$215</definedName>
    <definedName name="Other2Process">[1]Controls!$EV$224</definedName>
    <definedName name="Other2Project">[1]Controls!$EV$213</definedName>
    <definedName name="Other2Propert">[1]Controls!$EV$229</definedName>
    <definedName name="Other2Rental">[1]Controls!$EV$231</definedName>
    <definedName name="Other2Service">[1]Controls!$EV$221</definedName>
    <definedName name="Other2TaxCred">[1]Controls!$EV$222</definedName>
    <definedName name="Other3Apprais">[1]Controls!$EV$247</definedName>
    <definedName name="Other3Archite">[1]Controls!$EV$240</definedName>
    <definedName name="Other3Attorne">[1]Controls!$EV$249</definedName>
    <definedName name="Other3DevCons">[1]Controls!$EV$244</definedName>
    <definedName name="Other3Develop">[1]Controls!$EV$235</definedName>
    <definedName name="Other3General">[1]Controls!$EV$246</definedName>
    <definedName name="Other3GeneralPart1">[1]Controls!$EV$237</definedName>
    <definedName name="Other3GeneralPart2">[1]Controls!$EV$238</definedName>
    <definedName name="Other3Managem">[1]Controls!$EV$241</definedName>
    <definedName name="Other3Market">[1]Controls!$EV$251</definedName>
    <definedName name="Other3Nonprof">[1]Controls!$EV$248</definedName>
    <definedName name="Other3Other1">[1]Controls!$EV$253</definedName>
    <definedName name="Other3Other2">[1]Controls!$EV$254</definedName>
    <definedName name="Other3Other3">[1]Controls!$EV$255</definedName>
    <definedName name="Other3OwnerM">[1]Controls!$EV$236</definedName>
    <definedName name="Other3Process">[1]Controls!$EV$245</definedName>
    <definedName name="Other3Project">[1]Controls!$EV$234</definedName>
    <definedName name="Other3Propert">[1]Controls!$EV$250</definedName>
    <definedName name="Other3Rental">[1]Controls!$EV$252</definedName>
    <definedName name="Other3Service">[1]Controls!$EV$242</definedName>
    <definedName name="Other3TaxCred">[1]Controls!$EV$243</definedName>
    <definedName name="Other4Apprais">[1]Controls!$EV$269</definedName>
    <definedName name="Other4Archite">[1]Controls!$EV$262</definedName>
    <definedName name="Other4Attorne">[1]Controls!$EV$271</definedName>
    <definedName name="Other4DevCons">[1]Controls!$EV$266</definedName>
    <definedName name="Other4Develop">[1]Controls!$EV$257</definedName>
    <definedName name="Other4General">[1]Controls!$EV$268</definedName>
    <definedName name="Other4GeneralPart1">[1]Controls!$EV$259</definedName>
    <definedName name="Other4GeneralPart2">[1]Controls!$EV$260</definedName>
    <definedName name="Other4GeneralPart3">[1]Controls!$EV$261</definedName>
    <definedName name="Other4Managem">[1]Controls!$EV$263</definedName>
    <definedName name="Other4Market">[1]Controls!$EV$273</definedName>
    <definedName name="Other4Nonprof">[1]Controls!$EV$270</definedName>
    <definedName name="Other4Other1">[1]Controls!$EV$275</definedName>
    <definedName name="Other4Other2">[1]Controls!$EV$276</definedName>
    <definedName name="Other4Other3">[1]Controls!$EV$277</definedName>
    <definedName name="Other4Other4">[1]Controls!$EV$278</definedName>
    <definedName name="Other4OwnerM">[1]Controls!$EV$258</definedName>
    <definedName name="Other4Process">[1]Controls!$EV$267</definedName>
    <definedName name="Other4Project">[1]Controls!$EV$256</definedName>
    <definedName name="Other4Propert">[1]Controls!$EV$272</definedName>
    <definedName name="Other4Rental">[1]Controls!$EV$274</definedName>
    <definedName name="Other4Service">[1]Controls!$EV$264</definedName>
    <definedName name="Other4TaxCred">[1]Controls!$EV$265</definedName>
    <definedName name="Other5Apprais">[1]Controls!$EV$292</definedName>
    <definedName name="Other5Archite">[1]Controls!$EV$285</definedName>
    <definedName name="Other5Attorne">[1]Controls!$EV$294</definedName>
    <definedName name="Other5DevCons">[1]Controls!$EV$289</definedName>
    <definedName name="Other5Develop">[1]Controls!$EV$280</definedName>
    <definedName name="Other5General">[1]Controls!$EV$291</definedName>
    <definedName name="Other5GeneralPart1">[1]Controls!$EV$282</definedName>
    <definedName name="Other5GeneralPart2">[1]Controls!$EV$283</definedName>
    <definedName name="Other5GeneralPart3">[1]Controls!$EV$284</definedName>
    <definedName name="Other5Managem">[1]Controls!$EV$286</definedName>
    <definedName name="Other5Market">[1]Controls!$EV$296</definedName>
    <definedName name="Other5Nonprof">[1]Controls!$EV$293</definedName>
    <definedName name="Other5Other1">[1]Controls!$EV$298</definedName>
    <definedName name="Other5Other2">[1]Controls!$EV$299</definedName>
    <definedName name="Other5Other3">[1]Controls!$EV$300</definedName>
    <definedName name="Other5Other4">[1]Controls!$EV$301</definedName>
    <definedName name="Other5Other5">[1]Controls!$EW$302</definedName>
    <definedName name="Other5OwnerM">[1]Controls!$EV$281</definedName>
    <definedName name="Other5Process">[1]Controls!$EV$290</definedName>
    <definedName name="Other5Project">[1]Controls!$EV$279</definedName>
    <definedName name="Other5Propert">[1]Controls!$EV$295</definedName>
    <definedName name="Other5Rental">[1]Controls!$EV$297</definedName>
    <definedName name="Other5Service">[1]Controls!$EV$287</definedName>
    <definedName name="Other5TaxCred">[1]Controls!$EV$288</definedName>
    <definedName name="Other6Apprais">[1]Controls!$EV$316</definedName>
    <definedName name="Other6Archite">[1]Controls!$EV$309</definedName>
    <definedName name="Other6Attorne">[1]Controls!$EV$318</definedName>
    <definedName name="Other6DevCons">[1]Controls!$EV$313</definedName>
    <definedName name="Other6Develop">[1]Controls!$EV$304</definedName>
    <definedName name="Other6General">[1]Controls!$EV$315</definedName>
    <definedName name="Other6GeneralPart1">[1]Controls!$EV$306</definedName>
    <definedName name="Other6GeneralPart2">[1]Controls!$EV$307</definedName>
    <definedName name="Other6GeneralPart3">[1]Controls!$EV$308</definedName>
    <definedName name="Other6Managem">[1]Controls!$EV$310</definedName>
    <definedName name="Other6Market">[1]Controls!$EV$320</definedName>
    <definedName name="Other6Nonprof">[1]Controls!$EV$317</definedName>
    <definedName name="Other6Other1">[1]Controls!$EV$322</definedName>
    <definedName name="Other6Other2">[1]Controls!$EV$323</definedName>
    <definedName name="Other6Other3">[1]Controls!$EV$324</definedName>
    <definedName name="Other6Other4">[1]Controls!$EV$325</definedName>
    <definedName name="Other6Other5">[1]Controls!$EV$326</definedName>
    <definedName name="Other6Other6">[1]Controls!$EU$327</definedName>
    <definedName name="Other6OwnerM">[1]Controls!$EV$305</definedName>
    <definedName name="Other6Process">[1]Controls!$EV$314</definedName>
    <definedName name="Other6Project">[1]Controls!$EV$303</definedName>
    <definedName name="Other6Propert">[1]Controls!$EV$319</definedName>
    <definedName name="Other6Rental">[1]Controls!$EV$321</definedName>
    <definedName name="Other6Service">[1]Controls!$EV$311</definedName>
    <definedName name="Other6TaxCred">[1]Controls!$EV$312</definedName>
    <definedName name="OtherDevCons">[1]Controls!#REF!</definedName>
    <definedName name="OwnerDevelop">[1]Controls!$EV$7</definedName>
    <definedName name="OwnerOwnerM">[1]Controls!$EV$8</definedName>
    <definedName name="OwnerProject">[1]Controls!$EV$6</definedName>
    <definedName name="payment.Num" localSheetId="2">IF(OR(#REF!="",#REF!='Amortization Schedule'!Total_payments),"",#REF!+1)</definedName>
    <definedName name="payment.Num">IF(OR(#REF!="",#REF!=Total_payments),"",#REF!+1)</definedName>
    <definedName name="Payments_per_year">#REF!</definedName>
    <definedName name="Periodic_rate" localSheetId="2">Annual_interest_rate/Payments_per_year</definedName>
    <definedName name="Periodic_rate">Annual_interest_rate/Payments_per_year</definedName>
    <definedName name="Pmt_to_use" localSheetId="2">#REF!</definedName>
    <definedName name="Pmt_to_use">#REF!</definedName>
    <definedName name="PreservAgencyAllocation">[1]Controls!$CZ$6</definedName>
    <definedName name="PreservExistHTCHighRisk">[1]Controls!$CZ$4</definedName>
    <definedName name="PreservExistHTCImmRisk">[1]Controls!$CZ$3</definedName>
    <definedName name="PreservFedAssistContractEligib">[1]Controls!$DD$6</definedName>
    <definedName name="PreservFedAssistMortMaturity">[1]Controls!$DD$5</definedName>
    <definedName name="PreservFedAssistOptOut">[1]Controls!$DD$3</definedName>
    <definedName name="PreservFedAssistPrePay">[1]Controls!$DD$4</definedName>
    <definedName name="PreservSuballocator">[1]Controls!$CZ$7</definedName>
    <definedName name="PresMktRentComps">[1]Controls!$FB$62</definedName>
    <definedName name="PresTotMonthlyContrRent">[1]Controls!$FA$62</definedName>
    <definedName name="Principal" localSheetId="2">IF(#REF!&lt;&gt;"",MIN(#REF!,'Amortization Schedule'!Pmt_to_use-#REF!),"")</definedName>
    <definedName name="Principal">IF(#REF!&lt;&gt;"",MIN(#REF!,Pmt_to_use-#REF!),"")</definedName>
    <definedName name="ProcessArchite">[1]Controls!$EV$75</definedName>
    <definedName name="ProcessDevCons">[1]Controls!$EV$79</definedName>
    <definedName name="ProcessDevelop">[1]Controls!$EV$70</definedName>
    <definedName name="ProcessGeneralPart1">[1]Controls!$EV$72</definedName>
    <definedName name="ProcessGeneralPart2">[1]Controls!$EV$73</definedName>
    <definedName name="ProcessGeneralPart3">[1]Controls!$EV$74</definedName>
    <definedName name="ProcessManagem">[1]Controls!$EV$76</definedName>
    <definedName name="ProcessOwnerM">[1]Controls!$EV$71</definedName>
    <definedName name="ProcessProcess">[1]Controls!$EV$80</definedName>
    <definedName name="ProcessProject">[1]Controls!$EV$69</definedName>
    <definedName name="ProcessService">[1]Controls!$EV$77</definedName>
    <definedName name="ProcessTaxCred">[1]Controls!$EV$78</definedName>
    <definedName name="ProjDesc42M1Letter">[1]Controls!$BJ$7</definedName>
    <definedName name="ProjDescActType1">[1]Controls!$CH$3</definedName>
    <definedName name="ProjDescActType2">[1]Controls!$CH$4</definedName>
    <definedName name="ProjDescActType3">[1]Controls!$CH$5</definedName>
    <definedName name="ProjDescActType4">[1]Controls!$CH$6</definedName>
    <definedName name="ProjDescActType5">[1]Controls!$CH$7</definedName>
    <definedName name="ProjDescActTypeAcquisition">[1]Controls!$CL$3</definedName>
    <definedName name="ProjDescActTypeConversion">[1]Controls!$CL$8</definedName>
    <definedName name="ProjDescActTypeDemolition">[1]Controls!$CL$11</definedName>
    <definedName name="ProjDescActTypeHistoricPres">[1]Controls!$CL$6</definedName>
    <definedName name="ProjDescActTypeNewConstr">[1]Controls!$CL$7</definedName>
    <definedName name="ProjDescActTypeOther1">[1]Controls!$CL$13</definedName>
    <definedName name="ProjDescActTypeOther2">[1]Controls!$CL$14</definedName>
    <definedName name="ProjDescActTypeRefinance">[1]Controls!$CL$4</definedName>
    <definedName name="ProjDescActTypeRehabilitaton">[1]Controls!$CL$5</definedName>
    <definedName name="ProjDescActTypeRentSubsidy">[1]Controls!$CL$12</definedName>
    <definedName name="ProjDescActTypeScatteredDev">[1]Controls!$CL$10</definedName>
    <definedName name="ProjDescActTypeStabilization">[1]Controls!$CL$9</definedName>
    <definedName name="ProjDescDeferredLoans">[1]Controls!$BJ$4</definedName>
    <definedName name="ProjDescDevelopmentName">#REF!</definedName>
    <definedName name="ProjDescHousingTaxCredits">[1]Controls!$BJ$5</definedName>
    <definedName name="ProjDescLatitude">#REF!</definedName>
    <definedName name="ProjDescLMIRFirstMortgage">[1]Controls!$BJ$3</definedName>
    <definedName name="ProjDescLongitude">#REF!</definedName>
    <definedName name="ProjDescOperatingSubsidy">[1]Controls!$BJ$9</definedName>
    <definedName name="ProjDescPrimaryAddress">#REF!</definedName>
    <definedName name="ProjDescQualifiedContract">[1]Controls!$BJ$6</definedName>
    <definedName name="ProjDescRentalAssistance">[1]Controls!$BJ$8</definedName>
    <definedName name="ProjDescRRDLAdministrator">[1]Controls!$BJ$12</definedName>
    <definedName name="ProjDescRRDLBorrower">[1]Controls!$BJ$11</definedName>
    <definedName name="ProjDescRRDLProject">[1]Controls!$BJ$10</definedName>
    <definedName name="ProjDescStratPrior1">[1]Controls!$CH$16</definedName>
    <definedName name="ProjDescStratPrior2">[1]Controls!$CH$17</definedName>
    <definedName name="ProjDescStratPrior3">[1]Controls!$CH$18</definedName>
    <definedName name="ProjDescStratPrior4">[1]Controls!$CH$19</definedName>
    <definedName name="ProjDescStratPrior5">[1]Controls!$CH$20</definedName>
    <definedName name="ProjDescStratPrior6">[1]Controls!$CH$21</definedName>
    <definedName name="ProjDescStratPriorCriticalNeed">[1]Controls!$CL$21</definedName>
    <definedName name="ProjDescStratPriorForeclosure">[1]Controls!$CL$20</definedName>
    <definedName name="ProjDescStratPriorLTH">[1]Controls!$CL$17</definedName>
    <definedName name="ProjDescStratPriorNewAffHousing">[1]Controls!$CL$18</definedName>
    <definedName name="ProjDescStratPriorPresExistHousing">[1]Controls!$CL$19</definedName>
    <definedName name="ProjDescStratPriorPresFedAssist">[1]Controls!$CL$16</definedName>
    <definedName name="ProjDescZipCode">#REF!</definedName>
    <definedName name="Project_Count_ranges">#REF!</definedName>
    <definedName name="ProjectDescCity">[1]Controls!$C$41</definedName>
    <definedName name="ProjectDescCounty">[1]Controls!$C$42</definedName>
    <definedName name="ProjectProject">[1]Controls!$EV$3</definedName>
    <definedName name="PropertApprais">[1]Controls!$EV$152</definedName>
    <definedName name="PropertArchite">[1]Controls!$EV$145</definedName>
    <definedName name="PropertAttorne">[1]Controls!$EV$154</definedName>
    <definedName name="PropertDevelop">[1]Controls!$EV$140</definedName>
    <definedName name="PropertGeneral">[1]Controls!$EV$151</definedName>
    <definedName name="PropertGeneralPart1">[1]Controls!$EV$142</definedName>
    <definedName name="PropertGeneralPart2">[1]Controls!$EV$143</definedName>
    <definedName name="PropertGeneralPart3">[1]Controls!$EV$144</definedName>
    <definedName name="PropertManagem">[1]Controls!$EV$146</definedName>
    <definedName name="PropertNonprof">[1]Controls!$EV$153</definedName>
    <definedName name="PropertOwnerM">[1]Controls!$EV$141</definedName>
    <definedName name="PropertProcess">[1]Controls!$EV$150</definedName>
    <definedName name="PropertProject">[1]Controls!$EV$139</definedName>
    <definedName name="PropertPropert">[1]Controls!$EV$155</definedName>
    <definedName name="PropertService">[1]Controls!$EV$147</definedName>
    <definedName name="PropertTaxCred">[1]Controls!$EV$148</definedName>
    <definedName name="PropInfoCensusTractNo">#REF!</definedName>
    <definedName name="PropInfoCurrZoningNo">[1]Controls!$AX$3</definedName>
    <definedName name="PropInfoCurrZoningYes">[1]Controls!$AW$3</definedName>
    <definedName name="PropInfoExistBuildingsOccupied">[1]Controls!$AW$2</definedName>
    <definedName name="PropInfoExistBuildingsVacant">[1]Controls!$AX$2</definedName>
    <definedName name="PropInfoHasAcqRelPartyNo">[1]Controls!$AX$13</definedName>
    <definedName name="PropInfoHasAcqRelPartyYes">[1]Controls!$AW$13</definedName>
    <definedName name="PropInfoHistBuildingNo">[1]Controls!$AX$4</definedName>
    <definedName name="PropInfoHistBuildingYes">[1]Controls!$AW$4</definedName>
    <definedName name="PropInfoPropHistBuildingNo">[1]Controls!$AX$5</definedName>
    <definedName name="PropInfoPropHistBuildingYes">[1]Controls!$AW$5</definedName>
    <definedName name="PropInfoSiteDescDesBasisBoos">[1]Controls!$CP$5</definedName>
    <definedName name="PropInfoSiteDescDiffDevArea">[1]Controls!$CP$4</definedName>
    <definedName name="PropInfoSiteDescQualCenTr">[1]Controls!$CP$3</definedName>
    <definedName name="PropInfoSiteFeatures1000FtRR">[1]Controls!$CQ$8</definedName>
    <definedName name="PropInfoSiteFeatures15MiMilA">[1]Controls!$CQ$12</definedName>
    <definedName name="PropInfoSiteFeatures3000FtAP">[1]Controls!$CQ$10</definedName>
    <definedName name="PropInfoSiteFeatures5MiCivAP">[1]Controls!$CQ$11</definedName>
    <definedName name="PropInfoSiteFeaturesCreek">[1]Controls!$CQ$19</definedName>
    <definedName name="PropInfoSiteFeaturesDrainage">[1]Controls!$CQ$21</definedName>
    <definedName name="PropInfoSiteFeaturesEnvHaz">[1]Controls!$CQ$15</definedName>
    <definedName name="PropInfoSiteFeaturesFill">[1]Controls!$CQ$23</definedName>
    <definedName name="PropInfoSiteFeaturesFloodPl">[1]Controls!$CQ$18</definedName>
    <definedName name="PropInfoSiteFeaturesHiTensWi">[1]Controls!$CQ$13</definedName>
    <definedName name="PropInfoSiteFeaturesNearAP">[1]Controls!$CQ$9</definedName>
    <definedName name="PropInfoSiteFeaturesRavines">[1]Controls!$CQ$17</definedName>
    <definedName name="PropInfoSiteFeaturesRockForm">[1]Controls!$CQ$16</definedName>
    <definedName name="PropInfoSiteFeaturesTowers">[1]Controls!$CQ$14</definedName>
    <definedName name="PropInfoSiteFeaturesUnStSoil">[1]Controls!$CQ$22</definedName>
    <definedName name="PropInfoUtilElecConnNo">[1]Controls!$AX$7</definedName>
    <definedName name="PropInfoUtilElecConnYes">[1]Controls!$AW$7</definedName>
    <definedName name="PropInfoUtilElecWillConnNo">[1]Controls!$AX$14</definedName>
    <definedName name="PropInfoUtilElecWillConnYes">[1]Controls!$AW$14</definedName>
    <definedName name="PropInfoUtilExtNecNo">[1]Controls!$AX$11</definedName>
    <definedName name="PropInfoUtilExtNecYes">[1]Controls!$AW$11</definedName>
    <definedName name="PropInfoUtilGasConnNo">[1]Controls!$AX$8</definedName>
    <definedName name="PropInfoUtilGasConnYes">[1]Controls!$AW$8</definedName>
    <definedName name="PropInfoUtilGasWillConnNo">[1]Controls!$AX$15</definedName>
    <definedName name="PropInfoUtilGasWillConnYes">[1]Controls!$AW$15</definedName>
    <definedName name="PropInfoUtilSewerConnNo">[1]Controls!$AX$10</definedName>
    <definedName name="PropInfoUtilSewerConnYes">[1]Controls!$AW$10</definedName>
    <definedName name="PropInfoUtilWaterConnNo">[1]Controls!$AX$9</definedName>
    <definedName name="PropInfoUtilWaterConnYes">[1]Controls!$AW$9</definedName>
    <definedName name="PropInfoUtilWaterWillConnNo">[1]Controls!$AX$16</definedName>
    <definedName name="PropInfoUtilWaterWillConnYes">[1]Controls!$AW$16</definedName>
    <definedName name="PropInfoWillAcqRelPartyNo">[1]Controls!$AX$12</definedName>
    <definedName name="PropInfoWillAcqRelPartyYes">[1]Controls!$AW$12</definedName>
    <definedName name="RAOSNameOfSourceLookup">#REF!</definedName>
    <definedName name="RAOSTypeOfSourceLookup">#REF!</definedName>
    <definedName name="RenewalTypeLookup">#REF!</definedName>
    <definedName name="RentalApprais">[1]Controls!$EV$187</definedName>
    <definedName name="RentalArchite">[1]Controls!$EV$180</definedName>
    <definedName name="RentalAttorne">[1]Controls!$EV$189</definedName>
    <definedName name="RentalDevCons">[1]Controls!$EV$184</definedName>
    <definedName name="RentalDevelop">[1]Controls!$EV$175</definedName>
    <definedName name="RentalGeneral">[1]Controls!$EV$186</definedName>
    <definedName name="RentalGeneralPart1">[1]Controls!$EV$177</definedName>
    <definedName name="RentalGeneralPart2">[1]Controls!$EV$178</definedName>
    <definedName name="RentalGeneralPart3">[1]Controls!$EV$179</definedName>
    <definedName name="RentalManagem">[1]Controls!$EV$181</definedName>
    <definedName name="RentalMarket">[1]Controls!$EV$191</definedName>
    <definedName name="RentalNonprof">[1]Controls!$EV$188</definedName>
    <definedName name="RentalOwnerM">[1]Controls!$EV$176</definedName>
    <definedName name="RentalProcess">[1]Controls!$EV$185</definedName>
    <definedName name="RentalProject">[1]Controls!$EV$174</definedName>
    <definedName name="RentalPropert">[1]Controls!$EV$190</definedName>
    <definedName name="RentalRental">[1]Controls!$EV$192</definedName>
    <definedName name="RentalService">[1]Controls!$EV$182</definedName>
    <definedName name="RentalTaxCred">[1]Controls!$EV$183</definedName>
    <definedName name="RentAssistSourcType1">[1]Controls!$CE$50</definedName>
    <definedName name="RentAssistSourcType2">[1]Controls!$CE$51</definedName>
    <definedName name="RentAssistSourcType3">[1]Controls!$CE$52</definedName>
    <definedName name="RentAssistSourcType4">[1]Controls!$CE$53</definedName>
    <definedName name="RentLimitRestrictionLookup">#REF!</definedName>
    <definedName name="RepaymentType">#REF!</definedName>
    <definedName name="RiskOfLossLookup">#REF!</definedName>
    <definedName name="RRDLAddlBuildAddr">#REF!</definedName>
    <definedName name="RRDLAddlBuildZip">#REF!</definedName>
    <definedName name="RRDLAnnualIncomeRows">[1]Controls!$EM$31</definedName>
    <definedName name="RRDLApplCity">[1]Controls!$EF$2</definedName>
    <definedName name="RRDLApplState">[1]Controls!$EF$3</definedName>
    <definedName name="RRDLCoApplCity">[1]Controls!$EF$4</definedName>
    <definedName name="RRDLCoApplState">[1]Controls!$EF$5</definedName>
    <definedName name="RRDLCompleteComplianceNo">[1]Controls!$EH$22</definedName>
    <definedName name="RRDLCompleteComplianceYes">[1]Controls!$EG$22</definedName>
    <definedName name="RRDLCurrIndebtednessRows">[1]Controls!$EM$29</definedName>
    <definedName name="RRDLCurrOwnBuildingNo">[1]Controls!$EH$20</definedName>
    <definedName name="RRDLCurrOwnBuildingYes">[1]Controls!$EG$20</definedName>
    <definedName name="RRDLDesigHistoricBuildNo">[1]Controls!$EH$23</definedName>
    <definedName name="RRDLDesigHistoricBuildYes">[1]Controls!$EG$23</definedName>
    <definedName name="RRDLIncrementalRows">[1]Controls!$CU$73</definedName>
    <definedName name="RRDLPermanentDisplacementNo">[1]Controls!$EH$24</definedName>
    <definedName name="RRDLPermanentDisplacementYes">[1]Controls!$EG$24</definedName>
    <definedName name="RRDLPriorMHFAFundingNo">[1]Controls!$EH$21</definedName>
    <definedName name="RRDLPriorMHFAFundingYes">[1]Controls!$EG$21</definedName>
    <definedName name="RRDLPropInfoGrossSqFtBuildings">#REF!</definedName>
    <definedName name="RRDLPropInfoGrossSqFtResid">#REF!</definedName>
    <definedName name="RRDLPropInfoNbrBuild">#REF!</definedName>
    <definedName name="RRDLPropInfoNbrSitCtl">#REF!</definedName>
    <definedName name="RRDLPropInfoNbrStories">#REF!</definedName>
    <definedName name="RRDLPropInfoNbrTotUnits">#REF!</definedName>
    <definedName name="RRDLTempRelocationNo">[1]Controls!$EH$25</definedName>
    <definedName name="RRDLTempRelocationYes">[1]Controls!$EG$25</definedName>
    <definedName name="SelectedRequestTypeRRDL">[1]Controls!$BM$15</definedName>
    <definedName name="ServiceArchite">[1]Controls!$EV$45</definedName>
    <definedName name="ServiceDevelop">[1]Controls!$EV$40</definedName>
    <definedName name="ServiceGeneralPart1">[1]Controls!$EV$42</definedName>
    <definedName name="ServiceGeneralPart2">[1]Controls!$EV$43</definedName>
    <definedName name="ServiceGeneralPart3">[1]Controls!$EV$44</definedName>
    <definedName name="ServiceManagem">[1]Controls!$EV$46</definedName>
    <definedName name="ServiceOwnerM">[1]Controls!$EV$41</definedName>
    <definedName name="ServiceProject">[1]Controls!$EV$39</definedName>
    <definedName name="ServiceService">[1]Controls!$EV$47</definedName>
    <definedName name="Show.Date" localSheetId="2">IF(#REF!&lt;&gt;"",DATE(YEAR(First_payment_due),MONTH(First_payment_due)+(#REF!-1)*12/Payments_per_year,DAY(First_payment_due)),"")</definedName>
    <definedName name="Show.Date">IF(#REF!&lt;&gt;"",DATE(YEAR(First_payment_due),MONTH(First_payment_due)+(#REF!-1)*12/Payments_per_year,DAY(First_payment_due)),"")</definedName>
    <definedName name="SiteControlLookup">#REF!</definedName>
    <definedName name="Sources_Consolidation_Category">'[2]Comprehensive S&amp;U'!$BJ$40:$BJ$51</definedName>
    <definedName name="SourcesConstSourcesName1">[1]Controls!$BK$53</definedName>
    <definedName name="SourcesConstSourcesName2">[1]Controls!$BK$54</definedName>
    <definedName name="SourcesConstSourcesName3">[1]Controls!$BK$55</definedName>
    <definedName name="SourcesConstSourcesName4">[1]Controls!$BK$56</definedName>
    <definedName name="SourcesContributionsComm1">[1]Controls!$CE$40</definedName>
    <definedName name="SourcesContributionsComm2">[1]Controls!$CE$41</definedName>
    <definedName name="SourcesContributionsComm3">[1]Controls!$CE$42</definedName>
    <definedName name="SourcesContributionsComm4">[1]Controls!$CE$43</definedName>
    <definedName name="SourcesContributionsComm5">[1]Controls!$CE$44</definedName>
    <definedName name="SourcesContributionsComm6">[1]Controls!$CE$45</definedName>
    <definedName name="SourcesMaxRetDeMinSyndProc">[1]Controls!$BG$4</definedName>
    <definedName name="SourcesMaxRetManEntry">[1]Controls!$BG$5</definedName>
    <definedName name="SourcesMaxRetNoSyndProc">[1]Controls!$BG$3</definedName>
    <definedName name="SourcesMaxRetWithSyndProc">[1]Controls!$BG$2</definedName>
    <definedName name="SourcesPermCap1stMortComm">[1]Controls!$BA$41</definedName>
    <definedName name="SourcesPermCap1stMortHTCGap">[1]Controls!$BB$41</definedName>
    <definedName name="SourcesPermCapDefLoanComm">[1]Controls!$BA$46</definedName>
    <definedName name="SourcesPermCapDefLoanHTCGap">[1]Controls!$BB$46</definedName>
    <definedName name="SourcesPermCapFedHistProcComm">[1]Controls!$BA$44</definedName>
    <definedName name="SourcesPermCapFedHistProcHTCGap">[1]Controls!$BB$44</definedName>
    <definedName name="SourcesPermCapGapRemComm">[1]Controls!$BA$60</definedName>
    <definedName name="SourcesPermCapGapRemHTCGap">[1]Controls!$BB$60</definedName>
    <definedName name="SourcesPermCapOther10Comm">[1]Controls!$BA$56</definedName>
    <definedName name="SourcesPermCapOther10HTCGap">[1]Controls!$BB$56</definedName>
    <definedName name="SourcesPermCapOther11Comm">[1]Controls!$BA$57</definedName>
    <definedName name="SourcesPermCapOther11HTCGap">[1]Controls!$BB$57</definedName>
    <definedName name="SourcesPermCapOther12Comm">[1]Controls!$BA$58</definedName>
    <definedName name="SourcesPermCapOther12HTCGap">[1]Controls!$BB$58</definedName>
    <definedName name="SourcesPermCapOther1Comm">[1]Controls!$BA$47</definedName>
    <definedName name="SourcesPermCapOther1HTCGap">[1]Controls!$BB$47</definedName>
    <definedName name="SourcesPermCapOther2Comm">[1]Controls!$BA$48</definedName>
    <definedName name="SourcesPermCapOther2HTCGap">[1]Controls!$BB$48</definedName>
    <definedName name="SourcesPermCapOther3Comm">[1]Controls!$BA$49</definedName>
    <definedName name="SourcesPermCapOther3HTCGap">[1]Controls!$BB$49</definedName>
    <definedName name="SourcesPermCapOther4Comm">[1]Controls!$BA$50</definedName>
    <definedName name="SourcesPermCapOther4HTCGap">[1]Controls!$BB$50</definedName>
    <definedName name="SourcesPermCapOther5Comm">[1]Controls!$BA$51</definedName>
    <definedName name="SourcesPermCapOther5HTCGap">[1]Controls!$BB$51</definedName>
    <definedName name="SourcesPermCapOther6Comm">[1]Controls!$BA$52</definedName>
    <definedName name="SourcesPermCapOther6HTCGap">[1]Controls!$BB$52</definedName>
    <definedName name="SourcesPermCapOther7Comm">[1]Controls!$BA$53</definedName>
    <definedName name="SourcesPermCapOther7HTCGap">[1]Controls!$BB$53</definedName>
    <definedName name="SourcesPermCapOther8Comm">[1]Controls!$BA$54</definedName>
    <definedName name="SourcesPermCapOther8HTCGap">[1]Controls!$BB$54</definedName>
    <definedName name="SourcesPermCapOther9Comm">[1]Controls!$BA$55</definedName>
    <definedName name="SourcesPermCapOther9HTCGap">[1]Controls!$BB$55</definedName>
    <definedName name="SourcesPermCapPartCashComm">[1]Controls!$BA$45</definedName>
    <definedName name="SourcesPermCapPartCashHTCGap">[1]Controls!$BB$45</definedName>
    <definedName name="SourcesPermCapStHistProcComm">[1]Controls!$BA$43</definedName>
    <definedName name="SourcesPermCapStHistProcHTCGap">[1]Controls!$BB$43</definedName>
    <definedName name="SourcesPermCapSyndProcComm">[1]Controls!$BA$42</definedName>
    <definedName name="SourcesPermCapSyndProcHTCGap">[1]Controls!$BB$42</definedName>
    <definedName name="sp" comment="sp is a space used for concatenation">'[2]Comprehensive S&amp;U'!$AX$66</definedName>
    <definedName name="spec5">[1]App!$I$925</definedName>
    <definedName name="spec9">[1]App!$G$970</definedName>
    <definedName name="StateLocalSubsidyLookup">#REF!</definedName>
    <definedName name="StateLookup">#REF!</definedName>
    <definedName name="StrategicPriorities">#REF!</definedName>
    <definedName name="SubsidyTypeLookup">#REF!</definedName>
    <definedName name="SubsLayerEquProcLOI">[1]Controls!$DY$40</definedName>
    <definedName name="SubsLayerEquProcPartAgree">[1]Controls!$DY$41</definedName>
    <definedName name="SubsLayerVersionFinal">[1]Controls!$DU$41</definedName>
    <definedName name="SubsLayerVersionPreliminary">[1]Controls!$DU$40</definedName>
    <definedName name="SummaryExistDebtMaturity1">[1]Controls!$DQ$41</definedName>
    <definedName name="SummaryExistDebtMaturity2">[1]Controls!$DQ$42</definedName>
    <definedName name="SummaryExistDebtMaturity3">[1]Controls!$DQ$43</definedName>
    <definedName name="SummaryExistDebtMaturity4">[1]Controls!$DQ$44</definedName>
    <definedName name="SummaryExistDebtOrigAmt1">[1]Controls!$DO$41</definedName>
    <definedName name="SummaryExistDebtOrigAmt2">[1]Controls!$DO$42</definedName>
    <definedName name="SummaryExistDebtOrigAmt3">[1]Controls!$DO$43</definedName>
    <definedName name="SummaryExistDebtOrigAmt4">[1]Controls!$DO$44</definedName>
    <definedName name="SummaryExistDebtUnpaid1">[1]Controls!$DP$41</definedName>
    <definedName name="SummaryExistDebtUnpaid2">[1]Controls!$DP$42</definedName>
    <definedName name="SummaryExistDebtUnpaid3">[1]Controls!$DP$43</definedName>
    <definedName name="SummaryExistDebtUnpaid4">[1]Controls!$DP$44</definedName>
    <definedName name="SummaryTargHHNumUnits1">[1]Controls!$DD$40</definedName>
    <definedName name="SummaryTargHHNumUnits2">[1]Controls!$DD$41</definedName>
    <definedName name="SummaryTargHHNumUnits3">[1]Controls!$DD$42</definedName>
    <definedName name="SummaryTargHHNumUnits4">[1]Controls!$DD$43</definedName>
    <definedName name="SummaryTargHHNumUnits5">[1]Controls!$DD$44</definedName>
    <definedName name="SummaryTargHHTarget1">[1]Controls!$DC$40</definedName>
    <definedName name="SummaryTargHHTarget2">[1]Controls!$DC$41</definedName>
    <definedName name="SummaryTargHHTarget3">[1]Controls!$DC$42</definedName>
    <definedName name="SummaryTargHHTarget4">[1]Controls!$DC$43</definedName>
    <definedName name="SummaryTargHHTarget5">[1]Controls!$DC$44</definedName>
    <definedName name="SummaryTotalOpSubsidy">[1]Controls!$EL$54</definedName>
    <definedName name="SummaryTotalRentAssist">[1]Controls!$EL$46</definedName>
    <definedName name="SummUnitSum0BR">[1]Controls!$DF$25</definedName>
    <definedName name="SummUnitSum1BR">[1]Controls!$DG$25</definedName>
    <definedName name="SummUnitSum2BR">[1]Controls!$DH$25</definedName>
    <definedName name="SummUnitSum3BR">[1]Controls!$DI$25</definedName>
    <definedName name="SummUnitSum4BR">[1]Controls!$DJ$25</definedName>
    <definedName name="SummUnitSum5BR">[1]Controls!$DK$25</definedName>
    <definedName name="SummUnitSum6BR">[1]Controls!$DL$25</definedName>
    <definedName name="SummUnitSumBed">[1]Controls!$DM$25</definedName>
    <definedName name="SummUnitSummEmplOcc">[1]Controls!$DS$25</definedName>
    <definedName name="SummUnitSummHome">[1]Controls!$DP$25</definedName>
    <definedName name="SummUnitSummHTC">[1]Controls!$DO$25</definedName>
    <definedName name="SummUnitSummLTH">[1]Controls!$DQ$25</definedName>
    <definedName name="SummUnitSummMarket">[1]Controls!$DR$25</definedName>
    <definedName name="SummUnitSummOpSubs">[1]Controls!$DV$25</definedName>
    <definedName name="SummUnitSummOwnOcc">[1]Controls!$DT$25</definedName>
    <definedName name="SummUnitSummRentAssist">[1]Controls!$DU$25</definedName>
    <definedName name="Table_beg_bal">#REF!</definedName>
    <definedName name="Table_prior_interest">#REF!</definedName>
    <definedName name="tabWidthStartRange">#REF!</definedName>
    <definedName name="TaxCredArchite">[1]Controls!$EV$54</definedName>
    <definedName name="TaxCredDevelop">[1]Controls!$EV$49</definedName>
    <definedName name="TaxCredGeneralPart1">[1]Controls!$EV$51</definedName>
    <definedName name="TaxCredGeneralPart2">[1]Controls!$EV$52</definedName>
    <definedName name="TaxCredGeneralPart3">[1]Controls!$EV$53</definedName>
    <definedName name="TaxCreditsOfferedNo">[1]Controls!$BK$47</definedName>
    <definedName name="TaxCreditsOfferedYes">[1]Controls!$BJ$47</definedName>
    <definedName name="TaxCredManagem">[1]Controls!$EV$55</definedName>
    <definedName name="TaxCredOwnerM">[1]Controls!$EV$50</definedName>
    <definedName name="TaxCredProject">[1]Controls!$EV$48</definedName>
    <definedName name="TaxCredService">[1]Controls!$EV$56</definedName>
    <definedName name="TaxCredTaxCred">[1]Controls!$EV$57</definedName>
    <definedName name="TenPaidUtilLookup">[1]Controls!$BH$21:$BI$28</definedName>
    <definedName name="TenYrCrGap">[1]Controls!$BF$45</definedName>
    <definedName name="Term_in_years">#REF!</definedName>
    <definedName name="Total_payments" localSheetId="2">Payments_per_year*Term_in_years</definedName>
    <definedName name="Total_payments">Payments_per_year*Term_in_years</definedName>
    <definedName name="TotalHTCSqFt">[1]Controls!$AL$62</definedName>
    <definedName name="TotalHTCUnits">[1]Controls!$AH$62</definedName>
    <definedName name="TotalNonHTCSqFt">[1]Controls!$AM$63</definedName>
    <definedName name="TotalNonHTCUnits">[1]Controls!$AI$63</definedName>
    <definedName name="TypeOfConstructionLookup">#REF!</definedName>
    <definedName name="TypeOfCreditsLookup">#REF!</definedName>
    <definedName name="TypeOfOfferingPrivate">[1]Controls!$BK$48</definedName>
    <definedName name="TypeOfOfferingPublic">[1]Controls!$BJ$48</definedName>
    <definedName name="U10A4">[1]App!$H$482</definedName>
    <definedName name="U10B1e">[1]App!$G$495</definedName>
    <definedName name="U10B1j">[1]App!$G$502</definedName>
    <definedName name="U10B2h">[1]App!$G$518</definedName>
    <definedName name="U10B2m">[1]App!$G$526</definedName>
    <definedName name="U10BTotal">[1]App!$H$504</definedName>
    <definedName name="U10C1a">#REF!</definedName>
    <definedName name="U10C1b">#REF!</definedName>
    <definedName name="U10C1t">[1]App!$H$559</definedName>
    <definedName name="U10C2d">#REF!</definedName>
    <definedName name="U10C2e">[1]App!$I$584</definedName>
    <definedName name="U10C2j">[1]App!$H$593</definedName>
    <definedName name="U10D">[1]App!$H$596</definedName>
    <definedName name="U10Years">[1]Controls!$B$155</definedName>
    <definedName name="U2A1">[1]Controls!$B$119</definedName>
    <definedName name="U402Stat">[1]Controls!$B$1</definedName>
    <definedName name="U8B1">[1]App!$H$340</definedName>
    <definedName name="U8B5">[1]App!$I$346</definedName>
    <definedName name="U8C1">[1]App!$H$350</definedName>
    <definedName name="U8C2">[1]App!$H$352</definedName>
    <definedName name="U8C3">[1]App!$H$354</definedName>
    <definedName name="U8C9">[1]App!$I$360</definedName>
    <definedName name="U8E2">[1]App!$H$367</definedName>
    <definedName name="U8E5">[1]App!$I$373</definedName>
    <definedName name="U8G1h">[1]App!$I$390</definedName>
    <definedName name="U8G2o">[1]App!$I$406</definedName>
    <definedName name="U8G3d">[1]App!$I$411</definedName>
    <definedName name="U8H">[1]App!$I$416</definedName>
    <definedName name="U8I2">[1]App!$H$426</definedName>
    <definedName name="U8I3">[1]App!$H$427</definedName>
    <definedName name="U8I4">[1]App!$H$428</definedName>
    <definedName name="U9A">[1]App!$I$435</definedName>
    <definedName name="U9C">[1]App!$I$438</definedName>
    <definedName name="U9D3">[1]App!$I$452</definedName>
    <definedName name="U9E">[1]App!$I$455</definedName>
    <definedName name="U9F2">[1]App!$I$464</definedName>
    <definedName name="U9F3">[1]App!$I$468</definedName>
    <definedName name="U9F4">[1]App!$I$470</definedName>
    <definedName name="UAcqRelated">[1]Controls!$B$142</definedName>
    <definedName name="UAcqUnrelated">[1]Controls!$B$141</definedName>
    <definedName name="UAcqWith">[1]Controls!$B$152</definedName>
    <definedName name="UAcqWithout">[1]Controls!$B$150</definedName>
    <definedName name="UActAcq">[1]Controls!$B$16</definedName>
    <definedName name="UActConv">[1]Controls!$B$24</definedName>
    <definedName name="UActDemo">[1]Controls!$B$19</definedName>
    <definedName name="UActHP">[1]Controls!$B$25</definedName>
    <definedName name="UActNC">[1]Controls!$B$17</definedName>
    <definedName name="UActOther">[1]Controls!$B$27</definedName>
    <definedName name="UActRefin">[1]Controls!$B$23</definedName>
    <definedName name="UActRehab">[1]Controls!$B$18</definedName>
    <definedName name="UAddress">[1]App!$D$23</definedName>
    <definedName name="UAdminSqFt">[1]App!$I$186</definedName>
    <definedName name="UAirCon">[1]Controls!$B$85</definedName>
    <definedName name="UAnnex">[1]Controls!$B$165</definedName>
    <definedName name="UApp4dPercent">[1]App!$F$425</definedName>
    <definedName name="UAppAandM">[1]App!$H$381</definedName>
    <definedName name="UAppACRep">[1]App!$H$400</definedName>
    <definedName name="UAppAudit">[1]App!$H$386</definedName>
    <definedName name="UAppBadDebt">[1]App!$H$359</definedName>
    <definedName name="UAppConAdj">[1]App!$H$358</definedName>
    <definedName name="UAppDCR">[1]App!$I$436</definedName>
    <definedName name="UAppElectric">[1]App!$H$408</definedName>
    <definedName name="UAppElevator">[1]App!$H$392</definedName>
    <definedName name="UAppERC">[1]App!$H$356</definedName>
    <definedName name="UAppExtermin">[1]App!$H$393</definedName>
    <definedName name="UAppFSD">[1]App!$H$371</definedName>
    <definedName name="UAppGasOil">[1]App!$H$410</definedName>
    <definedName name="UAppGrounds">[1]App!$H$398</definedName>
    <definedName name="UAppInsurance">[1]App!$I$413</definedName>
    <definedName name="UAppIntIncome">[1]App!$H$372</definedName>
    <definedName name="UAppIRP">[1]App!$I$439</definedName>
    <definedName name="UAppJanitor">[1]App!$H$396</definedName>
    <definedName name="UAppLegal">[1]App!$H$385</definedName>
    <definedName name="UAppMaintPay">[1]App!$H$403</definedName>
    <definedName name="UAppMaintSup">[1]App!$H$397</definedName>
    <definedName name="UAppMarkVal">[1]App!$F$423</definedName>
    <definedName name="UAppMaxMorgAmort">[1]App!$H$459</definedName>
    <definedName name="UAppMaxMOrgRate">[1]App!$F$459</definedName>
    <definedName name="UAppMaxMorgTerm">[1]App!$D$459</definedName>
    <definedName name="UAppMgmtFee">[1]App!$H$384</definedName>
    <definedName name="UAppMiscIncome">[1]App!$H$355</definedName>
    <definedName name="UAppNo">[1]App!$K$8</definedName>
    <definedName name="UAppOI1Income">[1]App!$H$369</definedName>
    <definedName name="UAppOI2Income">[1]App!$H$370</definedName>
    <definedName name="UAppOtherAdm">[1]App!$H$389</definedName>
    <definedName name="UAppOtherConServ">[1]App!$H$395</definedName>
    <definedName name="UAppOtherMaint">[1]App!$H$404</definedName>
    <definedName name="UAppOtherStuff">[1]App!$H$405</definedName>
    <definedName name="UAppOutofService">[1]App!$H$357</definedName>
    <definedName name="UAppPaint">[1]App!$H$402</definedName>
    <definedName name="UAppPhone">[1]App!$H$387</definedName>
    <definedName name="UAppRepServ">[1]App!$H$401</definedName>
    <definedName name="UAppRETaxes">[1]App!$H$422</definedName>
    <definedName name="UAppRubbish">[1]App!$H$394</definedName>
    <definedName name="UAppSitePay">[1]App!$H$388</definedName>
    <definedName name="UAppSnow">[1]App!$H$399</definedName>
    <definedName name="UAppSubLenderADS1">[1]App!$H$445</definedName>
    <definedName name="UAppSubLenderADS2">[1]App!$H$446</definedName>
    <definedName name="UAppSubLenderADS3">[1]App!$H$447</definedName>
    <definedName name="UAppSubLenderADS4">[1]App!$H$448</definedName>
    <definedName name="UAppSubLenderADS5">[1]App!$H$449</definedName>
    <definedName name="UAppSubLenderADS6">[1]App!$H$450</definedName>
    <definedName name="UAppSubLenderPV1">[1]App!$D$445</definedName>
    <definedName name="UAppSubLenderPV2">[1]App!$D$446</definedName>
    <definedName name="UAppSubLenderPV3">[1]App!$D$447</definedName>
    <definedName name="UAppSubLenderRate1">[1]App!$E$445</definedName>
    <definedName name="UAppSubLenderRate2">[1]App!$E$446</definedName>
    <definedName name="UAppSubLenderRate3">[1]App!$E$447</definedName>
    <definedName name="UAppSubLenderT1">[1]App!$F$445</definedName>
    <definedName name="UAppSubLenderT2">[1]App!$F$446</definedName>
    <definedName name="UAppSubLenderT3">[1]App!$F$447</definedName>
    <definedName name="UAppSubLenderTerm1">[1]App!$G$445</definedName>
    <definedName name="UAppSubLenderTerm2">[1]App!$G$446</definedName>
    <definedName name="UAppTenantFees">[1]App!$H$365</definedName>
    <definedName name="UAppTIFIncome">[1]App!$U$369</definedName>
    <definedName name="UAppWaterSewer">[1]App!$H$409</definedName>
    <definedName name="UASqFt">[1]App!$I$182</definedName>
    <definedName name="UAType">[1]App!$E$182</definedName>
    <definedName name="UAUnits">[1]App!$H$182</definedName>
    <definedName name="UBondsIssued">[1]Controls!$B$160</definedName>
    <definedName name="UBSqFt">[1]App!$I$183</definedName>
    <definedName name="UBType">[1]App!$E$183</definedName>
    <definedName name="UBUnits">[1]App!$H$183</definedName>
    <definedName name="UCensusDist">[1]Controls!$B$123</definedName>
    <definedName name="UCity">[1]App!$B$25</definedName>
    <definedName name="UComprehensive">[1]Controls!$B$62</definedName>
    <definedName name="UCondUse">[1]Controls!$B$60</definedName>
    <definedName name="UCounty">[1]App!$G$25</definedName>
    <definedName name="UCoveredParkFee">[1]App!$H$197</definedName>
    <definedName name="UDeferred1">[1]Controls!$B$102</definedName>
    <definedName name="UDeferred10">[1]Controls!$B$111</definedName>
    <definedName name="UDeferred11">[1]Controls!$B$112</definedName>
    <definedName name="UDeferred12">[1]Controls!$B$113</definedName>
    <definedName name="UDeferred13">[1]Controls!$B$114</definedName>
    <definedName name="UDeferred14">[1]Controls!$B$115</definedName>
    <definedName name="UDeferred15">[1]Controls!$B$116</definedName>
    <definedName name="UDeferred3">[1]Controls!$B$104</definedName>
    <definedName name="UDeferred4">[1]Controls!$B$105</definedName>
    <definedName name="UDeferred6">[1]Controls!$B$107</definedName>
    <definedName name="UDeferred7">[1]Controls!$B$108</definedName>
    <definedName name="UDeferred8">[1]Controls!$B$109</definedName>
    <definedName name="UDeferred9">[1]Controls!$B$110</definedName>
    <definedName name="UDevA1">#REF!</definedName>
    <definedName name="UDevA2tc">[1]App!$J$480:$K$480</definedName>
    <definedName name="UDevAccStruc">#REF!</definedName>
    <definedName name="UDevB1a">[1]App!$I$488</definedName>
    <definedName name="UDevB1b">[1]App!$I$489</definedName>
    <definedName name="UDevB1d">[1]App!$I$491</definedName>
    <definedName name="UDevB1f">[1]App!$I$497</definedName>
    <definedName name="UDevB1g">[1]App!$I$498</definedName>
    <definedName name="UDevB1h">[1]App!$I$500</definedName>
    <definedName name="UDevB1k">[1]App!$I$503</definedName>
    <definedName name="UDevB2a">#REF!</definedName>
    <definedName name="UDevB2b">#REF!</definedName>
    <definedName name="UDevB2c">#REF!</definedName>
    <definedName name="UDevB2d">#REF!</definedName>
    <definedName name="UDevB2e">#REF!</definedName>
    <definedName name="UDevB2i">#REF!</definedName>
    <definedName name="UDevB2j">#REF!</definedName>
    <definedName name="UDevB2k">#REF!</definedName>
    <definedName name="UDevB2n">[1]App!$I$527</definedName>
    <definedName name="UDevC1b">[1]App!$E$539</definedName>
    <definedName name="UDevC1f">#REF!</definedName>
    <definedName name="UDevC1g">[1]App!$I$543</definedName>
    <definedName name="UDevC1h">[1]App!$I$544</definedName>
    <definedName name="UDevC1i">[1]App!$I$545</definedName>
    <definedName name="UDevC1j">#REF!</definedName>
    <definedName name="UDevC1jtc">[1]App!$J$562:$K$562</definedName>
    <definedName name="UDevC1k">#REF!</definedName>
    <definedName name="UDevC1l">#REF!</definedName>
    <definedName name="UDevC1n">#REF!</definedName>
    <definedName name="UDevC1o">#REF!</definedName>
    <definedName name="UDevC1q">#REF!</definedName>
    <definedName name="UDevC1r">#REF!</definedName>
    <definedName name="UDevC1s">[1]App!$I$558</definedName>
    <definedName name="UDevC2a3">[1]App!$I$579</definedName>
    <definedName name="UDevC2b">#REF!</definedName>
    <definedName name="UDevC2c">#REF!</definedName>
    <definedName name="UDevC2g">#REF!</definedName>
    <definedName name="UDevC2h">#REF!</definedName>
    <definedName name="UDevDevTotal">#REF!</definedName>
    <definedName name="UDevEnvirTotal">[1]App!$H$533</definedName>
    <definedName name="UDevExistStruc">#REF!</definedName>
    <definedName name="UDevExistStructc">[1]App!$J$477:$K$477</definedName>
    <definedName name="UDevMarkStudy">#REF!</definedName>
    <definedName name="UDevOtherConFee">#REF!</definedName>
    <definedName name="UDevOtherInspFee">#REF!</definedName>
    <definedName name="UDevOtherOrgFee">#REF!</definedName>
    <definedName name="UDevRehabTotal">[1]App!$H$528</definedName>
    <definedName name="UDevTDC">[1]App!$H$603</definedName>
    <definedName name="UDevTotalNonMort">[1]App!$H$601</definedName>
    <definedName name="UDevTotalSynFees">[1]App!$H$575</definedName>
    <definedName name="UDiffDev">[1]Controls!$B$124</definedName>
    <definedName name="UEqD10a">[1]App!$B$621</definedName>
    <definedName name="UEqD10b">[1]App!$D$621</definedName>
    <definedName name="UEqD10c">[1]App!$E$621</definedName>
    <definedName name="UEqD10d">[1]App!$F$621</definedName>
    <definedName name="UEqD10e">[1]Controls!$B$96</definedName>
    <definedName name="UEqD10h">[1]App!$J$621</definedName>
    <definedName name="UEqD11a">[1]App!$B$622</definedName>
    <definedName name="UEqD11b">[1]App!$D$622</definedName>
    <definedName name="UEqD11c">[1]App!$E$622</definedName>
    <definedName name="UEqD11d">[1]App!$F$622</definedName>
    <definedName name="UEqD11e">[1]Controls!$B$97</definedName>
    <definedName name="UEqD11h">[1]App!$J$622</definedName>
    <definedName name="UEqD12a">[1]App!$B$623</definedName>
    <definedName name="UEqD12b">[1]App!$D$623</definedName>
    <definedName name="UEqD12c">[1]App!$E$623</definedName>
    <definedName name="UEqD12d">[1]App!$F$623</definedName>
    <definedName name="UEqD12e">[1]Controls!$B$98</definedName>
    <definedName name="UEqD12h">[1]App!$J$623</definedName>
    <definedName name="UEqD13a">[1]App!$B$624</definedName>
    <definedName name="UEqD13b">[1]App!$D$624</definedName>
    <definedName name="UEqD13c">[1]App!$E$624</definedName>
    <definedName name="UEqD13d">[1]App!$F$624</definedName>
    <definedName name="UEqD13e">[1]Controls!$B$99</definedName>
    <definedName name="UEqD13h">[1]App!$J$624</definedName>
    <definedName name="UEqD14a">[1]App!$B$625</definedName>
    <definedName name="UEqD14b">[1]App!$D$625</definedName>
    <definedName name="UEqD14c">[1]App!$E$625</definedName>
    <definedName name="UEqD14d">[1]App!$F$625</definedName>
    <definedName name="UEqD14e">[1]Controls!$B$100</definedName>
    <definedName name="UEqD14h">[1]App!$J$625</definedName>
    <definedName name="UEqD15a">[1]App!$B$626</definedName>
    <definedName name="UEqD15b">[1]App!$D$626</definedName>
    <definedName name="UEqD15c">[1]App!$E$626</definedName>
    <definedName name="UEqD15d">[1]App!$F$626</definedName>
    <definedName name="UEqD15e">[1]Controls!$B$101</definedName>
    <definedName name="UEqD15h">[1]App!$J$626</definedName>
    <definedName name="UEqD1b">[1]App!$D$612</definedName>
    <definedName name="UEqD1c">[1]App!$E$612</definedName>
    <definedName name="UEqD1d">[1]App!$F$612</definedName>
    <definedName name="UEqD1e">[1]Controls!$B$87</definedName>
    <definedName name="UEqD1h">[1]App!$J$612</definedName>
    <definedName name="UEqD2d">[1]App!$F$613</definedName>
    <definedName name="UEqD2e">[1]Controls!$B$88</definedName>
    <definedName name="UEqD2h">[1]App!$J$613</definedName>
    <definedName name="UEqD3a">[1]App!$B$615</definedName>
    <definedName name="UEqD3b">[1]App!$D$615</definedName>
    <definedName name="UEqD3c">[1]App!$E$615</definedName>
    <definedName name="UEqD3d">[1]App!$F$615</definedName>
    <definedName name="UEqD3e">[1]Controls!$B$89</definedName>
    <definedName name="UEqD3h">[1]App!$J$615</definedName>
    <definedName name="UEqD4a">[1]App!$B$616</definedName>
    <definedName name="UEqD4b">[1]App!$D$616</definedName>
    <definedName name="UEqD4c">[1]App!$E$616</definedName>
    <definedName name="UEqD4d">[1]App!$F$616</definedName>
    <definedName name="UEqD4e">[1]Controls!$B$90</definedName>
    <definedName name="UEqD4h">[1]App!$J$616</definedName>
    <definedName name="UEqD5d">[1]App!$F$614</definedName>
    <definedName name="UEqD5e">[1]Controls!$B$91</definedName>
    <definedName name="UEqD5h">[1]App!$J$614</definedName>
    <definedName name="UEqD6a">[1]App!$B$617</definedName>
    <definedName name="UEqD6b">[1]App!$D$617</definedName>
    <definedName name="UEqD6c">[1]App!$E$617</definedName>
    <definedName name="UEqD6d">[1]App!$F$617</definedName>
    <definedName name="UEqD6e">[1]Controls!$B$92</definedName>
    <definedName name="UEqD6h">[1]App!$J$617</definedName>
    <definedName name="UEqD7a">[1]App!$B$618</definedName>
    <definedName name="UEqD7b">[1]App!$D$618</definedName>
    <definedName name="UEqD7c">[1]App!$E$618</definedName>
    <definedName name="UEqD7d">#REF!</definedName>
    <definedName name="UEqD7e">[1]Controls!$B$93</definedName>
    <definedName name="UEqD7h">[1]App!$J$618</definedName>
    <definedName name="UEqD8a">[1]App!$B$619</definedName>
    <definedName name="UEqD8b">[1]App!$D$619</definedName>
    <definedName name="UEqD8c">[1]App!$E$619</definedName>
    <definedName name="UEqD8d">[1]App!$F$619</definedName>
    <definedName name="UEqD8e">[1]Controls!$B$94</definedName>
    <definedName name="UEqD8h">[1]App!$J$619</definedName>
    <definedName name="UEqD9a">[1]App!$B$620</definedName>
    <definedName name="UEqD9b">[1]App!$D$620</definedName>
    <definedName name="UEqD9c">[1]App!$E$620</definedName>
    <definedName name="UEqD9d">[1]App!$F$620</definedName>
    <definedName name="UEqD9e">[1]Controls!$B$95</definedName>
    <definedName name="UEqD9h">[1]App!$J$620</definedName>
    <definedName name="UExemptBond">[1]Controls!$G$2</definedName>
    <definedName name="UExistCD">[1]Controls!$B$76</definedName>
    <definedName name="UExistMort">[1]Controls!$B$75</definedName>
    <definedName name="UExistNone">[1]Controls!$B$78</definedName>
    <definedName name="UExistOther">[1]Controls!$B$77</definedName>
    <definedName name="UExistOtherSpec">[1]App!#REF!</definedName>
    <definedName name="UExistStat">[1]Controls!$B$30</definedName>
    <definedName name="UForeclosure">[1]Controls!$B$215</definedName>
    <definedName name="UGenPartner2FID">[1]App!#REF!</definedName>
    <definedName name="UGenPartner3FID">[1]App!#REF!</definedName>
    <definedName name="UGenPartner4FID">[1]App!#REF!</definedName>
    <definedName name="UGenPartner5FID">[1]App!#REF!</definedName>
    <definedName name="UGenPartnerFID">[1]App!#REF!</definedName>
    <definedName name="UGRP">[1]App!$E$321</definedName>
    <definedName name="UHeat">[1]Controls!$B$84</definedName>
    <definedName name="UHhElec">[1]Controls!$B$83</definedName>
    <definedName name="UHistoric">[1]Controls!$B$59</definedName>
    <definedName name="UHOMEFund">[1]Controls!$B$156</definedName>
    <definedName name="UHOMEFundElect">[1]Controls!$B$157</definedName>
    <definedName name="UHotWater">[1]Controls!$B$82</definedName>
    <definedName name="UHTCGap1">[1]Controls!$B$126</definedName>
    <definedName name="UHTCGap10">[1]Controls!$B$135</definedName>
    <definedName name="UHTCGap11">[1]Controls!$B$136</definedName>
    <definedName name="UHTCGap12">[1]Controls!$B$137</definedName>
    <definedName name="UHTCGap13">[1]Controls!$B$138</definedName>
    <definedName name="UHTCGap14">[1]Controls!$B$139</definedName>
    <definedName name="UHTCGap15">[1]Controls!$B$140</definedName>
    <definedName name="UHTCGap3">[1]Controls!$B$129</definedName>
    <definedName name="UHTCGap4">[1]Controls!$B$130</definedName>
    <definedName name="UHTCGap6">[1]Controls!$B$131</definedName>
    <definedName name="UHTCGap7">[1]Controls!$B$132</definedName>
    <definedName name="UHTCGap8">[1]Controls!$B$133</definedName>
    <definedName name="UHTCGap9">[1]Controls!$B$134</definedName>
    <definedName name="UHTCNo">[1]App!$K$11</definedName>
    <definedName name="UHTCTaintScource2">[1]App!$I$857</definedName>
    <definedName name="UIntOfIdentity">[1]Controls!$B$122</definedName>
    <definedName name="UManDesignFee">#REF!</definedName>
    <definedName name="UManMaxROI">[1]App!$N$656</definedName>
    <definedName name="UManMort">[1]App!$M$464</definedName>
    <definedName name="UManTotBldgs">[1]App!$M$832</definedName>
    <definedName name="UMinSetAside">[1]Controls!$B$166</definedName>
    <definedName name="UMortgageReq">#REF!</definedName>
    <definedName name="UName">[1]App!$D$21</definedName>
    <definedName name="UNCOther1">[1]App!$I$493</definedName>
    <definedName name="UNCOther2">[1]App!$I$494</definedName>
    <definedName name="UNCWith">[1]Controls!$B$151</definedName>
    <definedName name="UNCWithout">[1]Controls!$B$149</definedName>
    <definedName name="Unique1">[1]App!$I$412</definedName>
    <definedName name="Unit_Count_ranges">#REF!</definedName>
    <definedName name="UnitTypeLookup">#REF!</definedName>
    <definedName name="UNonMort1">[1]App!$I$598</definedName>
    <definedName name="UNonMort2">[1]App!$I$599</definedName>
    <definedName name="UNonMort3">[1]App!$I$600</definedName>
    <definedName name="UNonMortSpec1">[1]App!$D$598</definedName>
    <definedName name="UNonMortSpec2">[1]App!$D$599</definedName>
    <definedName name="UNonMortSpec3">[1]App!$D$600</definedName>
    <definedName name="UOrgCBO">[1]Controls!$B$13</definedName>
    <definedName name="UOrgCHDO">[1]Controls!$B$10</definedName>
    <definedName name="UOrgFP">[1]Controls!$B$12</definedName>
    <definedName name="UOrgGov">[1]Controls!$B$8</definedName>
    <definedName name="UOrgHRA">[1]Controls!$B$11</definedName>
    <definedName name="UOrgInd">[1]Controls!$B$9</definedName>
    <definedName name="UOrgLP">[1]Controls!$B$7</definedName>
    <definedName name="UOrgNP">[1]Controls!$B$6</definedName>
    <definedName name="UOrgOther">[1]Controls!$B$14</definedName>
    <definedName name="UOther">[1]Controls!$B$86</definedName>
    <definedName name="UPartDev">[1]Controls!$B$63</definedName>
    <definedName name="UPartnershipContact">[1]App!$C$109</definedName>
    <definedName name="UPartnershipName">[1]App!$C$105</definedName>
    <definedName name="UPop9">[1]App!$J$73</definedName>
    <definedName name="UPopMFIP">[1]App!#REF!</definedName>
    <definedName name="UPreserve">[1]Controls!$B$26</definedName>
    <definedName name="UPrevApply">[1]Controls!$B$4</definedName>
    <definedName name="UPrevFunded">[1]Controls!$B$5</definedName>
    <definedName name="UPrivate">[1]Controls!$B$162</definedName>
    <definedName name="UProgNRP">[1]Controls!$B$64</definedName>
    <definedName name="UProgOther">[1]Controls!$B$68</definedName>
    <definedName name="UProgPUD">[1]Controls!$B$66</definedName>
    <definedName name="UProgSqFt">[1]App!$I$187</definedName>
    <definedName name="UProgTIF">[1]Controls!$B$67</definedName>
    <definedName name="UPropAgentCaretaker">[1]Controls!$B$80</definedName>
    <definedName name="UPropAgentStat">[1]Controls!$B$79</definedName>
    <definedName name="UPublic">[1]Controls!$B$161</definedName>
    <definedName name="UPurp1">[1]App!$D$67</definedName>
    <definedName name="URehabWaiver">[1]Controls!$B$153</definedName>
    <definedName name="URentDataC">[1]App!$B$305:$B$320</definedName>
    <definedName name="URentSubsidy">[1]Controls!$B$21</definedName>
    <definedName name="URooms">[1]App!$I$321</definedName>
    <definedName name="UScattered">[1]Controls!$B$22</definedName>
    <definedName name="USDBB">[1]Controls!$B$23843</definedName>
    <definedName name="Uses_designation">#REF!</definedName>
    <definedName name="USetaside">[1]Controls!$B$148</definedName>
    <definedName name="USf">[1]App!$C$321</definedName>
    <definedName name="USiteAcres">[1]App!$F$170</definedName>
    <definedName name="USiteControl">[1]Controls!$B$74</definedName>
    <definedName name="UStable">[1]Controls!$B$20</definedName>
    <definedName name="UTaint">[1]Controls!$B$158</definedName>
    <definedName name="UTaintElect">[1]Controls!$B$159</definedName>
    <definedName name="UTaintElect2">[1]Controls!$B$168</definedName>
    <definedName name="UTC10YearGross">[1]App!$E$998</definedName>
    <definedName name="UTCAdjustedBasis">[1]App!$C$807</definedName>
    <definedName name="UTCAppPercentb">[1]App!$J$921</definedName>
    <definedName name="UTCApprovedAmount">[1]App!$P$970</definedName>
    <definedName name="UTCBldga">[1]App!$A$815:$C$831</definedName>
    <definedName name="UTCBondLine1">[1]App!$D$987</definedName>
    <definedName name="UTCBondLine2">[1]App!$D$988</definedName>
    <definedName name="UTCBondLine3">[1]App!$D$989</definedName>
    <definedName name="UTCCreditsApply">[1]Controls!$B$2</definedName>
    <definedName name="UTCCreditsRec">[1]Controls!$B$3</definedName>
    <definedName name="UTCEquityFactor">[1]App!$E$1001</definedName>
    <definedName name="UTCGranta">[1]App!$I$901</definedName>
    <definedName name="UTCGrantb">[1]App!$J$901</definedName>
    <definedName name="UTCPayin1">[1]App!$A$987</definedName>
    <definedName name="UTCPayin2">[1]App!$A$989</definedName>
    <definedName name="UTCPayin3">[1]App!#REF!</definedName>
    <definedName name="UTCPrevCredits">[1]App!$G$968</definedName>
    <definedName name="UTCPropa">[1]App!#REF!</definedName>
    <definedName name="UTCStage">[1]Controls!$B$118</definedName>
    <definedName name="UTCTaintAmount">[1]App!$C$859</definedName>
    <definedName name="UTCTaintAmount2">[1]App!$I$859</definedName>
    <definedName name="UTCTaintSource">[1]App!$C$857</definedName>
    <definedName name="UTotalInterCosts">[1]App!$H$607</definedName>
    <definedName name="UTotalSources">[1]App!$F$627</definedName>
    <definedName name="UUASource">[1]Controls!$B$125</definedName>
    <definedName name="UUnits">#REF!</definedName>
    <definedName name="UUnits2" localSheetId="2">[5]App!$B$321</definedName>
    <definedName name="UUnits2">[6]App!$B$321</definedName>
    <definedName name="UUtilElec">[1]Controls!$B$72</definedName>
    <definedName name="UUtilGas">[1]Controls!$B$71</definedName>
    <definedName name="UUtilOffsiteImprov">[1]Controls!$B$73</definedName>
    <definedName name="UUtilSewer">[1]Controls!$B$70</definedName>
    <definedName name="UUtilWater">[1]Controls!$B$69</definedName>
    <definedName name="UVac">[1]App!$E$350</definedName>
    <definedName name="UWatSew">[1]Controls!$B$81</definedName>
    <definedName name="UZip">[1]App!$E$25</definedName>
    <definedName name="UZoningComply">[1]Controls!$B$61</definedName>
    <definedName name="YesNoDropdown">[1]Controls!$E$40:$E$41</definedName>
    <definedName name="yyy33">[1]App!#REF!</definedName>
    <definedName name="yyy34">[1]App!#REF!</definedName>
    <definedName name="yyy35">[1]App!#REF!</definedName>
    <definedName name="yyy36">[1]App!#REF!</definedName>
    <definedName name="yyy37">[1]App!#REF!</definedName>
    <definedName name="yyy38">[1]App!#REF!</definedName>
    <definedName name="zComServ">[1]Controls!$B$172</definedName>
    <definedName name="zOtherSqft">[1]App!$I$188</definedName>
    <definedName name="zParkingReq">[1]Controls!$B$171</definedName>
    <definedName name="zpop16">[1]App!#REF!</definedName>
    <definedName name="zPop16a">[1]App!#REF!</definedName>
    <definedName name="zPop7">[1]App!#REF!</definedName>
    <definedName name="zPurp12">[1]App!#REF!</definedName>
    <definedName name="zPurpO3">[1]App!#REF!</definedName>
    <definedName name="zPurpO3Spec">[1]App!#REF!</definedName>
    <definedName name="zScoreElect">[1]Controls!$B$169</definedName>
    <definedName name="ZTQB30">[1]App!$I$919</definedName>
    <definedName name="zTQB70">[1]App!$J$919</definedName>
    <definedName name="zzzDUs">[1]App!$H$189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3" l="1"/>
  <c r="B10" i="3"/>
  <c r="C35" i="2" l="1"/>
  <c r="C32" i="2"/>
  <c r="C31" i="2"/>
  <c r="C30" i="2"/>
  <c r="C29" i="2"/>
  <c r="D29" i="2" s="1"/>
  <c r="E29" i="2" s="1"/>
  <c r="F29" i="2" s="1"/>
  <c r="G29" i="2" s="1"/>
  <c r="H29" i="2" s="1"/>
  <c r="I29" i="2" s="1"/>
  <c r="J29" i="2" s="1"/>
  <c r="K29" i="2" s="1"/>
  <c r="L29" i="2" s="1"/>
  <c r="M29" i="2" s="1"/>
  <c r="N29" i="2" s="1"/>
  <c r="O29" i="2" s="1"/>
  <c r="P29" i="2" s="1"/>
  <c r="Q29" i="2" s="1"/>
  <c r="C28" i="2"/>
  <c r="C27" i="2"/>
  <c r="D27" i="2" s="1"/>
  <c r="B21" i="2"/>
  <c r="B20" i="2"/>
  <c r="B19" i="2"/>
  <c r="C13" i="2"/>
  <c r="C12" i="2"/>
  <c r="A6" i="2"/>
  <c r="B5" i="3"/>
  <c r="L8" i="3"/>
  <c r="B8" i="3"/>
  <c r="M194" i="3"/>
  <c r="L194" i="3"/>
  <c r="C194" i="3"/>
  <c r="B194" i="3"/>
  <c r="M193" i="3"/>
  <c r="L193" i="3"/>
  <c r="C193" i="3"/>
  <c r="B193" i="3"/>
  <c r="M192" i="3"/>
  <c r="L192" i="3"/>
  <c r="C192" i="3"/>
  <c r="B192" i="3"/>
  <c r="M191" i="3"/>
  <c r="L191" i="3"/>
  <c r="C191" i="3"/>
  <c r="B191" i="3"/>
  <c r="M190" i="3"/>
  <c r="L190" i="3"/>
  <c r="C190" i="3"/>
  <c r="B190" i="3"/>
  <c r="M189" i="3"/>
  <c r="L189" i="3"/>
  <c r="C189" i="3"/>
  <c r="B189" i="3"/>
  <c r="M188" i="3"/>
  <c r="L188" i="3"/>
  <c r="C188" i="3"/>
  <c r="B188" i="3"/>
  <c r="M187" i="3"/>
  <c r="L187" i="3"/>
  <c r="C187" i="3"/>
  <c r="B187" i="3"/>
  <c r="M186" i="3"/>
  <c r="L186" i="3"/>
  <c r="C186" i="3"/>
  <c r="B186" i="3"/>
  <c r="M185" i="3"/>
  <c r="L185" i="3"/>
  <c r="C185" i="3"/>
  <c r="B185" i="3"/>
  <c r="M184" i="3"/>
  <c r="L184" i="3"/>
  <c r="C184" i="3"/>
  <c r="B184" i="3"/>
  <c r="M183" i="3"/>
  <c r="L183" i="3"/>
  <c r="C183" i="3"/>
  <c r="B183" i="3"/>
  <c r="M182" i="3"/>
  <c r="L182" i="3"/>
  <c r="C182" i="3"/>
  <c r="B182" i="3"/>
  <c r="M181" i="3"/>
  <c r="L181" i="3"/>
  <c r="C181" i="3"/>
  <c r="B181" i="3"/>
  <c r="M180" i="3"/>
  <c r="L180" i="3"/>
  <c r="C180" i="3"/>
  <c r="B180" i="3"/>
  <c r="M179" i="3"/>
  <c r="L179" i="3"/>
  <c r="C179" i="3"/>
  <c r="B179" i="3"/>
  <c r="M178" i="3"/>
  <c r="L178" i="3"/>
  <c r="C178" i="3"/>
  <c r="B178" i="3"/>
  <c r="M177" i="3"/>
  <c r="L177" i="3"/>
  <c r="C177" i="3"/>
  <c r="B177" i="3"/>
  <c r="M176" i="3"/>
  <c r="L176" i="3"/>
  <c r="C176" i="3"/>
  <c r="B176" i="3"/>
  <c r="M175" i="3"/>
  <c r="L175" i="3"/>
  <c r="C175" i="3"/>
  <c r="B175" i="3"/>
  <c r="M174" i="3"/>
  <c r="L174" i="3"/>
  <c r="C174" i="3"/>
  <c r="B174" i="3"/>
  <c r="M173" i="3"/>
  <c r="L173" i="3"/>
  <c r="C173" i="3"/>
  <c r="B173" i="3"/>
  <c r="M172" i="3"/>
  <c r="L172" i="3"/>
  <c r="C172" i="3"/>
  <c r="B172" i="3"/>
  <c r="M171" i="3"/>
  <c r="L171" i="3"/>
  <c r="C171" i="3"/>
  <c r="B171" i="3"/>
  <c r="M170" i="3"/>
  <c r="L170" i="3"/>
  <c r="C170" i="3"/>
  <c r="B170" i="3"/>
  <c r="M169" i="3"/>
  <c r="L169" i="3"/>
  <c r="C169" i="3"/>
  <c r="B169" i="3"/>
  <c r="M168" i="3"/>
  <c r="L168" i="3"/>
  <c r="C168" i="3"/>
  <c r="B168" i="3"/>
  <c r="M167" i="3"/>
  <c r="L167" i="3"/>
  <c r="C167" i="3"/>
  <c r="B167" i="3"/>
  <c r="M166" i="3"/>
  <c r="L166" i="3"/>
  <c r="C166" i="3"/>
  <c r="B166" i="3"/>
  <c r="M165" i="3"/>
  <c r="L165" i="3"/>
  <c r="C165" i="3"/>
  <c r="B165" i="3"/>
  <c r="M164" i="3"/>
  <c r="L164" i="3"/>
  <c r="C164" i="3"/>
  <c r="B164" i="3"/>
  <c r="M163" i="3"/>
  <c r="L163" i="3"/>
  <c r="C163" i="3"/>
  <c r="B163" i="3"/>
  <c r="M162" i="3"/>
  <c r="L162" i="3"/>
  <c r="C162" i="3"/>
  <c r="B162" i="3"/>
  <c r="M161" i="3"/>
  <c r="L161" i="3"/>
  <c r="C161" i="3"/>
  <c r="B161" i="3"/>
  <c r="M160" i="3"/>
  <c r="L160" i="3"/>
  <c r="C160" i="3"/>
  <c r="B160" i="3"/>
  <c r="M159" i="3"/>
  <c r="L159" i="3"/>
  <c r="C159" i="3"/>
  <c r="B159" i="3"/>
  <c r="M158" i="3"/>
  <c r="L158" i="3"/>
  <c r="C158" i="3"/>
  <c r="B158" i="3"/>
  <c r="M157" i="3"/>
  <c r="L157" i="3"/>
  <c r="C157" i="3"/>
  <c r="B157" i="3"/>
  <c r="M156" i="3"/>
  <c r="L156" i="3"/>
  <c r="C156" i="3"/>
  <c r="B156" i="3"/>
  <c r="M155" i="3"/>
  <c r="L155" i="3"/>
  <c r="C155" i="3"/>
  <c r="B155" i="3"/>
  <c r="M154" i="3"/>
  <c r="L154" i="3"/>
  <c r="C154" i="3"/>
  <c r="B154" i="3"/>
  <c r="M153" i="3"/>
  <c r="L153" i="3"/>
  <c r="C153" i="3"/>
  <c r="B153" i="3"/>
  <c r="M152" i="3"/>
  <c r="L152" i="3"/>
  <c r="C152" i="3"/>
  <c r="B152" i="3"/>
  <c r="M151" i="3"/>
  <c r="L151" i="3"/>
  <c r="C151" i="3"/>
  <c r="B151" i="3"/>
  <c r="M150" i="3"/>
  <c r="L150" i="3"/>
  <c r="C150" i="3"/>
  <c r="B150" i="3"/>
  <c r="M149" i="3"/>
  <c r="L149" i="3"/>
  <c r="C149" i="3"/>
  <c r="B149" i="3"/>
  <c r="M148" i="3"/>
  <c r="L148" i="3"/>
  <c r="C148" i="3"/>
  <c r="B148" i="3"/>
  <c r="M147" i="3"/>
  <c r="L147" i="3"/>
  <c r="C147" i="3"/>
  <c r="B147" i="3"/>
  <c r="M146" i="3"/>
  <c r="L146" i="3"/>
  <c r="C146" i="3"/>
  <c r="B146" i="3"/>
  <c r="M145" i="3"/>
  <c r="L145" i="3"/>
  <c r="C145" i="3"/>
  <c r="B145" i="3"/>
  <c r="M144" i="3"/>
  <c r="L144" i="3"/>
  <c r="C144" i="3"/>
  <c r="B144" i="3"/>
  <c r="M143" i="3"/>
  <c r="L143" i="3"/>
  <c r="C143" i="3"/>
  <c r="B143" i="3"/>
  <c r="M142" i="3"/>
  <c r="L142" i="3"/>
  <c r="C142" i="3"/>
  <c r="B142" i="3"/>
  <c r="M141" i="3"/>
  <c r="L141" i="3"/>
  <c r="C141" i="3"/>
  <c r="B141" i="3"/>
  <c r="M140" i="3"/>
  <c r="L140" i="3"/>
  <c r="C140" i="3"/>
  <c r="B140" i="3"/>
  <c r="M139" i="3"/>
  <c r="L139" i="3"/>
  <c r="C139" i="3"/>
  <c r="B139" i="3"/>
  <c r="M138" i="3"/>
  <c r="L138" i="3"/>
  <c r="C138" i="3"/>
  <c r="B138" i="3"/>
  <c r="M137" i="3"/>
  <c r="L137" i="3"/>
  <c r="C137" i="3"/>
  <c r="B137" i="3"/>
  <c r="M136" i="3"/>
  <c r="L136" i="3"/>
  <c r="C136" i="3"/>
  <c r="B136" i="3"/>
  <c r="M135" i="3"/>
  <c r="L135" i="3"/>
  <c r="C135" i="3"/>
  <c r="B135" i="3"/>
  <c r="M134" i="3"/>
  <c r="L134" i="3"/>
  <c r="C134" i="3"/>
  <c r="B134" i="3"/>
  <c r="M133" i="3"/>
  <c r="L133" i="3"/>
  <c r="C133" i="3"/>
  <c r="B133" i="3"/>
  <c r="M132" i="3"/>
  <c r="L132" i="3"/>
  <c r="C132" i="3"/>
  <c r="B132" i="3"/>
  <c r="M131" i="3"/>
  <c r="L131" i="3"/>
  <c r="C131" i="3"/>
  <c r="B131" i="3"/>
  <c r="M130" i="3"/>
  <c r="L130" i="3"/>
  <c r="C130" i="3"/>
  <c r="B130" i="3"/>
  <c r="M129" i="3"/>
  <c r="L129" i="3"/>
  <c r="C129" i="3"/>
  <c r="B129" i="3"/>
  <c r="M128" i="3"/>
  <c r="L128" i="3"/>
  <c r="C128" i="3"/>
  <c r="B128" i="3"/>
  <c r="M127" i="3"/>
  <c r="L127" i="3"/>
  <c r="C127" i="3"/>
  <c r="B127" i="3"/>
  <c r="M126" i="3"/>
  <c r="L126" i="3"/>
  <c r="C126" i="3"/>
  <c r="B126" i="3"/>
  <c r="M125" i="3"/>
  <c r="L125" i="3"/>
  <c r="C125" i="3"/>
  <c r="B125" i="3"/>
  <c r="M124" i="3"/>
  <c r="L124" i="3"/>
  <c r="C124" i="3"/>
  <c r="B124" i="3"/>
  <c r="M123" i="3"/>
  <c r="L123" i="3"/>
  <c r="C123" i="3"/>
  <c r="B123" i="3"/>
  <c r="M122" i="3"/>
  <c r="L122" i="3"/>
  <c r="C122" i="3"/>
  <c r="B122" i="3"/>
  <c r="M121" i="3"/>
  <c r="L121" i="3"/>
  <c r="C121" i="3"/>
  <c r="B121" i="3"/>
  <c r="M120" i="3"/>
  <c r="L120" i="3"/>
  <c r="C120" i="3"/>
  <c r="B120" i="3"/>
  <c r="M119" i="3"/>
  <c r="L119" i="3"/>
  <c r="C119" i="3"/>
  <c r="B119" i="3"/>
  <c r="M118" i="3"/>
  <c r="L118" i="3"/>
  <c r="C118" i="3"/>
  <c r="B118" i="3"/>
  <c r="M117" i="3"/>
  <c r="L117" i="3"/>
  <c r="C117" i="3"/>
  <c r="B117" i="3"/>
  <c r="M116" i="3"/>
  <c r="L116" i="3"/>
  <c r="C116" i="3"/>
  <c r="B116" i="3"/>
  <c r="M115" i="3"/>
  <c r="L115" i="3"/>
  <c r="C115" i="3"/>
  <c r="B115" i="3"/>
  <c r="M114" i="3"/>
  <c r="L114" i="3"/>
  <c r="C114" i="3"/>
  <c r="B114" i="3"/>
  <c r="M113" i="3"/>
  <c r="L113" i="3"/>
  <c r="C113" i="3"/>
  <c r="B113" i="3"/>
  <c r="M112" i="3"/>
  <c r="L112" i="3"/>
  <c r="C112" i="3"/>
  <c r="B112" i="3"/>
  <c r="M111" i="3"/>
  <c r="L111" i="3"/>
  <c r="C111" i="3"/>
  <c r="B111" i="3"/>
  <c r="M110" i="3"/>
  <c r="L110" i="3"/>
  <c r="C110" i="3"/>
  <c r="B110" i="3"/>
  <c r="M109" i="3"/>
  <c r="L109" i="3"/>
  <c r="C109" i="3"/>
  <c r="B109" i="3"/>
  <c r="M108" i="3"/>
  <c r="L108" i="3"/>
  <c r="C108" i="3"/>
  <c r="B108" i="3"/>
  <c r="M107" i="3"/>
  <c r="L107" i="3"/>
  <c r="C107" i="3"/>
  <c r="B107" i="3"/>
  <c r="M106" i="3"/>
  <c r="L106" i="3"/>
  <c r="C106" i="3"/>
  <c r="B106" i="3"/>
  <c r="M105" i="3"/>
  <c r="L105" i="3"/>
  <c r="C105" i="3"/>
  <c r="B105" i="3"/>
  <c r="M104" i="3"/>
  <c r="L104" i="3"/>
  <c r="C104" i="3"/>
  <c r="B104" i="3"/>
  <c r="M103" i="3"/>
  <c r="L103" i="3"/>
  <c r="C103" i="3"/>
  <c r="B103" i="3"/>
  <c r="M102" i="3"/>
  <c r="L102" i="3"/>
  <c r="C102" i="3"/>
  <c r="B102" i="3"/>
  <c r="M101" i="3"/>
  <c r="L101" i="3"/>
  <c r="C101" i="3"/>
  <c r="B101" i="3"/>
  <c r="M100" i="3"/>
  <c r="L100" i="3"/>
  <c r="C100" i="3"/>
  <c r="B100" i="3"/>
  <c r="M99" i="3"/>
  <c r="L99" i="3"/>
  <c r="C99" i="3"/>
  <c r="B99" i="3"/>
  <c r="M98" i="3"/>
  <c r="L98" i="3"/>
  <c r="C98" i="3"/>
  <c r="B98" i="3"/>
  <c r="M97" i="3"/>
  <c r="L97" i="3"/>
  <c r="C97" i="3"/>
  <c r="B97" i="3"/>
  <c r="M96" i="3"/>
  <c r="L96" i="3"/>
  <c r="C96" i="3"/>
  <c r="B96" i="3"/>
  <c r="M95" i="3"/>
  <c r="L95" i="3"/>
  <c r="C95" i="3"/>
  <c r="B95" i="3"/>
  <c r="M94" i="3"/>
  <c r="L94" i="3"/>
  <c r="C94" i="3"/>
  <c r="B94" i="3"/>
  <c r="M93" i="3"/>
  <c r="L93" i="3"/>
  <c r="C93" i="3"/>
  <c r="B93" i="3"/>
  <c r="M92" i="3"/>
  <c r="L92" i="3"/>
  <c r="C92" i="3"/>
  <c r="B92" i="3"/>
  <c r="M91" i="3"/>
  <c r="L91" i="3"/>
  <c r="C91" i="3"/>
  <c r="B91" i="3"/>
  <c r="M90" i="3"/>
  <c r="L90" i="3"/>
  <c r="C90" i="3"/>
  <c r="B90" i="3"/>
  <c r="M89" i="3"/>
  <c r="L89" i="3"/>
  <c r="C89" i="3"/>
  <c r="B89" i="3"/>
  <c r="M88" i="3"/>
  <c r="L88" i="3"/>
  <c r="C88" i="3"/>
  <c r="B88" i="3"/>
  <c r="M87" i="3"/>
  <c r="L87" i="3"/>
  <c r="C87" i="3"/>
  <c r="B87" i="3"/>
  <c r="M86" i="3"/>
  <c r="L86" i="3"/>
  <c r="C86" i="3"/>
  <c r="B86" i="3"/>
  <c r="M85" i="3"/>
  <c r="L85" i="3"/>
  <c r="C85" i="3"/>
  <c r="B85" i="3"/>
  <c r="M84" i="3"/>
  <c r="L84" i="3"/>
  <c r="C84" i="3"/>
  <c r="B84" i="3"/>
  <c r="M83" i="3"/>
  <c r="L83" i="3"/>
  <c r="C83" i="3"/>
  <c r="B83" i="3"/>
  <c r="M82" i="3"/>
  <c r="L82" i="3"/>
  <c r="C82" i="3"/>
  <c r="B82" i="3"/>
  <c r="M81" i="3"/>
  <c r="L81" i="3"/>
  <c r="C81" i="3"/>
  <c r="B81" i="3"/>
  <c r="M80" i="3"/>
  <c r="L80" i="3"/>
  <c r="C80" i="3"/>
  <c r="B80" i="3"/>
  <c r="M79" i="3"/>
  <c r="L79" i="3"/>
  <c r="C79" i="3"/>
  <c r="B79" i="3"/>
  <c r="M78" i="3"/>
  <c r="L78" i="3"/>
  <c r="C78" i="3"/>
  <c r="B78" i="3"/>
  <c r="M77" i="3"/>
  <c r="L77" i="3"/>
  <c r="C77" i="3"/>
  <c r="B77" i="3"/>
  <c r="M76" i="3"/>
  <c r="L76" i="3"/>
  <c r="C76" i="3"/>
  <c r="B76" i="3"/>
  <c r="M75" i="3"/>
  <c r="L75" i="3"/>
  <c r="C75" i="3"/>
  <c r="B75" i="3"/>
  <c r="M74" i="3"/>
  <c r="L74" i="3"/>
  <c r="C74" i="3"/>
  <c r="B74" i="3"/>
  <c r="M73" i="3"/>
  <c r="L73" i="3"/>
  <c r="C73" i="3"/>
  <c r="B73" i="3"/>
  <c r="M72" i="3"/>
  <c r="L72" i="3"/>
  <c r="C72" i="3"/>
  <c r="B72" i="3"/>
  <c r="M71" i="3"/>
  <c r="L71" i="3"/>
  <c r="C71" i="3"/>
  <c r="B71" i="3"/>
  <c r="M70" i="3"/>
  <c r="L70" i="3"/>
  <c r="C70" i="3"/>
  <c r="B70" i="3"/>
  <c r="M69" i="3"/>
  <c r="L69" i="3"/>
  <c r="C69" i="3"/>
  <c r="B69" i="3"/>
  <c r="M68" i="3"/>
  <c r="L68" i="3"/>
  <c r="C68" i="3"/>
  <c r="B68" i="3"/>
  <c r="M67" i="3"/>
  <c r="L67" i="3"/>
  <c r="C67" i="3"/>
  <c r="B67" i="3"/>
  <c r="M66" i="3"/>
  <c r="L66" i="3"/>
  <c r="C66" i="3"/>
  <c r="B66" i="3"/>
  <c r="M65" i="3"/>
  <c r="L65" i="3"/>
  <c r="C65" i="3"/>
  <c r="B65" i="3"/>
  <c r="M64" i="3"/>
  <c r="L64" i="3"/>
  <c r="C64" i="3"/>
  <c r="B64" i="3"/>
  <c r="M63" i="3"/>
  <c r="L63" i="3"/>
  <c r="C63" i="3"/>
  <c r="B63" i="3"/>
  <c r="M62" i="3"/>
  <c r="L62" i="3"/>
  <c r="C62" i="3"/>
  <c r="B62" i="3"/>
  <c r="M61" i="3"/>
  <c r="L61" i="3"/>
  <c r="C61" i="3"/>
  <c r="B61" i="3"/>
  <c r="M60" i="3"/>
  <c r="L60" i="3"/>
  <c r="C60" i="3"/>
  <c r="B60" i="3"/>
  <c r="M59" i="3"/>
  <c r="L59" i="3"/>
  <c r="C59" i="3"/>
  <c r="B59" i="3"/>
  <c r="M58" i="3"/>
  <c r="L58" i="3"/>
  <c r="C58" i="3"/>
  <c r="B58" i="3"/>
  <c r="M57" i="3"/>
  <c r="L57" i="3"/>
  <c r="C57" i="3"/>
  <c r="B57" i="3"/>
  <c r="M56" i="3"/>
  <c r="L56" i="3"/>
  <c r="C56" i="3"/>
  <c r="B56" i="3"/>
  <c r="M55" i="3"/>
  <c r="L55" i="3"/>
  <c r="C55" i="3"/>
  <c r="B55" i="3"/>
  <c r="M54" i="3"/>
  <c r="L54" i="3"/>
  <c r="C54" i="3"/>
  <c r="B54" i="3"/>
  <c r="M53" i="3"/>
  <c r="L53" i="3"/>
  <c r="C53" i="3"/>
  <c r="B53" i="3"/>
  <c r="M52" i="3"/>
  <c r="L52" i="3"/>
  <c r="C52" i="3"/>
  <c r="B52" i="3"/>
  <c r="M51" i="3"/>
  <c r="L51" i="3"/>
  <c r="C51" i="3"/>
  <c r="B51" i="3"/>
  <c r="M50" i="3"/>
  <c r="L50" i="3"/>
  <c r="C50" i="3"/>
  <c r="B50" i="3"/>
  <c r="M49" i="3"/>
  <c r="L49" i="3"/>
  <c r="C49" i="3"/>
  <c r="B49" i="3"/>
  <c r="M48" i="3"/>
  <c r="L48" i="3"/>
  <c r="C48" i="3"/>
  <c r="B48" i="3"/>
  <c r="M47" i="3"/>
  <c r="L47" i="3"/>
  <c r="C47" i="3"/>
  <c r="B47" i="3"/>
  <c r="M46" i="3"/>
  <c r="L46" i="3"/>
  <c r="C46" i="3"/>
  <c r="B46" i="3"/>
  <c r="M45" i="3"/>
  <c r="L45" i="3"/>
  <c r="C45" i="3"/>
  <c r="B45" i="3"/>
  <c r="M44" i="3"/>
  <c r="L44" i="3"/>
  <c r="C44" i="3"/>
  <c r="B44" i="3"/>
  <c r="M43" i="3"/>
  <c r="L43" i="3"/>
  <c r="C43" i="3"/>
  <c r="B43" i="3"/>
  <c r="M42" i="3"/>
  <c r="L42" i="3"/>
  <c r="C42" i="3"/>
  <c r="B42" i="3"/>
  <c r="M41" i="3"/>
  <c r="L41" i="3"/>
  <c r="C41" i="3"/>
  <c r="B41" i="3"/>
  <c r="M40" i="3"/>
  <c r="L40" i="3"/>
  <c r="C40" i="3"/>
  <c r="B40" i="3"/>
  <c r="M39" i="3"/>
  <c r="L39" i="3"/>
  <c r="C39" i="3"/>
  <c r="B39" i="3"/>
  <c r="M38" i="3"/>
  <c r="L38" i="3"/>
  <c r="C38" i="3"/>
  <c r="B38" i="3"/>
  <c r="M37" i="3"/>
  <c r="L37" i="3"/>
  <c r="C37" i="3"/>
  <c r="B37" i="3"/>
  <c r="M36" i="3"/>
  <c r="L36" i="3"/>
  <c r="C36" i="3"/>
  <c r="B36" i="3"/>
  <c r="M35" i="3"/>
  <c r="L35" i="3"/>
  <c r="C35" i="3"/>
  <c r="B35" i="3"/>
  <c r="M34" i="3"/>
  <c r="L34" i="3"/>
  <c r="C34" i="3"/>
  <c r="B34" i="3"/>
  <c r="M33" i="3"/>
  <c r="L33" i="3"/>
  <c r="C33" i="3"/>
  <c r="B33" i="3"/>
  <c r="M32" i="3"/>
  <c r="L32" i="3"/>
  <c r="C32" i="3"/>
  <c r="B32" i="3"/>
  <c r="M31" i="3"/>
  <c r="L31" i="3"/>
  <c r="C31" i="3"/>
  <c r="B31" i="3"/>
  <c r="M30" i="3"/>
  <c r="L30" i="3"/>
  <c r="C30" i="3"/>
  <c r="B30" i="3"/>
  <c r="M29" i="3"/>
  <c r="L29" i="3"/>
  <c r="C29" i="3"/>
  <c r="B29" i="3"/>
  <c r="M28" i="3"/>
  <c r="L28" i="3"/>
  <c r="C28" i="3"/>
  <c r="B28" i="3"/>
  <c r="M27" i="3"/>
  <c r="L27" i="3"/>
  <c r="C27" i="3"/>
  <c r="B27" i="3"/>
  <c r="M26" i="3"/>
  <c r="L26" i="3"/>
  <c r="C26" i="3"/>
  <c r="B26" i="3"/>
  <c r="M25" i="3"/>
  <c r="L25" i="3"/>
  <c r="C25" i="3"/>
  <c r="B25" i="3"/>
  <c r="M24" i="3"/>
  <c r="L24" i="3"/>
  <c r="C24" i="3"/>
  <c r="B24" i="3"/>
  <c r="M23" i="3"/>
  <c r="L23" i="3"/>
  <c r="C23" i="3"/>
  <c r="B23" i="3"/>
  <c r="M22" i="3"/>
  <c r="L22" i="3"/>
  <c r="C22" i="3"/>
  <c r="B22" i="3"/>
  <c r="M21" i="3"/>
  <c r="L21" i="3"/>
  <c r="C21" i="3"/>
  <c r="B21" i="3"/>
  <c r="M20" i="3"/>
  <c r="L20" i="3"/>
  <c r="C20" i="3"/>
  <c r="B20" i="3"/>
  <c r="M19" i="3"/>
  <c r="L19" i="3"/>
  <c r="C19" i="3"/>
  <c r="B19" i="3"/>
  <c r="M18" i="3"/>
  <c r="L18" i="3"/>
  <c r="C18" i="3"/>
  <c r="B18" i="3"/>
  <c r="M17" i="3"/>
  <c r="L17" i="3"/>
  <c r="C17" i="3"/>
  <c r="B17" i="3"/>
  <c r="M16" i="3"/>
  <c r="L16" i="3"/>
  <c r="C16" i="3"/>
  <c r="B16" i="3"/>
  <c r="M15" i="3"/>
  <c r="L15" i="3"/>
  <c r="C15" i="3"/>
  <c r="B15" i="3"/>
  <c r="B35" i="2"/>
  <c r="B33" i="2"/>
  <c r="D32" i="2"/>
  <c r="E32" i="2" s="1"/>
  <c r="F32" i="2" s="1"/>
  <c r="G32" i="2" s="1"/>
  <c r="H32" i="2" s="1"/>
  <c r="I32" i="2" s="1"/>
  <c r="J32" i="2" s="1"/>
  <c r="K32" i="2" s="1"/>
  <c r="L32" i="2" s="1"/>
  <c r="M32" i="2" s="1"/>
  <c r="N32" i="2" s="1"/>
  <c r="O32" i="2" s="1"/>
  <c r="P32" i="2" s="1"/>
  <c r="Q32" i="2" s="1"/>
  <c r="B32" i="2"/>
  <c r="D31" i="2"/>
  <c r="E31" i="2" s="1"/>
  <c r="F31" i="2" s="1"/>
  <c r="G31" i="2" s="1"/>
  <c r="H31" i="2" s="1"/>
  <c r="I31" i="2" s="1"/>
  <c r="J31" i="2" s="1"/>
  <c r="K31" i="2" s="1"/>
  <c r="L31" i="2" s="1"/>
  <c r="M31" i="2" s="1"/>
  <c r="N31" i="2" s="1"/>
  <c r="O31" i="2" s="1"/>
  <c r="P31" i="2" s="1"/>
  <c r="Q31" i="2" s="1"/>
  <c r="B31" i="2"/>
  <c r="D30" i="2"/>
  <c r="E30" i="2" s="1"/>
  <c r="F30" i="2" s="1"/>
  <c r="G30" i="2" s="1"/>
  <c r="H30" i="2" s="1"/>
  <c r="I30" i="2" s="1"/>
  <c r="J30" i="2" s="1"/>
  <c r="K30" i="2" s="1"/>
  <c r="L30" i="2" s="1"/>
  <c r="M30" i="2" s="1"/>
  <c r="N30" i="2" s="1"/>
  <c r="O30" i="2" s="1"/>
  <c r="P30" i="2" s="1"/>
  <c r="Q30" i="2" s="1"/>
  <c r="B30" i="2"/>
  <c r="B29" i="2"/>
  <c r="D28" i="2"/>
  <c r="E28" i="2" s="1"/>
  <c r="F28" i="2" s="1"/>
  <c r="G28" i="2" s="1"/>
  <c r="H28" i="2" s="1"/>
  <c r="I28" i="2" s="1"/>
  <c r="J28" i="2" s="1"/>
  <c r="K28" i="2" s="1"/>
  <c r="L28" i="2" s="1"/>
  <c r="M28" i="2" s="1"/>
  <c r="N28" i="2" s="1"/>
  <c r="O28" i="2" s="1"/>
  <c r="P28" i="2" s="1"/>
  <c r="Q28" i="2" s="1"/>
  <c r="B28" i="2"/>
  <c r="B16" i="2"/>
  <c r="B13" i="2"/>
  <c r="D12" i="2"/>
  <c r="B12" i="2"/>
  <c r="B11" i="2"/>
  <c r="D8" i="2"/>
  <c r="K123" i="1"/>
  <c r="J123" i="1"/>
  <c r="B4" i="3" s="1"/>
  <c r="F113" i="1"/>
  <c r="Q95" i="1"/>
  <c r="Q97" i="1" s="1"/>
  <c r="K98" i="1" s="1"/>
  <c r="K112" i="1" s="1"/>
  <c r="K122" i="1" s="1"/>
  <c r="L3" i="3" s="1"/>
  <c r="N88" i="1"/>
  <c r="O88" i="1" s="1"/>
  <c r="O86" i="1"/>
  <c r="P86" i="1" s="1"/>
  <c r="K82" i="1"/>
  <c r="K87" i="1" s="1"/>
  <c r="J82" i="1"/>
  <c r="J87" i="1" s="1"/>
  <c r="I82" i="1"/>
  <c r="I87" i="1" s="1"/>
  <c r="F82" i="1"/>
  <c r="J72" i="1"/>
  <c r="K71" i="1"/>
  <c r="J71" i="1"/>
  <c r="I71" i="1"/>
  <c r="F70" i="1"/>
  <c r="F69" i="1"/>
  <c r="K65" i="1"/>
  <c r="J65" i="1"/>
  <c r="I65" i="1"/>
  <c r="F65" i="1"/>
  <c r="C16" i="2" s="1"/>
  <c r="D16" i="2" s="1"/>
  <c r="E16" i="2" s="1"/>
  <c r="F16" i="2" s="1"/>
  <c r="G16" i="2" s="1"/>
  <c r="H16" i="2" s="1"/>
  <c r="I16" i="2" s="1"/>
  <c r="J16" i="2" s="1"/>
  <c r="K16" i="2" s="1"/>
  <c r="L16" i="2" s="1"/>
  <c r="M16" i="2" s="1"/>
  <c r="N16" i="2" s="1"/>
  <c r="O16" i="2" s="1"/>
  <c r="P16" i="2" s="1"/>
  <c r="Q16" i="2" s="1"/>
  <c r="K59" i="1"/>
  <c r="K73" i="1" s="1"/>
  <c r="J59" i="1"/>
  <c r="J73" i="1" s="1"/>
  <c r="I59" i="1"/>
  <c r="I54" i="1"/>
  <c r="J54" i="1" s="1"/>
  <c r="K54" i="1" s="1"/>
  <c r="E53" i="1"/>
  <c r="C50" i="1"/>
  <c r="G86" i="1" s="1"/>
  <c r="K49" i="1"/>
  <c r="I49" i="1"/>
  <c r="Z48" i="1"/>
  <c r="Y48" i="1"/>
  <c r="X48" i="1"/>
  <c r="W48" i="1"/>
  <c r="V48" i="1"/>
  <c r="K48" i="1"/>
  <c r="I48" i="1"/>
  <c r="K47" i="1"/>
  <c r="I47" i="1"/>
  <c r="K46" i="1"/>
  <c r="I46" i="1"/>
  <c r="K45" i="1"/>
  <c r="I45" i="1"/>
  <c r="K44" i="1"/>
  <c r="I44" i="1"/>
  <c r="K43" i="1"/>
  <c r="I43" i="1"/>
  <c r="K42" i="1"/>
  <c r="I42" i="1"/>
  <c r="K41" i="1"/>
  <c r="I41" i="1"/>
  <c r="K40" i="1"/>
  <c r="I40" i="1"/>
  <c r="F28" i="1"/>
  <c r="F24" i="1"/>
  <c r="J19" i="1"/>
  <c r="K19" i="1" s="1"/>
  <c r="K72" i="1" l="1"/>
  <c r="G77" i="1"/>
  <c r="L4" i="3"/>
  <c r="K125" i="1"/>
  <c r="L10" i="3" s="1"/>
  <c r="K50" i="1"/>
  <c r="F56" i="1" s="1"/>
  <c r="C11" i="2" s="1"/>
  <c r="I72" i="1"/>
  <c r="G76" i="1"/>
  <c r="F20" i="1"/>
  <c r="K33" i="1"/>
  <c r="K23" i="1"/>
  <c r="F34" i="1"/>
  <c r="F85" i="1"/>
  <c r="C34" i="2" s="1"/>
  <c r="D34" i="2" s="1"/>
  <c r="E34" i="2" s="1"/>
  <c r="F34" i="2" s="1"/>
  <c r="G34" i="2" s="1"/>
  <c r="H34" i="2" s="1"/>
  <c r="I34" i="2" s="1"/>
  <c r="J34" i="2" s="1"/>
  <c r="K34" i="2" s="1"/>
  <c r="L34" i="2" s="1"/>
  <c r="M34" i="2" s="1"/>
  <c r="N34" i="2" s="1"/>
  <c r="O34" i="2" s="1"/>
  <c r="P34" i="2" s="1"/>
  <c r="Q34" i="2" s="1"/>
  <c r="C19" i="2"/>
  <c r="O87" i="1"/>
  <c r="F19" i="1"/>
  <c r="K22" i="1"/>
  <c r="F27" i="1"/>
  <c r="K32" i="1"/>
  <c r="K18" i="1"/>
  <c r="F22" i="1"/>
  <c r="K26" i="1"/>
  <c r="F32" i="1"/>
  <c r="F23" i="1"/>
  <c r="J27" i="1"/>
  <c r="K27" i="1" s="1"/>
  <c r="F33" i="1"/>
  <c r="K20" i="1"/>
  <c r="F25" i="1"/>
  <c r="F29" i="1"/>
  <c r="K34" i="1"/>
  <c r="G69" i="1"/>
  <c r="G79" i="1"/>
  <c r="F21" i="1"/>
  <c r="K25" i="1"/>
  <c r="F30" i="1"/>
  <c r="K35" i="1"/>
  <c r="G62" i="1"/>
  <c r="G80" i="1"/>
  <c r="K17" i="1"/>
  <c r="K21" i="1"/>
  <c r="F26" i="1"/>
  <c r="F31" i="1"/>
  <c r="G81" i="1"/>
  <c r="G65" i="1"/>
  <c r="E8" i="2"/>
  <c r="D20" i="2"/>
  <c r="E12" i="2"/>
  <c r="D11" i="2"/>
  <c r="D35" i="2"/>
  <c r="E35" i="2" s="1"/>
  <c r="F35" i="2" s="1"/>
  <c r="G35" i="2" s="1"/>
  <c r="H35" i="2" s="1"/>
  <c r="I35" i="2" s="1"/>
  <c r="J35" i="2" s="1"/>
  <c r="K35" i="2" s="1"/>
  <c r="L35" i="2" s="1"/>
  <c r="M35" i="2" s="1"/>
  <c r="N35" i="2" s="1"/>
  <c r="O35" i="2" s="1"/>
  <c r="P35" i="2" s="1"/>
  <c r="Q35" i="2" s="1"/>
  <c r="C14" i="2"/>
  <c r="E27" i="2"/>
  <c r="D13" i="2"/>
  <c r="C20" i="2"/>
  <c r="F8" i="2"/>
  <c r="C21" i="2"/>
  <c r="J89" i="1"/>
  <c r="K89" i="1"/>
  <c r="J122" i="1"/>
  <c r="B3" i="3" s="1"/>
  <c r="F59" i="1"/>
  <c r="F68" i="1"/>
  <c r="F71" i="1" s="1"/>
  <c r="G71" i="1" s="1"/>
  <c r="G56" i="1"/>
  <c r="G70" i="1"/>
  <c r="G78" i="1"/>
  <c r="I73" i="1"/>
  <c r="I89" i="1" s="1"/>
  <c r="G57" i="1"/>
  <c r="G63" i="1"/>
  <c r="G68" i="1"/>
  <c r="G85" i="1"/>
  <c r="G58" i="1"/>
  <c r="G64" i="1"/>
  <c r="G82" i="1"/>
  <c r="P87" i="1" l="1"/>
  <c r="J31" i="1"/>
  <c r="C22" i="2"/>
  <c r="C24" i="2" s="1"/>
  <c r="G8" i="2"/>
  <c r="D14" i="2"/>
  <c r="D19" i="2"/>
  <c r="E11" i="2"/>
  <c r="F12" i="2"/>
  <c r="E20" i="2"/>
  <c r="E13" i="2"/>
  <c r="D21" i="2"/>
  <c r="F27" i="2"/>
  <c r="P88" i="1"/>
  <c r="F84" i="1"/>
  <c r="C33" i="2" s="1"/>
  <c r="K31" i="1"/>
  <c r="F73" i="1"/>
  <c r="G59" i="1"/>
  <c r="D33" i="2" l="1"/>
  <c r="C36" i="2"/>
  <c r="C38" i="2" s="1"/>
  <c r="C39" i="2" s="1"/>
  <c r="D22" i="2"/>
  <c r="D24" i="2" s="1"/>
  <c r="G12" i="2"/>
  <c r="F20" i="2"/>
  <c r="G27" i="2"/>
  <c r="F11" i="2"/>
  <c r="E19" i="2"/>
  <c r="E14" i="2"/>
  <c r="F13" i="2"/>
  <c r="E21" i="2"/>
  <c r="H8" i="2"/>
  <c r="G73" i="1"/>
  <c r="G84" i="1"/>
  <c r="F87" i="1"/>
  <c r="F89" i="1" s="1"/>
  <c r="G89" i="1" s="1"/>
  <c r="J105" i="1" l="1"/>
  <c r="J107" i="1" s="1"/>
  <c r="J94" i="1"/>
  <c r="E94" i="1" s="1"/>
  <c r="E96" i="1" s="1"/>
  <c r="E98" i="1" s="1"/>
  <c r="E33" i="2"/>
  <c r="D36" i="2"/>
  <c r="D38" i="2" s="1"/>
  <c r="D39" i="2" s="1"/>
  <c r="E22" i="2"/>
  <c r="E24" i="2" s="1"/>
  <c r="H27" i="2"/>
  <c r="I8" i="2"/>
  <c r="G11" i="2"/>
  <c r="F14" i="2"/>
  <c r="F19" i="2"/>
  <c r="G13" i="2"/>
  <c r="F21" i="2"/>
  <c r="H12" i="2"/>
  <c r="G20" i="2"/>
  <c r="G87" i="1"/>
  <c r="J28" i="1"/>
  <c r="K28" i="1" s="1"/>
  <c r="J96" i="1" l="1"/>
  <c r="F33" i="2"/>
  <c r="E36" i="2"/>
  <c r="E38" i="2" s="1"/>
  <c r="E39" i="2" s="1"/>
  <c r="E105" i="1"/>
  <c r="E107" i="1" s="1"/>
  <c r="E100" i="1"/>
  <c r="F22" i="2"/>
  <c r="F24" i="2" s="1"/>
  <c r="I12" i="2"/>
  <c r="H20" i="2"/>
  <c r="J8" i="2"/>
  <c r="I27" i="2"/>
  <c r="H13" i="2"/>
  <c r="G21" i="2"/>
  <c r="G19" i="2"/>
  <c r="H11" i="2"/>
  <c r="G14" i="2"/>
  <c r="G22" i="2" l="1"/>
  <c r="G33" i="2"/>
  <c r="F36" i="2"/>
  <c r="F38" i="2" s="1"/>
  <c r="F39" i="2" s="1"/>
  <c r="G24" i="2"/>
  <c r="I11" i="2"/>
  <c r="H19" i="2"/>
  <c r="H14" i="2"/>
  <c r="J27" i="2"/>
  <c r="K8" i="2"/>
  <c r="I13" i="2"/>
  <c r="H21" i="2"/>
  <c r="I20" i="2"/>
  <c r="J12" i="2"/>
  <c r="H33" i="2" l="1"/>
  <c r="G36" i="2"/>
  <c r="G38" i="2" s="1"/>
  <c r="G39" i="2" s="1"/>
  <c r="K27" i="2"/>
  <c r="J20" i="2"/>
  <c r="K12" i="2"/>
  <c r="L8" i="2"/>
  <c r="I21" i="2"/>
  <c r="J13" i="2"/>
  <c r="H22" i="2"/>
  <c r="H24" i="2" s="1"/>
  <c r="I19" i="2"/>
  <c r="I14" i="2"/>
  <c r="J11" i="2"/>
  <c r="I33" i="2" l="1"/>
  <c r="H36" i="2"/>
  <c r="H38" i="2" s="1"/>
  <c r="H39" i="2" s="1"/>
  <c r="I22" i="2"/>
  <c r="I24" i="2" s="1"/>
  <c r="J19" i="2"/>
  <c r="J14" i="2"/>
  <c r="K11" i="2"/>
  <c r="M8" i="2"/>
  <c r="L12" i="2"/>
  <c r="K20" i="2"/>
  <c r="J21" i="2"/>
  <c r="K13" i="2"/>
  <c r="L27" i="2"/>
  <c r="J33" i="2" l="1"/>
  <c r="I36" i="2"/>
  <c r="I38" i="2" s="1"/>
  <c r="I39" i="2" s="1"/>
  <c r="M27" i="2"/>
  <c r="N8" i="2"/>
  <c r="L13" i="2"/>
  <c r="K21" i="2"/>
  <c r="L11" i="2"/>
  <c r="K14" i="2"/>
  <c r="K19" i="2"/>
  <c r="L20" i="2"/>
  <c r="M12" i="2"/>
  <c r="J22" i="2"/>
  <c r="J24" i="2" s="1"/>
  <c r="K33" i="2" l="1"/>
  <c r="J36" i="2"/>
  <c r="J38" i="2" s="1"/>
  <c r="J39" i="2" s="1"/>
  <c r="L14" i="2"/>
  <c r="L19" i="2"/>
  <c r="M11" i="2"/>
  <c r="N27" i="2"/>
  <c r="M13" i="2"/>
  <c r="L21" i="2"/>
  <c r="N12" i="2"/>
  <c r="M20" i="2"/>
  <c r="K22" i="2"/>
  <c r="K24" i="2" s="1"/>
  <c r="O8" i="2"/>
  <c r="L33" i="2" l="1"/>
  <c r="K36" i="2"/>
  <c r="K38" i="2" s="1"/>
  <c r="K39" i="2" s="1"/>
  <c r="N13" i="2"/>
  <c r="M21" i="2"/>
  <c r="P8" i="2"/>
  <c r="O27" i="2"/>
  <c r="O12" i="2"/>
  <c r="N20" i="2"/>
  <c r="N11" i="2"/>
  <c r="M19" i="2"/>
  <c r="M22" i="2" s="1"/>
  <c r="M14" i="2"/>
  <c r="L22" i="2"/>
  <c r="L24" i="2" s="1"/>
  <c r="M33" i="2" l="1"/>
  <c r="L36" i="2"/>
  <c r="L38" i="2" s="1"/>
  <c r="L39" i="2" s="1"/>
  <c r="M24" i="2"/>
  <c r="P27" i="2"/>
  <c r="O11" i="2"/>
  <c r="N19" i="2"/>
  <c r="N14" i="2"/>
  <c r="Q8" i="2"/>
  <c r="P12" i="2"/>
  <c r="O20" i="2"/>
  <c r="O13" i="2"/>
  <c r="N21" i="2"/>
  <c r="N33" i="2" l="1"/>
  <c r="M36" i="2"/>
  <c r="M38" i="2" s="1"/>
  <c r="M39" i="2" s="1"/>
  <c r="N22" i="2"/>
  <c r="N24" i="2" s="1"/>
  <c r="O21" i="2"/>
  <c r="P13" i="2"/>
  <c r="P11" i="2"/>
  <c r="O19" i="2"/>
  <c r="O14" i="2"/>
  <c r="Q12" i="2"/>
  <c r="Q20" i="2" s="1"/>
  <c r="P20" i="2"/>
  <c r="Q27" i="2"/>
  <c r="O33" i="2" l="1"/>
  <c r="N36" i="2"/>
  <c r="N38" i="2" s="1"/>
  <c r="N39" i="2" s="1"/>
  <c r="O22" i="2"/>
  <c r="O24" i="2" s="1"/>
  <c r="Q11" i="2"/>
  <c r="P19" i="2"/>
  <c r="P14" i="2"/>
  <c r="Q13" i="2"/>
  <c r="Q21" i="2" s="1"/>
  <c r="P21" i="2"/>
  <c r="P33" i="2" l="1"/>
  <c r="O36" i="2"/>
  <c r="O38" i="2" s="1"/>
  <c r="O39" i="2" s="1"/>
  <c r="P22" i="2"/>
  <c r="P24" i="2" s="1"/>
  <c r="Q19" i="2"/>
  <c r="Q22" i="2" s="1"/>
  <c r="Q14" i="2"/>
  <c r="Q33" i="2" l="1"/>
  <c r="Q36" i="2" s="1"/>
  <c r="P36" i="2"/>
  <c r="P38" i="2" s="1"/>
  <c r="P39" i="2" s="1"/>
  <c r="Q24" i="2"/>
  <c r="Q38" i="2" l="1"/>
  <c r="Q39" i="2" s="1"/>
  <c r="K94" i="1"/>
  <c r="K96" i="1" s="1"/>
  <c r="K97" i="1" s="1"/>
  <c r="K100" i="1" s="1"/>
  <c r="J121" i="1" s="1"/>
  <c r="K105" i="1"/>
  <c r="K107" i="1" s="1"/>
  <c r="K108" i="1" s="1"/>
  <c r="E17" i="1" l="1"/>
  <c r="F17" i="1" s="1"/>
  <c r="J126" i="1"/>
  <c r="B2" i="3"/>
  <c r="B7" i="3" l="1"/>
  <c r="B9" i="3" s="1"/>
  <c r="E15" i="3" s="1"/>
  <c r="B11" i="3"/>
  <c r="D15" i="3"/>
  <c r="K109" i="1"/>
  <c r="J29" i="1"/>
  <c r="K29" i="1" s="1"/>
  <c r="G15" i="3" l="1"/>
  <c r="F15" i="3" s="1"/>
  <c r="H15" i="3" s="1"/>
  <c r="I15" i="3" l="1"/>
  <c r="D16" i="3" s="1"/>
  <c r="G16" i="3" s="1"/>
  <c r="E16" i="3" l="1"/>
  <c r="F16" i="3" s="1"/>
  <c r="H16" i="3" s="1"/>
  <c r="I16" i="3" l="1"/>
  <c r="D17" i="3" s="1"/>
  <c r="E17" i="3" s="1"/>
  <c r="G17" i="3" l="1"/>
  <c r="F17" i="3" s="1"/>
  <c r="H17" i="3" s="1"/>
  <c r="I17" i="3" l="1"/>
  <c r="D18" i="3" s="1"/>
  <c r="G18" i="3" s="1"/>
  <c r="E18" i="3" l="1"/>
  <c r="F18" i="3" s="1"/>
  <c r="H18" i="3" s="1"/>
  <c r="I18" i="3" l="1"/>
  <c r="D19" i="3" s="1"/>
  <c r="E19" i="3" s="1"/>
  <c r="G19" i="3" l="1"/>
  <c r="F19" i="3" s="1"/>
  <c r="H19" i="3" l="1"/>
  <c r="I19" i="3"/>
  <c r="D20" i="3" s="1"/>
  <c r="G20" i="3" l="1"/>
  <c r="E20" i="3"/>
  <c r="F20" i="3" l="1"/>
  <c r="H20" i="3" s="1"/>
  <c r="I20" i="3" l="1"/>
  <c r="D21" i="3" s="1"/>
  <c r="G21" i="3" s="1"/>
  <c r="E21" i="3" l="1"/>
  <c r="F21" i="3" s="1"/>
  <c r="H21" i="3" s="1"/>
  <c r="I21" i="3" l="1"/>
  <c r="D22" i="3" s="1"/>
  <c r="E22" i="3" s="1"/>
  <c r="G22" i="3" l="1"/>
  <c r="F22" i="3" s="1"/>
  <c r="H22" i="3" s="1"/>
  <c r="I22" i="3" l="1"/>
  <c r="D23" i="3" s="1"/>
  <c r="E23" i="3" s="1"/>
  <c r="G23" i="3" l="1"/>
  <c r="F23" i="3" s="1"/>
  <c r="H23" i="3" s="1"/>
  <c r="I23" i="3" l="1"/>
  <c r="D24" i="3" s="1"/>
  <c r="E24" i="3" s="1"/>
  <c r="G24" i="3" l="1"/>
  <c r="F24" i="3" s="1"/>
  <c r="H24" i="3" l="1"/>
  <c r="I24" i="3"/>
  <c r="D25" i="3" s="1"/>
  <c r="G25" i="3" s="1"/>
  <c r="E25" i="3" l="1"/>
  <c r="F25" i="3" s="1"/>
  <c r="H25" i="3" s="1"/>
  <c r="I25" i="3" l="1"/>
  <c r="D26" i="3" s="1"/>
  <c r="G26" i="3" s="1"/>
  <c r="E26" i="3" l="1"/>
  <c r="F26" i="3" s="1"/>
  <c r="H26" i="3" s="1"/>
  <c r="I26" i="3" l="1"/>
  <c r="D27" i="3" s="1"/>
  <c r="E27" i="3" s="1"/>
  <c r="G27" i="3" l="1"/>
  <c r="F27" i="3" s="1"/>
  <c r="H27" i="3" l="1"/>
  <c r="I27" i="3"/>
  <c r="D28" i="3" s="1"/>
  <c r="G28" i="3" s="1"/>
  <c r="E28" i="3" l="1"/>
  <c r="F28" i="3" s="1"/>
  <c r="H28" i="3" l="1"/>
  <c r="I28" i="3"/>
  <c r="D29" i="3" s="1"/>
  <c r="G29" i="3" l="1"/>
  <c r="E29" i="3"/>
  <c r="F29" i="3" l="1"/>
  <c r="H29" i="3" s="1"/>
  <c r="I29" i="3" l="1"/>
  <c r="D30" i="3" s="1"/>
  <c r="G30" i="3" s="1"/>
  <c r="E30" i="3" l="1"/>
  <c r="F30" i="3" s="1"/>
  <c r="I30" i="3" l="1"/>
  <c r="D31" i="3" s="1"/>
  <c r="H30" i="3"/>
  <c r="G31" i="3" l="1"/>
  <c r="E31" i="3"/>
  <c r="F31" i="3" l="1"/>
  <c r="H31" i="3" s="1"/>
  <c r="I31" i="3" l="1"/>
  <c r="D32" i="3" s="1"/>
  <c r="E32" i="3" s="1"/>
  <c r="G32" i="3" l="1"/>
  <c r="F32" i="3" s="1"/>
  <c r="H32" i="3" l="1"/>
  <c r="I32" i="3"/>
  <c r="D33" i="3" s="1"/>
  <c r="G33" i="3" s="1"/>
  <c r="E33" i="3" l="1"/>
  <c r="F33" i="3"/>
  <c r="H33" i="3" s="1"/>
  <c r="I33" i="3" l="1"/>
  <c r="D34" i="3" s="1"/>
  <c r="G34" i="3" s="1"/>
  <c r="E34" i="3" l="1"/>
  <c r="F34" i="3" s="1"/>
  <c r="H34" i="3" s="1"/>
  <c r="I34" i="3" l="1"/>
  <c r="D35" i="3" s="1"/>
  <c r="G35" i="3" s="1"/>
  <c r="E35" i="3" l="1"/>
  <c r="F35" i="3" s="1"/>
  <c r="H35" i="3" s="1"/>
  <c r="I35" i="3" l="1"/>
  <c r="D36" i="3" s="1"/>
  <c r="G36" i="3" l="1"/>
  <c r="E36" i="3"/>
  <c r="F36" i="3" l="1"/>
  <c r="H36" i="3" l="1"/>
  <c r="I36" i="3"/>
  <c r="D37" i="3" s="1"/>
  <c r="E37" i="3" l="1"/>
  <c r="G37" i="3"/>
  <c r="F37" i="3" s="1"/>
  <c r="H37" i="3" s="1"/>
  <c r="I37" i="3" l="1"/>
  <c r="D38" i="3" s="1"/>
  <c r="G38" i="3" l="1"/>
  <c r="E38" i="3"/>
  <c r="F38" i="3" s="1"/>
  <c r="H38" i="3" s="1"/>
  <c r="I38" i="3" l="1"/>
  <c r="D39" i="3" s="1"/>
  <c r="E39" i="3" l="1"/>
  <c r="G39" i="3"/>
  <c r="F39" i="3" l="1"/>
  <c r="I39" i="3" s="1"/>
  <c r="D40" i="3" s="1"/>
  <c r="H39" i="3" l="1"/>
  <c r="E40" i="3"/>
  <c r="G40" i="3"/>
  <c r="F40" i="3" l="1"/>
  <c r="H40" i="3"/>
  <c r="I40" i="3"/>
  <c r="D41" i="3" s="1"/>
  <c r="E41" i="3" l="1"/>
  <c r="G41" i="3"/>
  <c r="F41" i="3" l="1"/>
  <c r="H41" i="3" l="1"/>
  <c r="I41" i="3"/>
  <c r="D42" i="3" s="1"/>
  <c r="E42" i="3" l="1"/>
  <c r="G42" i="3"/>
  <c r="F42" i="3" l="1"/>
  <c r="H42" i="3" s="1"/>
  <c r="I42" i="3"/>
  <c r="D43" i="3" s="1"/>
  <c r="E43" i="3" l="1"/>
  <c r="G43" i="3"/>
  <c r="F43" i="3" l="1"/>
  <c r="H43" i="3" l="1"/>
  <c r="I43" i="3"/>
  <c r="D44" i="3" s="1"/>
  <c r="G44" i="3" l="1"/>
  <c r="E44" i="3"/>
  <c r="F44" i="3" s="1"/>
  <c r="H44" i="3" s="1"/>
  <c r="I44" i="3" l="1"/>
  <c r="D45" i="3" s="1"/>
  <c r="G45" i="3" l="1"/>
  <c r="E45" i="3"/>
  <c r="F45" i="3" l="1"/>
  <c r="H45" i="3" l="1"/>
  <c r="I45" i="3"/>
  <c r="D46" i="3" s="1"/>
  <c r="E46" i="3" l="1"/>
  <c r="G46" i="3"/>
  <c r="F46" i="3" l="1"/>
  <c r="H46" i="3" l="1"/>
  <c r="I46" i="3"/>
  <c r="D47" i="3" s="1"/>
  <c r="G47" i="3" l="1"/>
  <c r="E47" i="3"/>
  <c r="F47" i="3" s="1"/>
  <c r="H47" i="3" s="1"/>
  <c r="I47" i="3" l="1"/>
  <c r="D48" i="3" s="1"/>
  <c r="E48" i="3" l="1"/>
  <c r="G48" i="3"/>
  <c r="F48" i="3" l="1"/>
  <c r="H48" i="3" s="1"/>
  <c r="I48" i="3"/>
  <c r="D49" i="3" s="1"/>
  <c r="G49" i="3" l="1"/>
  <c r="E49" i="3"/>
  <c r="F49" i="3" s="1"/>
  <c r="H49" i="3" s="1"/>
  <c r="I49" i="3" l="1"/>
  <c r="D50" i="3" s="1"/>
  <c r="G50" i="3" l="1"/>
  <c r="E50" i="3"/>
  <c r="F50" i="3" l="1"/>
  <c r="H50" i="3" l="1"/>
  <c r="I50" i="3"/>
  <c r="D51" i="3" s="1"/>
  <c r="E51" i="3" l="1"/>
  <c r="G51" i="3"/>
  <c r="F51" i="3" l="1"/>
  <c r="H51" i="3" l="1"/>
  <c r="I51" i="3"/>
  <c r="D52" i="3" s="1"/>
  <c r="E52" i="3" l="1"/>
  <c r="G52" i="3"/>
  <c r="F52" i="3" l="1"/>
  <c r="H52" i="3" l="1"/>
  <c r="I52" i="3"/>
  <c r="D53" i="3" s="1"/>
  <c r="E53" i="3" l="1"/>
  <c r="G53" i="3"/>
  <c r="F53" i="3" l="1"/>
  <c r="H53" i="3" l="1"/>
  <c r="I53" i="3"/>
  <c r="D54" i="3" s="1"/>
  <c r="G54" i="3" l="1"/>
  <c r="E54" i="3"/>
  <c r="F54" i="3" l="1"/>
  <c r="H54" i="3" l="1"/>
  <c r="I54" i="3"/>
  <c r="D55" i="3" s="1"/>
  <c r="G55" i="3" l="1"/>
  <c r="E55" i="3"/>
  <c r="F55" i="3" l="1"/>
  <c r="H55" i="3" l="1"/>
  <c r="I55" i="3"/>
  <c r="D56" i="3" s="1"/>
  <c r="G56" i="3" l="1"/>
  <c r="E56" i="3"/>
  <c r="F56" i="3" l="1"/>
  <c r="H56" i="3" s="1"/>
  <c r="I56" i="3" l="1"/>
  <c r="D57" i="3" s="1"/>
  <c r="E57" i="3" s="1"/>
  <c r="G57" i="3"/>
  <c r="F57" i="3" l="1"/>
  <c r="H57" i="3" l="1"/>
  <c r="I57" i="3"/>
  <c r="D58" i="3" s="1"/>
  <c r="G58" i="3" l="1"/>
  <c r="E58" i="3"/>
  <c r="F58" i="3" l="1"/>
  <c r="H58" i="3" s="1"/>
  <c r="I58" i="3" l="1"/>
  <c r="D59" i="3" s="1"/>
  <c r="E59" i="3" s="1"/>
  <c r="G59" i="3" l="1"/>
  <c r="F59" i="3" s="1"/>
  <c r="H59" i="3" s="1"/>
  <c r="I59" i="3" l="1"/>
  <c r="D60" i="3" s="1"/>
  <c r="G60" i="3" s="1"/>
  <c r="E60" i="3" l="1"/>
  <c r="F60" i="3" s="1"/>
  <c r="H60" i="3" l="1"/>
  <c r="I60" i="3"/>
  <c r="D61" i="3" s="1"/>
  <c r="G61" i="3"/>
  <c r="E61" i="3"/>
  <c r="F61" i="3" l="1"/>
  <c r="H61" i="3" s="1"/>
  <c r="I61" i="3" l="1"/>
  <c r="D62" i="3" s="1"/>
  <c r="E62" i="3" s="1"/>
  <c r="G62" i="3" l="1"/>
  <c r="F62" i="3" s="1"/>
  <c r="H62" i="3" l="1"/>
  <c r="I62" i="3"/>
  <c r="D63" i="3" s="1"/>
  <c r="E63" i="3" l="1"/>
  <c r="G63" i="3"/>
  <c r="F63" i="3" l="1"/>
  <c r="H63" i="3" l="1"/>
  <c r="I63" i="3"/>
  <c r="D64" i="3" s="1"/>
  <c r="E64" i="3" l="1"/>
  <c r="G64" i="3"/>
  <c r="F64" i="3" l="1"/>
  <c r="H64" i="3" s="1"/>
  <c r="I64" i="3" l="1"/>
  <c r="D65" i="3" s="1"/>
  <c r="E65" i="3" s="1"/>
  <c r="G65" i="3" l="1"/>
  <c r="F65" i="3" s="1"/>
  <c r="H65" i="3" l="1"/>
  <c r="I65" i="3"/>
  <c r="D66" i="3" s="1"/>
  <c r="E66" i="3" l="1"/>
  <c r="G66" i="3"/>
  <c r="F66" i="3" l="1"/>
  <c r="H66" i="3" s="1"/>
  <c r="I66" i="3" l="1"/>
  <c r="D67" i="3" s="1"/>
  <c r="G67" i="3" s="1"/>
  <c r="E67" i="3" l="1"/>
  <c r="F67" i="3" s="1"/>
  <c r="H67" i="3" s="1"/>
  <c r="I67" i="3" l="1"/>
  <c r="D68" i="3" s="1"/>
  <c r="G68" i="3" s="1"/>
  <c r="E68" i="3" l="1"/>
  <c r="F68" i="3"/>
  <c r="H68" i="3" s="1"/>
  <c r="I68" i="3"/>
  <c r="D69" i="3" s="1"/>
  <c r="G69" i="3" s="1"/>
  <c r="E69" i="3" l="1"/>
  <c r="F69" i="3" s="1"/>
  <c r="H69" i="3" l="1"/>
  <c r="I69" i="3"/>
  <c r="D70" i="3" s="1"/>
  <c r="E70" i="3" l="1"/>
  <c r="G70" i="3"/>
  <c r="F70" i="3" l="1"/>
  <c r="H70" i="3" l="1"/>
  <c r="I70" i="3"/>
  <c r="D71" i="3" s="1"/>
  <c r="E71" i="3" l="1"/>
  <c r="G71" i="3"/>
  <c r="F71" i="3" l="1"/>
  <c r="H71" i="3" l="1"/>
  <c r="I71" i="3"/>
  <c r="D72" i="3" s="1"/>
  <c r="G72" i="3" l="1"/>
  <c r="E72" i="3"/>
  <c r="F72" i="3" s="1"/>
  <c r="H72" i="3" s="1"/>
  <c r="I72" i="3" l="1"/>
  <c r="D73" i="3" s="1"/>
  <c r="E73" i="3" l="1"/>
  <c r="G73" i="3"/>
  <c r="F73" i="3" l="1"/>
  <c r="H73" i="3" l="1"/>
  <c r="I73" i="3"/>
  <c r="D74" i="3" s="1"/>
  <c r="E74" i="3" l="1"/>
  <c r="G74" i="3"/>
  <c r="F74" i="3" l="1"/>
  <c r="H74" i="3" s="1"/>
  <c r="I74" i="3" l="1"/>
  <c r="D75" i="3" s="1"/>
  <c r="E75" i="3" s="1"/>
  <c r="G75" i="3" l="1"/>
  <c r="F75" i="3" s="1"/>
  <c r="H75" i="3" l="1"/>
  <c r="I75" i="3"/>
  <c r="D76" i="3" s="1"/>
  <c r="E76" i="3" l="1"/>
  <c r="G76" i="3"/>
  <c r="F76" i="3" l="1"/>
  <c r="H76" i="3" s="1"/>
  <c r="I76" i="3" l="1"/>
  <c r="D77" i="3" s="1"/>
  <c r="G77" i="3" s="1"/>
  <c r="E77" i="3" l="1"/>
  <c r="F77" i="3" s="1"/>
  <c r="H77" i="3" s="1"/>
  <c r="I77" i="3" l="1"/>
  <c r="D78" i="3" s="1"/>
  <c r="E78" i="3" s="1"/>
  <c r="G78" i="3" l="1"/>
  <c r="F78" i="3" s="1"/>
  <c r="H78" i="3" l="1"/>
  <c r="I78" i="3"/>
  <c r="D79" i="3" s="1"/>
  <c r="E79" i="3" l="1"/>
  <c r="G79" i="3"/>
  <c r="F79" i="3" l="1"/>
  <c r="H79" i="3" s="1"/>
  <c r="I79" i="3" l="1"/>
  <c r="D80" i="3" s="1"/>
  <c r="G80" i="3" s="1"/>
  <c r="E80" i="3" l="1"/>
  <c r="F80" i="3"/>
  <c r="H80" i="3" s="1"/>
  <c r="I80" i="3" l="1"/>
  <c r="D81" i="3" s="1"/>
  <c r="E81" i="3" s="1"/>
  <c r="G81" i="3" l="1"/>
  <c r="F81" i="3"/>
  <c r="H81" i="3" l="1"/>
  <c r="I81" i="3"/>
  <c r="D82" i="3" s="1"/>
  <c r="G82" i="3" l="1"/>
  <c r="E82" i="3"/>
  <c r="F82" i="3" s="1"/>
  <c r="H82" i="3" s="1"/>
  <c r="I82" i="3" l="1"/>
  <c r="D83" i="3" s="1"/>
  <c r="G83" i="3" l="1"/>
  <c r="E83" i="3"/>
  <c r="F83" i="3" s="1"/>
  <c r="H83" i="3" s="1"/>
  <c r="I83" i="3" l="1"/>
  <c r="D84" i="3" s="1"/>
  <c r="E84" i="3" l="1"/>
  <c r="G84" i="3"/>
  <c r="F84" i="3" l="1"/>
  <c r="H84" i="3" s="1"/>
  <c r="I84" i="3" l="1"/>
  <c r="D85" i="3" s="1"/>
  <c r="E85" i="3" s="1"/>
  <c r="G85" i="3" l="1"/>
  <c r="F85" i="3" s="1"/>
  <c r="H85" i="3" l="1"/>
  <c r="I85" i="3"/>
  <c r="D86" i="3" s="1"/>
  <c r="E86" i="3" l="1"/>
  <c r="G86" i="3"/>
  <c r="F86" i="3" l="1"/>
  <c r="H86" i="3" l="1"/>
  <c r="I86" i="3"/>
  <c r="D87" i="3" s="1"/>
  <c r="E87" i="3" l="1"/>
  <c r="G87" i="3"/>
  <c r="F87" i="3" l="1"/>
  <c r="H87" i="3" s="1"/>
  <c r="I87" i="3"/>
  <c r="D88" i="3" s="1"/>
  <c r="G88" i="3" l="1"/>
  <c r="E88" i="3"/>
  <c r="F88" i="3" s="1"/>
  <c r="H88" i="3" s="1"/>
  <c r="I88" i="3" l="1"/>
  <c r="D89" i="3" s="1"/>
  <c r="E89" i="3" l="1"/>
  <c r="G89" i="3"/>
  <c r="F89" i="3" l="1"/>
  <c r="H89" i="3" s="1"/>
  <c r="I89" i="3" l="1"/>
  <c r="D90" i="3" s="1"/>
  <c r="G90" i="3" s="1"/>
  <c r="E90" i="3" l="1"/>
  <c r="F90" i="3" s="1"/>
  <c r="H90" i="3" s="1"/>
  <c r="I90" i="3" l="1"/>
  <c r="D91" i="3" s="1"/>
  <c r="E91" i="3" s="1"/>
  <c r="G91" i="3" l="1"/>
  <c r="F91" i="3" s="1"/>
  <c r="H91" i="3" s="1"/>
  <c r="I91" i="3" l="1"/>
  <c r="D92" i="3" s="1"/>
  <c r="E92" i="3" s="1"/>
  <c r="G92" i="3" l="1"/>
  <c r="F92" i="3"/>
  <c r="H92" i="3" l="1"/>
  <c r="I92" i="3"/>
  <c r="D93" i="3" s="1"/>
  <c r="G93" i="3" l="1"/>
  <c r="E93" i="3"/>
  <c r="F93" i="3" l="1"/>
  <c r="I93" i="3" l="1"/>
  <c r="D94" i="3" s="1"/>
  <c r="H93" i="3"/>
  <c r="E94" i="3" l="1"/>
  <c r="G94" i="3"/>
  <c r="F94" i="3" l="1"/>
  <c r="H94" i="3" l="1"/>
  <c r="I94" i="3"/>
  <c r="D95" i="3" s="1"/>
  <c r="G95" i="3" l="1"/>
  <c r="E95" i="3"/>
  <c r="F95" i="3" s="1"/>
  <c r="H95" i="3" s="1"/>
  <c r="I95" i="3" l="1"/>
  <c r="D96" i="3" s="1"/>
  <c r="E96" i="3" l="1"/>
  <c r="G96" i="3"/>
  <c r="F96" i="3" l="1"/>
  <c r="H96" i="3" l="1"/>
  <c r="I96" i="3"/>
  <c r="D97" i="3" s="1"/>
  <c r="G97" i="3" l="1"/>
  <c r="E97" i="3"/>
  <c r="F97" i="3" l="1"/>
  <c r="H97" i="3" l="1"/>
  <c r="I97" i="3"/>
  <c r="D98" i="3" s="1"/>
  <c r="G98" i="3" l="1"/>
  <c r="E98" i="3"/>
  <c r="F98" i="3" s="1"/>
  <c r="H98" i="3" s="1"/>
  <c r="I98" i="3" l="1"/>
  <c r="D99" i="3" s="1"/>
  <c r="G99" i="3" l="1"/>
  <c r="E99" i="3"/>
  <c r="F99" i="3" s="1"/>
  <c r="H99" i="3" s="1"/>
  <c r="I99" i="3" l="1"/>
  <c r="D100" i="3" s="1"/>
  <c r="E100" i="3" l="1"/>
  <c r="G100" i="3"/>
  <c r="F100" i="3" l="1"/>
  <c r="H100" i="3" l="1"/>
  <c r="I100" i="3"/>
  <c r="D101" i="3" s="1"/>
  <c r="E101" i="3" l="1"/>
  <c r="G101" i="3"/>
  <c r="F101" i="3" l="1"/>
  <c r="H101" i="3" l="1"/>
  <c r="I101" i="3"/>
  <c r="D102" i="3" s="1"/>
  <c r="E102" i="3" l="1"/>
  <c r="G102" i="3"/>
  <c r="F102" i="3" l="1"/>
  <c r="H102" i="3" l="1"/>
  <c r="I102" i="3"/>
  <c r="D103" i="3" s="1"/>
  <c r="E103" i="3" l="1"/>
  <c r="G103" i="3"/>
  <c r="F103" i="3" l="1"/>
  <c r="H103" i="3" s="1"/>
  <c r="I103" i="3"/>
  <c r="D104" i="3" s="1"/>
  <c r="G104" i="3" l="1"/>
  <c r="E104" i="3"/>
  <c r="F104" i="3" s="1"/>
  <c r="H104" i="3" s="1"/>
  <c r="I104" i="3" l="1"/>
  <c r="D105" i="3" s="1"/>
  <c r="E105" i="3" l="1"/>
  <c r="G105" i="3"/>
  <c r="F105" i="3" l="1"/>
  <c r="H105" i="3" s="1"/>
  <c r="I105" i="3" l="1"/>
  <c r="D106" i="3" s="1"/>
  <c r="G106" i="3" s="1"/>
  <c r="E106" i="3" l="1"/>
  <c r="F106" i="3" s="1"/>
  <c r="H106" i="3" s="1"/>
  <c r="I106" i="3" l="1"/>
  <c r="D107" i="3" s="1"/>
  <c r="G107" i="3" l="1"/>
  <c r="E107" i="3"/>
  <c r="F107" i="3" s="1"/>
  <c r="H107" i="3" s="1"/>
  <c r="I107" i="3" l="1"/>
  <c r="D108" i="3" s="1"/>
  <c r="E108" i="3" s="1"/>
  <c r="G108" i="3" l="1"/>
  <c r="F108" i="3" s="1"/>
  <c r="I108" i="3" l="1"/>
  <c r="D109" i="3" s="1"/>
  <c r="H108" i="3"/>
  <c r="G109" i="3"/>
  <c r="E109" i="3"/>
  <c r="F109" i="3" l="1"/>
  <c r="H109" i="3" l="1"/>
  <c r="I109" i="3"/>
  <c r="D110" i="3" s="1"/>
  <c r="G110" i="3" l="1"/>
  <c r="E110" i="3"/>
  <c r="F110" i="3" l="1"/>
  <c r="I110" i="3" s="1"/>
  <c r="D111" i="3" s="1"/>
  <c r="H110" i="3"/>
  <c r="E111" i="3"/>
  <c r="G111" i="3"/>
  <c r="F111" i="3" l="1"/>
  <c r="I111" i="3" l="1"/>
  <c r="D112" i="3" s="1"/>
  <c r="H111" i="3"/>
  <c r="E112" i="3" l="1"/>
  <c r="G112" i="3"/>
  <c r="F112" i="3" l="1"/>
  <c r="I112" i="3" l="1"/>
  <c r="D113" i="3" s="1"/>
  <c r="H112" i="3"/>
  <c r="E113" i="3" l="1"/>
  <c r="G113" i="3"/>
  <c r="F113" i="3" l="1"/>
  <c r="I113" i="3" l="1"/>
  <c r="D114" i="3" s="1"/>
  <c r="H113" i="3"/>
  <c r="E114" i="3" l="1"/>
  <c r="G114" i="3"/>
  <c r="F114" i="3" l="1"/>
  <c r="I114" i="3" l="1"/>
  <c r="D115" i="3" s="1"/>
  <c r="H114" i="3"/>
  <c r="G115" i="3" l="1"/>
  <c r="E115" i="3"/>
  <c r="F115" i="3" s="1"/>
  <c r="H115" i="3" s="1"/>
  <c r="I115" i="3" l="1"/>
  <c r="D116" i="3" s="1"/>
  <c r="G116" i="3" s="1"/>
  <c r="E116" i="3" l="1"/>
  <c r="F116" i="3" s="1"/>
  <c r="H116" i="3" s="1"/>
  <c r="I116" i="3" l="1"/>
  <c r="D117" i="3" s="1"/>
  <c r="G117" i="3" l="1"/>
  <c r="E117" i="3"/>
  <c r="F117" i="3" l="1"/>
  <c r="H117" i="3" s="1"/>
  <c r="I117" i="3"/>
  <c r="D118" i="3" s="1"/>
  <c r="E118" i="3" s="1"/>
  <c r="G118" i="3" l="1"/>
  <c r="F118" i="3" s="1"/>
  <c r="H118" i="3" s="1"/>
  <c r="I118" i="3" l="1"/>
  <c r="D119" i="3" s="1"/>
  <c r="E119" i="3" s="1"/>
  <c r="G119" i="3"/>
  <c r="F119" i="3" l="1"/>
  <c r="H119" i="3" s="1"/>
  <c r="I119" i="3" l="1"/>
  <c r="D120" i="3" s="1"/>
  <c r="E120" i="3" s="1"/>
  <c r="G120" i="3" l="1"/>
  <c r="F120" i="3" s="1"/>
  <c r="H120" i="3" l="1"/>
  <c r="I120" i="3"/>
  <c r="D121" i="3" s="1"/>
  <c r="E121" i="3" l="1"/>
  <c r="G121" i="3"/>
  <c r="F121" i="3" l="1"/>
  <c r="H121" i="3" l="1"/>
  <c r="I121" i="3"/>
  <c r="D122" i="3" s="1"/>
  <c r="E122" i="3" l="1"/>
  <c r="G122" i="3"/>
  <c r="F122" i="3" l="1"/>
  <c r="H122" i="3" l="1"/>
  <c r="I122" i="3"/>
  <c r="D123" i="3" s="1"/>
  <c r="E123" i="3" l="1"/>
  <c r="G123" i="3"/>
  <c r="F123" i="3" l="1"/>
  <c r="H123" i="3" l="1"/>
  <c r="I123" i="3"/>
  <c r="D124" i="3" s="1"/>
  <c r="E124" i="3" l="1"/>
  <c r="G124" i="3"/>
  <c r="F124" i="3" l="1"/>
  <c r="H124" i="3" l="1"/>
  <c r="I124" i="3"/>
  <c r="D125" i="3" s="1"/>
  <c r="E125" i="3" l="1"/>
  <c r="G125" i="3"/>
  <c r="F125" i="3" l="1"/>
  <c r="H125" i="3" l="1"/>
  <c r="I125" i="3"/>
  <c r="D126" i="3" s="1"/>
  <c r="E126" i="3" l="1"/>
  <c r="G126" i="3"/>
  <c r="F126" i="3" l="1"/>
  <c r="H126" i="3" l="1"/>
  <c r="I126" i="3"/>
  <c r="D127" i="3" s="1"/>
  <c r="E127" i="3" l="1"/>
  <c r="G127" i="3"/>
  <c r="F127" i="3" l="1"/>
  <c r="H127" i="3" l="1"/>
  <c r="I127" i="3"/>
  <c r="D128" i="3" s="1"/>
  <c r="E128" i="3" l="1"/>
  <c r="G128" i="3"/>
  <c r="F128" i="3" l="1"/>
  <c r="H128" i="3" l="1"/>
  <c r="I128" i="3"/>
  <c r="D129" i="3" s="1"/>
  <c r="E129" i="3" l="1"/>
  <c r="G129" i="3"/>
  <c r="F129" i="3" l="1"/>
  <c r="H129" i="3" l="1"/>
  <c r="I129" i="3"/>
  <c r="D130" i="3" s="1"/>
  <c r="E130" i="3" l="1"/>
  <c r="G130" i="3"/>
  <c r="F130" i="3" l="1"/>
  <c r="H130" i="3" l="1"/>
  <c r="I130" i="3"/>
  <c r="D131" i="3" s="1"/>
  <c r="E131" i="3" l="1"/>
  <c r="G131" i="3"/>
  <c r="F131" i="3" l="1"/>
  <c r="H131" i="3" l="1"/>
  <c r="I131" i="3"/>
  <c r="D132" i="3" s="1"/>
  <c r="E132" i="3" l="1"/>
  <c r="G132" i="3"/>
  <c r="F132" i="3" l="1"/>
  <c r="H132" i="3" l="1"/>
  <c r="I132" i="3"/>
  <c r="D133" i="3" s="1"/>
  <c r="E133" i="3" l="1"/>
  <c r="G133" i="3"/>
  <c r="F133" i="3" l="1"/>
  <c r="H133" i="3" l="1"/>
  <c r="I133" i="3"/>
  <c r="D134" i="3" s="1"/>
  <c r="E134" i="3" l="1"/>
  <c r="G134" i="3"/>
  <c r="F134" i="3" l="1"/>
  <c r="H134" i="3" l="1"/>
  <c r="I134" i="3"/>
  <c r="D135" i="3" s="1"/>
  <c r="E135" i="3" l="1"/>
  <c r="G135" i="3"/>
  <c r="F135" i="3" l="1"/>
  <c r="H135" i="3" l="1"/>
  <c r="I135" i="3"/>
  <c r="D136" i="3" s="1"/>
  <c r="E136" i="3" l="1"/>
  <c r="G136" i="3"/>
  <c r="F136" i="3" l="1"/>
  <c r="H136" i="3" l="1"/>
  <c r="I136" i="3"/>
  <c r="D137" i="3" s="1"/>
  <c r="E137" i="3" l="1"/>
  <c r="G137" i="3"/>
  <c r="F137" i="3" l="1"/>
  <c r="H137" i="3" l="1"/>
  <c r="I137" i="3"/>
  <c r="D138" i="3" s="1"/>
  <c r="E138" i="3" l="1"/>
  <c r="G138" i="3"/>
  <c r="F138" i="3" l="1"/>
  <c r="H138" i="3" l="1"/>
  <c r="I138" i="3"/>
  <c r="D139" i="3" s="1"/>
  <c r="E139" i="3" l="1"/>
  <c r="G139" i="3"/>
  <c r="F139" i="3" l="1"/>
  <c r="H139" i="3" l="1"/>
  <c r="I139" i="3"/>
  <c r="D140" i="3" s="1"/>
  <c r="E140" i="3" l="1"/>
  <c r="G140" i="3"/>
  <c r="F140" i="3" l="1"/>
  <c r="H140" i="3" l="1"/>
  <c r="I140" i="3"/>
  <c r="D141" i="3" s="1"/>
  <c r="E141" i="3" l="1"/>
  <c r="G141" i="3"/>
  <c r="F141" i="3" l="1"/>
  <c r="H141" i="3" l="1"/>
  <c r="I141" i="3"/>
  <c r="D142" i="3" s="1"/>
  <c r="G142" i="3" l="1"/>
  <c r="E142" i="3"/>
  <c r="F142" i="3" l="1"/>
  <c r="H142" i="3" s="1"/>
  <c r="I142" i="3" l="1"/>
  <c r="D143" i="3" s="1"/>
  <c r="G143" i="3" s="1"/>
  <c r="E143" i="3" l="1"/>
  <c r="F143" i="3" s="1"/>
  <c r="H143" i="3" s="1"/>
  <c r="I143" i="3" l="1"/>
  <c r="D144" i="3" s="1"/>
  <c r="G144" i="3" s="1"/>
  <c r="E144" i="3" l="1"/>
  <c r="F144" i="3" s="1"/>
  <c r="H144" i="3" s="1"/>
  <c r="I144" i="3" l="1"/>
  <c r="D145" i="3" s="1"/>
  <c r="G145" i="3" s="1"/>
  <c r="E145" i="3" l="1"/>
  <c r="F145" i="3" s="1"/>
  <c r="H145" i="3" s="1"/>
  <c r="I145" i="3" l="1"/>
  <c r="D146" i="3" s="1"/>
  <c r="G146" i="3" s="1"/>
  <c r="E146" i="3" l="1"/>
  <c r="F146" i="3" s="1"/>
  <c r="H146" i="3" s="1"/>
  <c r="I146" i="3" l="1"/>
  <c r="D147" i="3" s="1"/>
  <c r="G147" i="3" s="1"/>
  <c r="E147" i="3" l="1"/>
  <c r="F147" i="3" s="1"/>
  <c r="H147" i="3" s="1"/>
  <c r="I147" i="3" l="1"/>
  <c r="D148" i="3" s="1"/>
  <c r="G148" i="3" s="1"/>
  <c r="E148" i="3" l="1"/>
  <c r="F148" i="3" s="1"/>
  <c r="H148" i="3" s="1"/>
  <c r="I148" i="3" l="1"/>
  <c r="D149" i="3" s="1"/>
  <c r="G149" i="3" s="1"/>
  <c r="E149" i="3" l="1"/>
  <c r="F149" i="3" s="1"/>
  <c r="H149" i="3" s="1"/>
  <c r="I149" i="3" l="1"/>
  <c r="D150" i="3" s="1"/>
  <c r="G150" i="3" s="1"/>
  <c r="E150" i="3" l="1"/>
  <c r="F150" i="3" s="1"/>
  <c r="H150" i="3" s="1"/>
  <c r="I150" i="3" l="1"/>
  <c r="D151" i="3" s="1"/>
  <c r="G151" i="3" s="1"/>
  <c r="E151" i="3" l="1"/>
  <c r="F151" i="3" s="1"/>
  <c r="H151" i="3" s="1"/>
  <c r="I151" i="3" l="1"/>
  <c r="D152" i="3" s="1"/>
  <c r="G152" i="3" s="1"/>
  <c r="E152" i="3" l="1"/>
  <c r="F152" i="3" s="1"/>
  <c r="H152" i="3" l="1"/>
  <c r="I152" i="3"/>
  <c r="D153" i="3" s="1"/>
  <c r="G153" i="3" l="1"/>
  <c r="E153" i="3"/>
  <c r="F153" i="3" l="1"/>
  <c r="H153" i="3" s="1"/>
  <c r="I153" i="3" l="1"/>
  <c r="D154" i="3" s="1"/>
  <c r="G154" i="3" s="1"/>
  <c r="E154" i="3" l="1"/>
  <c r="F154" i="3"/>
  <c r="H154" i="3" s="1"/>
  <c r="I154" i="3" l="1"/>
  <c r="D155" i="3" s="1"/>
  <c r="G155" i="3" s="1"/>
  <c r="E155" i="3" l="1"/>
  <c r="F155" i="3" s="1"/>
  <c r="H155" i="3" s="1"/>
  <c r="I155" i="3" l="1"/>
  <c r="D156" i="3" s="1"/>
  <c r="G156" i="3" s="1"/>
  <c r="E156" i="3" l="1"/>
  <c r="F156" i="3" s="1"/>
  <c r="H156" i="3" l="1"/>
  <c r="I156" i="3"/>
  <c r="D157" i="3" s="1"/>
  <c r="G157" i="3" l="1"/>
  <c r="E157" i="3"/>
  <c r="F157" i="3" s="1"/>
  <c r="H157" i="3" s="1"/>
  <c r="I157" i="3" l="1"/>
  <c r="D158" i="3" s="1"/>
  <c r="G158" i="3" l="1"/>
  <c r="E158" i="3"/>
  <c r="F158" i="3" s="1"/>
  <c r="H158" i="3" s="1"/>
  <c r="I158" i="3" l="1"/>
  <c r="D159" i="3" s="1"/>
  <c r="G159" i="3" l="1"/>
  <c r="E159" i="3"/>
  <c r="F159" i="3" l="1"/>
  <c r="H159" i="3" l="1"/>
  <c r="I159" i="3"/>
  <c r="D160" i="3" s="1"/>
  <c r="G160" i="3" l="1"/>
  <c r="E160" i="3"/>
  <c r="F160" i="3" l="1"/>
  <c r="H160" i="3" l="1"/>
  <c r="I160" i="3"/>
  <c r="D161" i="3" s="1"/>
  <c r="G161" i="3" l="1"/>
  <c r="E161" i="3"/>
  <c r="F161" i="3" l="1"/>
  <c r="H161" i="3" s="1"/>
  <c r="I161" i="3" l="1"/>
  <c r="D162" i="3" s="1"/>
  <c r="G162" i="3" s="1"/>
  <c r="E162" i="3" l="1"/>
  <c r="F162" i="3"/>
  <c r="H162" i="3" s="1"/>
  <c r="I162" i="3" l="1"/>
  <c r="D163" i="3" s="1"/>
  <c r="G163" i="3" s="1"/>
  <c r="E163" i="3" l="1"/>
  <c r="F163" i="3"/>
  <c r="H163" i="3" l="1"/>
  <c r="I163" i="3"/>
  <c r="D164" i="3" s="1"/>
  <c r="G164" i="3" l="1"/>
  <c r="E164" i="3"/>
  <c r="F164" i="3" l="1"/>
  <c r="H164" i="3" s="1"/>
  <c r="I164" i="3" l="1"/>
  <c r="D165" i="3" s="1"/>
  <c r="G165" i="3" s="1"/>
  <c r="E165" i="3" l="1"/>
  <c r="F165" i="3" s="1"/>
  <c r="H165" i="3" s="1"/>
  <c r="I165" i="3" l="1"/>
  <c r="D166" i="3" s="1"/>
  <c r="G166" i="3" s="1"/>
  <c r="E166" i="3" l="1"/>
  <c r="F166" i="3" s="1"/>
  <c r="H166" i="3" s="1"/>
  <c r="I166" i="3" l="1"/>
  <c r="D167" i="3" s="1"/>
  <c r="E167" i="3" s="1"/>
  <c r="G167" i="3" l="1"/>
  <c r="F167" i="3" s="1"/>
  <c r="H167" i="3" s="1"/>
  <c r="I167" i="3" l="1"/>
  <c r="D168" i="3" s="1"/>
  <c r="E168" i="3" s="1"/>
  <c r="G168" i="3" l="1"/>
  <c r="F168" i="3"/>
  <c r="H168" i="3" l="1"/>
  <c r="I168" i="3"/>
  <c r="D169" i="3" s="1"/>
  <c r="E169" i="3" l="1"/>
  <c r="G169" i="3"/>
  <c r="F169" i="3" l="1"/>
  <c r="H169" i="3" s="1"/>
  <c r="I169" i="3" l="1"/>
  <c r="D170" i="3" s="1"/>
  <c r="E170" i="3" s="1"/>
  <c r="G170" i="3" l="1"/>
  <c r="F170" i="3" s="1"/>
  <c r="H170" i="3" l="1"/>
  <c r="I170" i="3"/>
  <c r="D171" i="3" s="1"/>
  <c r="G171" i="3" l="1"/>
  <c r="E171" i="3"/>
  <c r="F171" i="3" l="1"/>
  <c r="H171" i="3" l="1"/>
  <c r="I171" i="3"/>
  <c r="D172" i="3" s="1"/>
  <c r="G172" i="3" l="1"/>
  <c r="E172" i="3"/>
  <c r="F172" i="3" l="1"/>
  <c r="H172" i="3" l="1"/>
  <c r="I172" i="3"/>
  <c r="D173" i="3" s="1"/>
  <c r="G173" i="3" l="1"/>
  <c r="E173" i="3"/>
  <c r="F173" i="3" l="1"/>
  <c r="H173" i="3" l="1"/>
  <c r="I173" i="3"/>
  <c r="D174" i="3" s="1"/>
  <c r="G174" i="3" l="1"/>
  <c r="E174" i="3"/>
  <c r="F174" i="3" l="1"/>
  <c r="H174" i="3" s="1"/>
  <c r="I174" i="3" l="1"/>
  <c r="D175" i="3" s="1"/>
  <c r="G175" i="3" s="1"/>
  <c r="E175" i="3" l="1"/>
  <c r="F175" i="3" s="1"/>
  <c r="H175" i="3" l="1"/>
  <c r="I175" i="3"/>
  <c r="D176" i="3" s="1"/>
  <c r="G176" i="3" l="1"/>
  <c r="E176" i="3"/>
  <c r="F176" i="3" l="1"/>
  <c r="H176" i="3" l="1"/>
  <c r="I176" i="3"/>
  <c r="D177" i="3" s="1"/>
  <c r="G177" i="3" l="1"/>
  <c r="E177" i="3"/>
  <c r="F177" i="3" l="1"/>
  <c r="H177" i="3" s="1"/>
  <c r="I177" i="3" l="1"/>
  <c r="D178" i="3" s="1"/>
  <c r="G178" i="3" s="1"/>
  <c r="E178" i="3" l="1"/>
  <c r="F178" i="3" s="1"/>
  <c r="H178" i="3" s="1"/>
  <c r="I178" i="3" l="1"/>
  <c r="D179" i="3" s="1"/>
  <c r="G179" i="3" s="1"/>
  <c r="E179" i="3" l="1"/>
  <c r="F179" i="3" s="1"/>
  <c r="H179" i="3" s="1"/>
  <c r="I179" i="3" l="1"/>
  <c r="D180" i="3" s="1"/>
  <c r="E180" i="3" s="1"/>
  <c r="G180" i="3" l="1"/>
  <c r="F180" i="3" s="1"/>
  <c r="H180" i="3" l="1"/>
  <c r="I180" i="3"/>
  <c r="D181" i="3" s="1"/>
  <c r="G181" i="3" s="1"/>
  <c r="E181" i="3" l="1"/>
  <c r="F181" i="3" s="1"/>
  <c r="H181" i="3" s="1"/>
  <c r="I181" i="3" l="1"/>
  <c r="D182" i="3" s="1"/>
  <c r="G182" i="3" s="1"/>
  <c r="E182" i="3" l="1"/>
  <c r="F182" i="3" s="1"/>
  <c r="H182" i="3" s="1"/>
  <c r="I182" i="3" l="1"/>
  <c r="D183" i="3" s="1"/>
  <c r="G183" i="3" s="1"/>
  <c r="E183" i="3" l="1"/>
  <c r="F183" i="3"/>
  <c r="H183" i="3" l="1"/>
  <c r="I183" i="3"/>
  <c r="D184" i="3" s="1"/>
  <c r="E184" i="3" l="1"/>
  <c r="G184" i="3"/>
  <c r="F184" i="3" l="1"/>
  <c r="H184" i="3" l="1"/>
  <c r="I184" i="3"/>
  <c r="D185" i="3" s="1"/>
  <c r="G185" i="3" l="1"/>
  <c r="E185" i="3"/>
  <c r="F185" i="3" s="1"/>
  <c r="H185" i="3" s="1"/>
  <c r="I185" i="3" l="1"/>
  <c r="D186" i="3" s="1"/>
  <c r="E186" i="3" l="1"/>
  <c r="G186" i="3"/>
  <c r="F186" i="3" l="1"/>
  <c r="H186" i="3" s="1"/>
  <c r="I186" i="3" l="1"/>
  <c r="D187" i="3" s="1"/>
  <c r="G187" i="3" s="1"/>
  <c r="E187" i="3" l="1"/>
  <c r="F187" i="3" s="1"/>
  <c r="H187" i="3" l="1"/>
  <c r="I187" i="3"/>
  <c r="D188" i="3" s="1"/>
  <c r="E188" i="3" s="1"/>
  <c r="G188" i="3" l="1"/>
  <c r="F188" i="3" s="1"/>
  <c r="H188" i="3" l="1"/>
  <c r="I188" i="3"/>
  <c r="D189" i="3" s="1"/>
  <c r="E189" i="3" s="1"/>
  <c r="G189" i="3" l="1"/>
  <c r="F189" i="3" s="1"/>
  <c r="H189" i="3" l="1"/>
  <c r="I189" i="3"/>
  <c r="D190" i="3" s="1"/>
  <c r="G190" i="3" s="1"/>
  <c r="E190" i="3" l="1"/>
  <c r="F190" i="3" s="1"/>
  <c r="H190" i="3" s="1"/>
  <c r="I190" i="3"/>
  <c r="D191" i="3" s="1"/>
  <c r="E191" i="3" l="1"/>
  <c r="G191" i="3"/>
  <c r="F191" i="3" l="1"/>
  <c r="H191" i="3" s="1"/>
  <c r="I191" i="3" l="1"/>
  <c r="D192" i="3" s="1"/>
  <c r="G192" i="3" s="1"/>
  <c r="E192" i="3" l="1"/>
  <c r="F192" i="3" s="1"/>
  <c r="H192" i="3" s="1"/>
  <c r="I192" i="3" l="1"/>
  <c r="D193" i="3" s="1"/>
  <c r="E193" i="3" s="1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G193" i="3" l="1"/>
  <c r="F193" i="3" s="1"/>
  <c r="H193" i="3" s="1"/>
  <c r="I193" i="3" l="1"/>
  <c r="D194" i="3" s="1"/>
  <c r="G194" i="3" s="1"/>
  <c r="E194" i="3" l="1"/>
  <c r="F194" i="3" s="1"/>
  <c r="H194" i="3" s="1"/>
  <c r="Q42" i="2" s="1"/>
  <c r="I194" i="3" l="1"/>
  <c r="K111" i="1" l="1"/>
  <c r="K114" i="1" s="1"/>
  <c r="K121" i="1" s="1"/>
  <c r="L2" i="3" s="1"/>
  <c r="L7" i="3" s="1"/>
  <c r="E108" i="1" l="1"/>
  <c r="E114" i="1" s="1"/>
  <c r="E18" i="1"/>
  <c r="K126" i="1"/>
  <c r="J24" i="1" l="1"/>
  <c r="J30" i="1"/>
  <c r="K30" i="1" s="1"/>
  <c r="F18" i="1"/>
  <c r="L11" i="3"/>
  <c r="N15" i="3"/>
  <c r="L9" i="3"/>
  <c r="O15" i="3" s="1"/>
  <c r="Q15" i="3" l="1"/>
  <c r="P15" i="3" s="1"/>
  <c r="J36" i="1"/>
  <c r="K24" i="1"/>
  <c r="R15" i="3" l="1"/>
  <c r="S15" i="3"/>
  <c r="N16" i="3" s="1"/>
  <c r="K36" i="1"/>
  <c r="E35" i="1"/>
  <c r="F35" i="1" l="1"/>
  <c r="E36" i="1"/>
  <c r="F36" i="1" s="1"/>
  <c r="O16" i="3"/>
  <c r="Q16" i="3"/>
  <c r="P16" i="3" l="1"/>
  <c r="R16" i="3" s="1"/>
  <c r="S16" i="3" l="1"/>
  <c r="N17" i="3" s="1"/>
  <c r="Q17" i="3" s="1"/>
  <c r="O17" i="3" l="1"/>
  <c r="P17" i="3"/>
  <c r="R17" i="3" s="1"/>
  <c r="S17" i="3" l="1"/>
  <c r="N18" i="3" s="1"/>
  <c r="O18" i="3" s="1"/>
  <c r="Q18" i="3" l="1"/>
  <c r="P18" i="3"/>
  <c r="R18" i="3" s="1"/>
  <c r="S18" i="3" l="1"/>
  <c r="N19" i="3" s="1"/>
  <c r="O19" i="3" s="1"/>
  <c r="Q19" i="3" l="1"/>
  <c r="P19" i="3" s="1"/>
  <c r="R19" i="3" l="1"/>
  <c r="S19" i="3"/>
  <c r="N20" i="3" s="1"/>
  <c r="O20" i="3" s="1"/>
  <c r="Q20" i="3" l="1"/>
  <c r="P20" i="3" s="1"/>
  <c r="R20" i="3" l="1"/>
  <c r="S20" i="3"/>
  <c r="N21" i="3" s="1"/>
  <c r="Q21" i="3" l="1"/>
  <c r="O21" i="3"/>
  <c r="P21" i="3" l="1"/>
  <c r="R21" i="3" s="1"/>
  <c r="S21" i="3" l="1"/>
  <c r="N22" i="3" s="1"/>
  <c r="O22" i="3" s="1"/>
  <c r="Q22" i="3"/>
  <c r="P22" i="3" l="1"/>
  <c r="R22" i="3" s="1"/>
  <c r="S22" i="3" l="1"/>
  <c r="N23" i="3" s="1"/>
  <c r="O23" i="3" s="1"/>
  <c r="Q23" i="3" l="1"/>
  <c r="P23" i="3" s="1"/>
  <c r="R23" i="3" l="1"/>
  <c r="S23" i="3"/>
  <c r="N24" i="3" s="1"/>
  <c r="O24" i="3" l="1"/>
  <c r="Q24" i="3"/>
  <c r="P24" i="3" l="1"/>
  <c r="R24" i="3" l="1"/>
  <c r="S24" i="3"/>
  <c r="N25" i="3" s="1"/>
  <c r="Q25" i="3" l="1"/>
  <c r="O25" i="3"/>
  <c r="P25" i="3" l="1"/>
  <c r="R25" i="3" s="1"/>
  <c r="S25" i="3" l="1"/>
  <c r="N26" i="3" s="1"/>
  <c r="O26" i="3" s="1"/>
  <c r="Q26" i="3" l="1"/>
  <c r="P26" i="3" s="1"/>
  <c r="R26" i="3" s="1"/>
  <c r="S26" i="3" l="1"/>
  <c r="N27" i="3" s="1"/>
  <c r="O27" i="3" s="1"/>
  <c r="Q27" i="3" l="1"/>
  <c r="P27" i="3" s="1"/>
  <c r="R27" i="3" l="1"/>
  <c r="S27" i="3"/>
  <c r="N28" i="3" s="1"/>
  <c r="O28" i="3" l="1"/>
  <c r="Q28" i="3"/>
  <c r="P28" i="3" l="1"/>
  <c r="R28" i="3" l="1"/>
  <c r="S28" i="3"/>
  <c r="N29" i="3" s="1"/>
  <c r="Q29" i="3" l="1"/>
  <c r="O29" i="3"/>
  <c r="P29" i="3" l="1"/>
  <c r="R29" i="3" s="1"/>
  <c r="S29" i="3" l="1"/>
  <c r="N30" i="3" s="1"/>
  <c r="O30" i="3" s="1"/>
  <c r="Q30" i="3" l="1"/>
  <c r="P30" i="3" s="1"/>
  <c r="R30" i="3" s="1"/>
  <c r="S30" i="3" l="1"/>
  <c r="N31" i="3" s="1"/>
  <c r="O31" i="3" s="1"/>
  <c r="Q31" i="3" l="1"/>
  <c r="P31" i="3" s="1"/>
  <c r="R31" i="3" l="1"/>
  <c r="S31" i="3"/>
  <c r="N32" i="3" s="1"/>
  <c r="O32" i="3" l="1"/>
  <c r="Q32" i="3"/>
  <c r="P32" i="3" l="1"/>
  <c r="R32" i="3" l="1"/>
  <c r="S32" i="3"/>
  <c r="N33" i="3" s="1"/>
  <c r="Q33" i="3" l="1"/>
  <c r="O33" i="3"/>
  <c r="P33" i="3" l="1"/>
  <c r="R33" i="3" s="1"/>
  <c r="S33" i="3" l="1"/>
  <c r="N34" i="3" s="1"/>
  <c r="O34" i="3" s="1"/>
  <c r="Q34" i="3" l="1"/>
  <c r="P34" i="3" s="1"/>
  <c r="R34" i="3" s="1"/>
  <c r="S34" i="3" l="1"/>
  <c r="N35" i="3" s="1"/>
  <c r="O35" i="3" s="1"/>
  <c r="Q35" i="3" l="1"/>
  <c r="P35" i="3" s="1"/>
  <c r="R35" i="3" l="1"/>
  <c r="S35" i="3"/>
  <c r="N36" i="3" s="1"/>
  <c r="O36" i="3" l="1"/>
  <c r="Q36" i="3"/>
  <c r="P36" i="3" l="1"/>
  <c r="R36" i="3" s="1"/>
  <c r="S36" i="3" l="1"/>
  <c r="N37" i="3" s="1"/>
  <c r="Q37" i="3" s="1"/>
  <c r="O37" i="3" l="1"/>
  <c r="P37" i="3" s="1"/>
  <c r="R37" i="3" s="1"/>
  <c r="S37" i="3" l="1"/>
  <c r="N38" i="3" s="1"/>
  <c r="O38" i="3" s="1"/>
  <c r="Q38" i="3" l="1"/>
  <c r="P38" i="3" s="1"/>
  <c r="R38" i="3" s="1"/>
  <c r="S38" i="3" l="1"/>
  <c r="N39" i="3" s="1"/>
  <c r="O39" i="3" s="1"/>
  <c r="Q39" i="3" l="1"/>
  <c r="P39" i="3"/>
  <c r="R39" i="3" l="1"/>
  <c r="S39" i="3"/>
  <c r="N40" i="3" s="1"/>
  <c r="O40" i="3" l="1"/>
  <c r="Q40" i="3"/>
  <c r="P40" i="3" l="1"/>
  <c r="R40" i="3" l="1"/>
  <c r="S40" i="3"/>
  <c r="N41" i="3" s="1"/>
  <c r="Q41" i="3" l="1"/>
  <c r="O41" i="3"/>
  <c r="P41" i="3" s="1"/>
  <c r="R41" i="3" s="1"/>
  <c r="S41" i="3" l="1"/>
  <c r="N42" i="3" s="1"/>
  <c r="O42" i="3" l="1"/>
  <c r="Q42" i="3"/>
  <c r="P42" i="3" l="1"/>
  <c r="R42" i="3" s="1"/>
  <c r="S42" i="3" l="1"/>
  <c r="N43" i="3" s="1"/>
  <c r="O43" i="3" s="1"/>
  <c r="Q43" i="3" l="1"/>
  <c r="P43" i="3"/>
  <c r="R43" i="3" l="1"/>
  <c r="S43" i="3"/>
  <c r="N44" i="3" s="1"/>
  <c r="O44" i="3" l="1"/>
  <c r="Q44" i="3"/>
  <c r="P44" i="3" l="1"/>
  <c r="R44" i="3" l="1"/>
  <c r="S44" i="3"/>
  <c r="N45" i="3" s="1"/>
  <c r="Q45" i="3" l="1"/>
  <c r="O45" i="3"/>
  <c r="P45" i="3" s="1"/>
  <c r="R45" i="3" s="1"/>
  <c r="S45" i="3" l="1"/>
  <c r="N46" i="3" s="1"/>
  <c r="O46" i="3" l="1"/>
  <c r="Q46" i="3"/>
  <c r="P46" i="3" l="1"/>
  <c r="R46" i="3" l="1"/>
  <c r="S46" i="3"/>
  <c r="N47" i="3" s="1"/>
  <c r="O47" i="3" l="1"/>
  <c r="Q47" i="3"/>
  <c r="P47" i="3" l="1"/>
  <c r="R47" i="3" l="1"/>
  <c r="S47" i="3"/>
  <c r="N48" i="3" s="1"/>
  <c r="O48" i="3" l="1"/>
  <c r="Q48" i="3"/>
  <c r="P48" i="3" l="1"/>
  <c r="R48" i="3" l="1"/>
  <c r="S48" i="3"/>
  <c r="N49" i="3" s="1"/>
  <c r="Q49" i="3" l="1"/>
  <c r="O49" i="3"/>
  <c r="P49" i="3" s="1"/>
  <c r="R49" i="3" s="1"/>
  <c r="S49" i="3" l="1"/>
  <c r="N50" i="3" s="1"/>
  <c r="O50" i="3" l="1"/>
  <c r="Q50" i="3"/>
  <c r="P50" i="3" l="1"/>
  <c r="R50" i="3" l="1"/>
  <c r="S50" i="3"/>
  <c r="N51" i="3" s="1"/>
  <c r="O51" i="3" l="1"/>
  <c r="Q51" i="3"/>
  <c r="P51" i="3" l="1"/>
  <c r="R51" i="3" l="1"/>
  <c r="S51" i="3"/>
  <c r="N52" i="3" s="1"/>
  <c r="O52" i="3" l="1"/>
  <c r="Q52" i="3"/>
  <c r="P52" i="3" l="1"/>
  <c r="R52" i="3" l="1"/>
  <c r="S52" i="3"/>
  <c r="N53" i="3" s="1"/>
  <c r="Q53" i="3" l="1"/>
  <c r="O53" i="3"/>
  <c r="P53" i="3" s="1"/>
  <c r="R53" i="3" s="1"/>
  <c r="S53" i="3" l="1"/>
  <c r="N54" i="3" s="1"/>
  <c r="O54" i="3" l="1"/>
  <c r="Q54" i="3"/>
  <c r="P54" i="3" l="1"/>
  <c r="R54" i="3" l="1"/>
  <c r="S54" i="3"/>
  <c r="N55" i="3" s="1"/>
  <c r="O55" i="3" l="1"/>
  <c r="Q55" i="3"/>
  <c r="P55" i="3" l="1"/>
  <c r="R55" i="3" l="1"/>
  <c r="S55" i="3"/>
  <c r="N56" i="3" s="1"/>
  <c r="O56" i="3" l="1"/>
  <c r="Q56" i="3"/>
  <c r="P56" i="3" l="1"/>
  <c r="R56" i="3" l="1"/>
  <c r="S56" i="3"/>
  <c r="N57" i="3" s="1"/>
  <c r="Q57" i="3" l="1"/>
  <c r="O57" i="3"/>
  <c r="P57" i="3" l="1"/>
  <c r="R57" i="3" s="1"/>
  <c r="S57" i="3"/>
  <c r="N58" i="3" s="1"/>
  <c r="O58" i="3" l="1"/>
  <c r="Q58" i="3"/>
  <c r="P58" i="3" l="1"/>
  <c r="R58" i="3" s="1"/>
  <c r="S58" i="3" l="1"/>
  <c r="N59" i="3" s="1"/>
  <c r="O59" i="3" s="1"/>
  <c r="Q59" i="3" l="1"/>
  <c r="P59" i="3"/>
  <c r="R59" i="3" l="1"/>
  <c r="S59" i="3"/>
  <c r="N60" i="3" s="1"/>
  <c r="O60" i="3" l="1"/>
  <c r="Q60" i="3"/>
  <c r="P60" i="3" l="1"/>
  <c r="R60" i="3" l="1"/>
  <c r="S60" i="3"/>
  <c r="N61" i="3" s="1"/>
  <c r="Q61" i="3" l="1"/>
  <c r="O61" i="3"/>
  <c r="P61" i="3" s="1"/>
  <c r="R61" i="3" s="1"/>
  <c r="S61" i="3" l="1"/>
  <c r="N62" i="3" s="1"/>
  <c r="O62" i="3" l="1"/>
  <c r="Q62" i="3"/>
  <c r="P62" i="3" l="1"/>
  <c r="R62" i="3" s="1"/>
  <c r="S62" i="3" l="1"/>
  <c r="N63" i="3" s="1"/>
  <c r="O63" i="3" s="1"/>
  <c r="Q63" i="3" l="1"/>
  <c r="P63" i="3"/>
  <c r="R63" i="3" l="1"/>
  <c r="S63" i="3"/>
  <c r="N64" i="3" s="1"/>
  <c r="O64" i="3" l="1"/>
  <c r="Q64" i="3"/>
  <c r="P64" i="3" l="1"/>
  <c r="R64" i="3" l="1"/>
  <c r="S64" i="3"/>
  <c r="N65" i="3" s="1"/>
  <c r="Q65" i="3" l="1"/>
  <c r="O65" i="3"/>
  <c r="P65" i="3" s="1"/>
  <c r="R65" i="3" s="1"/>
  <c r="S65" i="3" l="1"/>
  <c r="N66" i="3" s="1"/>
  <c r="O66" i="3" l="1"/>
  <c r="Q66" i="3"/>
  <c r="P66" i="3" l="1"/>
  <c r="R66" i="3" s="1"/>
  <c r="S66" i="3" l="1"/>
  <c r="N67" i="3" s="1"/>
  <c r="O67" i="3" s="1"/>
  <c r="Q67" i="3" l="1"/>
  <c r="P67" i="3"/>
  <c r="R67" i="3" l="1"/>
  <c r="S67" i="3"/>
  <c r="N68" i="3" s="1"/>
  <c r="O68" i="3" l="1"/>
  <c r="Q68" i="3"/>
  <c r="P68" i="3" l="1"/>
  <c r="R68" i="3" l="1"/>
  <c r="S68" i="3"/>
  <c r="N69" i="3" s="1"/>
  <c r="Q69" i="3" l="1"/>
  <c r="O69" i="3"/>
  <c r="P69" i="3" s="1"/>
  <c r="R69" i="3" s="1"/>
  <c r="S69" i="3" l="1"/>
  <c r="N70" i="3" s="1"/>
  <c r="O70" i="3" l="1"/>
  <c r="Q70" i="3"/>
  <c r="P70" i="3" l="1"/>
  <c r="R70" i="3" s="1"/>
  <c r="S70" i="3" l="1"/>
  <c r="N71" i="3" s="1"/>
  <c r="O71" i="3" s="1"/>
  <c r="Q71" i="3" l="1"/>
  <c r="P71" i="3" s="1"/>
  <c r="R71" i="3" l="1"/>
  <c r="S71" i="3"/>
  <c r="N72" i="3" s="1"/>
  <c r="O72" i="3" l="1"/>
  <c r="Q72" i="3"/>
  <c r="P72" i="3" l="1"/>
  <c r="R72" i="3" l="1"/>
  <c r="S72" i="3"/>
  <c r="N73" i="3" s="1"/>
  <c r="Q73" i="3" l="1"/>
  <c r="O73" i="3"/>
  <c r="P73" i="3" s="1"/>
  <c r="R73" i="3" s="1"/>
  <c r="S73" i="3" l="1"/>
  <c r="N74" i="3" s="1"/>
  <c r="O74" i="3" l="1"/>
  <c r="Q74" i="3"/>
  <c r="P74" i="3" l="1"/>
  <c r="R74" i="3" s="1"/>
  <c r="S74" i="3" l="1"/>
  <c r="N75" i="3" s="1"/>
  <c r="O75" i="3" s="1"/>
  <c r="Q75" i="3" l="1"/>
  <c r="P75" i="3"/>
  <c r="R75" i="3" l="1"/>
  <c r="S75" i="3"/>
  <c r="N76" i="3" s="1"/>
  <c r="O76" i="3" l="1"/>
  <c r="Q76" i="3"/>
  <c r="P76" i="3" l="1"/>
  <c r="R76" i="3" l="1"/>
  <c r="S76" i="3"/>
  <c r="N77" i="3" s="1"/>
  <c r="Q77" i="3" l="1"/>
  <c r="O77" i="3"/>
  <c r="P77" i="3" s="1"/>
  <c r="R77" i="3" s="1"/>
  <c r="S77" i="3" l="1"/>
  <c r="N78" i="3" s="1"/>
  <c r="O78" i="3" l="1"/>
  <c r="Q78" i="3"/>
  <c r="P78" i="3" l="1"/>
  <c r="R78" i="3" s="1"/>
  <c r="S78" i="3" l="1"/>
  <c r="N79" i="3" s="1"/>
  <c r="O79" i="3" s="1"/>
  <c r="Q79" i="3" l="1"/>
  <c r="P79" i="3" s="1"/>
  <c r="R79" i="3" l="1"/>
  <c r="S79" i="3"/>
  <c r="N80" i="3" s="1"/>
  <c r="O80" i="3" l="1"/>
  <c r="Q80" i="3"/>
  <c r="P80" i="3" l="1"/>
  <c r="R80" i="3" l="1"/>
  <c r="S80" i="3"/>
  <c r="N81" i="3" s="1"/>
  <c r="Q81" i="3" l="1"/>
  <c r="O81" i="3"/>
  <c r="P81" i="3" l="1"/>
  <c r="R81" i="3" s="1"/>
  <c r="S81" i="3" l="1"/>
  <c r="N82" i="3" s="1"/>
  <c r="O82" i="3" s="1"/>
  <c r="Q82" i="3" l="1"/>
  <c r="P82" i="3" s="1"/>
  <c r="R82" i="3" s="1"/>
  <c r="S82" i="3" l="1"/>
  <c r="N83" i="3" s="1"/>
  <c r="Q83" i="3" s="1"/>
  <c r="O83" i="3" l="1"/>
  <c r="P83" i="3" s="1"/>
  <c r="R83" i="3" l="1"/>
  <c r="S83" i="3"/>
  <c r="N84" i="3" s="1"/>
  <c r="O84" i="3" l="1"/>
  <c r="Q84" i="3"/>
  <c r="P84" i="3" l="1"/>
  <c r="R84" i="3" l="1"/>
  <c r="S84" i="3"/>
  <c r="N85" i="3" s="1"/>
  <c r="Q85" i="3" l="1"/>
  <c r="O85" i="3"/>
  <c r="P85" i="3" s="1"/>
  <c r="R85" i="3" s="1"/>
  <c r="S85" i="3" l="1"/>
  <c r="N86" i="3" s="1"/>
  <c r="O86" i="3" l="1"/>
  <c r="Q86" i="3"/>
  <c r="P86" i="3" l="1"/>
  <c r="R86" i="3" s="1"/>
  <c r="S86" i="3"/>
  <c r="N87" i="3" s="1"/>
  <c r="O87" i="3" l="1"/>
  <c r="Q87" i="3"/>
  <c r="P87" i="3" l="1"/>
  <c r="R87" i="3" l="1"/>
  <c r="S87" i="3"/>
  <c r="N88" i="3" s="1"/>
  <c r="O88" i="3" l="1"/>
  <c r="Q88" i="3"/>
  <c r="P88" i="3" l="1"/>
  <c r="R88" i="3" l="1"/>
  <c r="S88" i="3"/>
  <c r="N89" i="3" s="1"/>
  <c r="Q89" i="3" l="1"/>
  <c r="O89" i="3"/>
  <c r="P89" i="3" l="1"/>
  <c r="R89" i="3" s="1"/>
  <c r="S89" i="3" l="1"/>
  <c r="N90" i="3" s="1"/>
  <c r="O90" i="3" s="1"/>
  <c r="Q90" i="3" l="1"/>
  <c r="P90" i="3" s="1"/>
  <c r="R90" i="3" s="1"/>
  <c r="S90" i="3" l="1"/>
  <c r="N91" i="3" s="1"/>
  <c r="Q91" i="3" s="1"/>
  <c r="O91" i="3" l="1"/>
  <c r="P91" i="3" s="1"/>
  <c r="R91" i="3" l="1"/>
  <c r="S91" i="3"/>
  <c r="N92" i="3" s="1"/>
  <c r="O92" i="3" l="1"/>
  <c r="Q92" i="3"/>
  <c r="P92" i="3" l="1"/>
  <c r="R92" i="3" l="1"/>
  <c r="S92" i="3"/>
  <c r="N93" i="3" s="1"/>
  <c r="Q93" i="3" l="1"/>
  <c r="O93" i="3"/>
  <c r="P93" i="3" s="1"/>
  <c r="R93" i="3" l="1"/>
  <c r="S93" i="3"/>
  <c r="N94" i="3" s="1"/>
  <c r="O94" i="3" l="1"/>
  <c r="Q94" i="3"/>
  <c r="P94" i="3" l="1"/>
  <c r="R94" i="3" s="1"/>
  <c r="S94" i="3" l="1"/>
  <c r="N95" i="3" s="1"/>
  <c r="O95" i="3" s="1"/>
  <c r="Q95" i="3" l="1"/>
  <c r="P95" i="3" s="1"/>
  <c r="R95" i="3" l="1"/>
  <c r="S95" i="3"/>
  <c r="N96" i="3" s="1"/>
  <c r="O96" i="3" l="1"/>
  <c r="Q96" i="3"/>
  <c r="P96" i="3" l="1"/>
  <c r="R96" i="3" l="1"/>
  <c r="S96" i="3"/>
  <c r="N97" i="3" s="1"/>
  <c r="Q97" i="3" l="1"/>
  <c r="O97" i="3"/>
  <c r="P97" i="3" l="1"/>
  <c r="R97" i="3" s="1"/>
  <c r="S97" i="3"/>
  <c r="N98" i="3" s="1"/>
  <c r="O98" i="3" l="1"/>
  <c r="Q98" i="3"/>
  <c r="P98" i="3" l="1"/>
  <c r="R98" i="3" s="1"/>
  <c r="S98" i="3" l="1"/>
  <c r="N99" i="3" s="1"/>
  <c r="O99" i="3" s="1"/>
  <c r="Q99" i="3" l="1"/>
  <c r="P99" i="3" s="1"/>
  <c r="R99" i="3" l="1"/>
  <c r="S99" i="3"/>
  <c r="N100" i="3" s="1"/>
  <c r="O100" i="3" l="1"/>
  <c r="Q100" i="3"/>
  <c r="P100" i="3" l="1"/>
  <c r="R100" i="3" l="1"/>
  <c r="S100" i="3"/>
  <c r="N101" i="3" s="1"/>
  <c r="Q101" i="3" l="1"/>
  <c r="O101" i="3"/>
  <c r="P101" i="3" l="1"/>
  <c r="R101" i="3" s="1"/>
  <c r="S101" i="3" l="1"/>
  <c r="N102" i="3" s="1"/>
  <c r="O102" i="3" s="1"/>
  <c r="Q102" i="3" l="1"/>
  <c r="P102" i="3" s="1"/>
  <c r="S102" i="3" l="1"/>
  <c r="N103" i="3" s="1"/>
  <c r="R102" i="3"/>
  <c r="O103" i="3"/>
  <c r="Q103" i="3"/>
  <c r="P103" i="3" l="1"/>
  <c r="R103" i="3" l="1"/>
  <c r="S103" i="3"/>
  <c r="N104" i="3" s="1"/>
  <c r="O104" i="3" l="1"/>
  <c r="Q104" i="3"/>
  <c r="P104" i="3" l="1"/>
  <c r="R104" i="3" l="1"/>
  <c r="S104" i="3"/>
  <c r="N105" i="3" s="1"/>
  <c r="Q105" i="3" l="1"/>
  <c r="O105" i="3"/>
  <c r="P105" i="3" l="1"/>
  <c r="R105" i="3" s="1"/>
  <c r="S105" i="3"/>
  <c r="N106" i="3" s="1"/>
  <c r="O106" i="3" l="1"/>
  <c r="Q106" i="3"/>
  <c r="P106" i="3" l="1"/>
  <c r="R106" i="3" s="1"/>
  <c r="S106" i="3" l="1"/>
  <c r="N107" i="3" s="1"/>
  <c r="O107" i="3"/>
  <c r="Q107" i="3"/>
  <c r="P107" i="3" l="1"/>
  <c r="R107" i="3" l="1"/>
  <c r="S107" i="3"/>
  <c r="N108" i="3" s="1"/>
  <c r="O108" i="3" l="1"/>
  <c r="Q108" i="3"/>
  <c r="P108" i="3" l="1"/>
  <c r="R108" i="3" l="1"/>
  <c r="S108" i="3"/>
  <c r="N109" i="3" s="1"/>
  <c r="Q109" i="3" l="1"/>
  <c r="O109" i="3"/>
  <c r="P109" i="3" l="1"/>
  <c r="R109" i="3" s="1"/>
  <c r="S109" i="3" l="1"/>
  <c r="N110" i="3" s="1"/>
  <c r="O110" i="3"/>
  <c r="Q110" i="3"/>
  <c r="P110" i="3" l="1"/>
  <c r="R110" i="3" s="1"/>
  <c r="S110" i="3" l="1"/>
  <c r="N111" i="3" s="1"/>
  <c r="O111" i="3" s="1"/>
  <c r="Q111" i="3" l="1"/>
  <c r="P111" i="3"/>
  <c r="R111" i="3" l="1"/>
  <c r="S111" i="3"/>
  <c r="N112" i="3" s="1"/>
  <c r="O112" i="3" l="1"/>
  <c r="Q112" i="3"/>
  <c r="P112" i="3" l="1"/>
  <c r="R112" i="3" l="1"/>
  <c r="S112" i="3"/>
  <c r="N113" i="3" s="1"/>
  <c r="Q113" i="3" l="1"/>
  <c r="O113" i="3"/>
  <c r="P113" i="3" l="1"/>
  <c r="R113" i="3" s="1"/>
  <c r="S113" i="3" l="1"/>
  <c r="N114" i="3" s="1"/>
  <c r="O114" i="3" s="1"/>
  <c r="Q114" i="3"/>
  <c r="P114" i="3" l="1"/>
  <c r="R114" i="3" s="1"/>
  <c r="S114" i="3" l="1"/>
  <c r="N115" i="3" s="1"/>
  <c r="O115" i="3" s="1"/>
  <c r="Q115" i="3" l="1"/>
  <c r="P115" i="3"/>
  <c r="R115" i="3" l="1"/>
  <c r="S115" i="3"/>
  <c r="N116" i="3" s="1"/>
  <c r="O116" i="3" l="1"/>
  <c r="Q116" i="3"/>
  <c r="P116" i="3" l="1"/>
  <c r="R116" i="3" l="1"/>
  <c r="S116" i="3"/>
  <c r="N117" i="3" s="1"/>
  <c r="Q117" i="3" l="1"/>
  <c r="O117" i="3"/>
  <c r="P117" i="3" s="1"/>
  <c r="R117" i="3" s="1"/>
  <c r="S117" i="3" l="1"/>
  <c r="N118" i="3" s="1"/>
  <c r="O118" i="3" l="1"/>
  <c r="Q118" i="3"/>
  <c r="P118" i="3" l="1"/>
  <c r="R118" i="3" s="1"/>
  <c r="S118" i="3" l="1"/>
  <c r="N119" i="3" s="1"/>
  <c r="O119" i="3" s="1"/>
  <c r="Q119" i="3"/>
  <c r="P119" i="3" l="1"/>
  <c r="R119" i="3" l="1"/>
  <c r="S119" i="3"/>
  <c r="N120" i="3" s="1"/>
  <c r="O120" i="3" l="1"/>
  <c r="Q120" i="3"/>
  <c r="P120" i="3" l="1"/>
  <c r="R120" i="3" l="1"/>
  <c r="S120" i="3"/>
  <c r="N121" i="3" s="1"/>
  <c r="Q121" i="3" l="1"/>
  <c r="O121" i="3"/>
  <c r="P121" i="3" s="1"/>
  <c r="R121" i="3" s="1"/>
  <c r="S121" i="3" l="1"/>
  <c r="N122" i="3" s="1"/>
  <c r="O122" i="3" l="1"/>
  <c r="Q122" i="3"/>
  <c r="P122" i="3" l="1"/>
  <c r="R122" i="3" s="1"/>
  <c r="S122" i="3" l="1"/>
  <c r="N123" i="3" s="1"/>
  <c r="O123" i="3" s="1"/>
  <c r="Q123" i="3" l="1"/>
  <c r="P123" i="3" s="1"/>
  <c r="R123" i="3" l="1"/>
  <c r="S123" i="3"/>
  <c r="N124" i="3" s="1"/>
  <c r="O124" i="3" l="1"/>
  <c r="Q124" i="3"/>
  <c r="P124" i="3" l="1"/>
  <c r="R124" i="3" l="1"/>
  <c r="S124" i="3"/>
  <c r="N125" i="3" s="1"/>
  <c r="Q125" i="3" l="1"/>
  <c r="O125" i="3"/>
  <c r="P125" i="3" s="1"/>
  <c r="R125" i="3" s="1"/>
  <c r="S125" i="3" l="1"/>
  <c r="N126" i="3" s="1"/>
  <c r="O126" i="3" l="1"/>
  <c r="Q126" i="3"/>
  <c r="P126" i="3" l="1"/>
  <c r="R126" i="3" l="1"/>
  <c r="S126" i="3"/>
  <c r="N127" i="3" s="1"/>
  <c r="O127" i="3" l="1"/>
  <c r="Q127" i="3"/>
  <c r="P127" i="3" l="1"/>
  <c r="R127" i="3" l="1"/>
  <c r="S127" i="3"/>
  <c r="N128" i="3" s="1"/>
  <c r="O128" i="3" l="1"/>
  <c r="Q128" i="3"/>
  <c r="P128" i="3" l="1"/>
  <c r="R128" i="3" l="1"/>
  <c r="S128" i="3"/>
  <c r="N129" i="3" s="1"/>
  <c r="Q129" i="3" l="1"/>
  <c r="O129" i="3"/>
  <c r="P129" i="3" s="1"/>
  <c r="R129" i="3" s="1"/>
  <c r="S129" i="3" l="1"/>
  <c r="N130" i="3" s="1"/>
  <c r="O130" i="3" l="1"/>
  <c r="Q130" i="3"/>
  <c r="P130" i="3" l="1"/>
  <c r="R130" i="3" s="1"/>
  <c r="S130" i="3" l="1"/>
  <c r="N131" i="3" s="1"/>
  <c r="O131" i="3" s="1"/>
  <c r="Q131" i="3" l="1"/>
  <c r="P131" i="3" s="1"/>
  <c r="R131" i="3" l="1"/>
  <c r="S131" i="3"/>
  <c r="N132" i="3" s="1"/>
  <c r="O132" i="3" l="1"/>
  <c r="Q132" i="3"/>
  <c r="P132" i="3" l="1"/>
  <c r="R132" i="3" l="1"/>
  <c r="S132" i="3"/>
  <c r="N133" i="3" s="1"/>
  <c r="Q133" i="3" l="1"/>
  <c r="O133" i="3"/>
  <c r="P133" i="3" l="1"/>
  <c r="R133" i="3" s="1"/>
  <c r="S133" i="3" l="1"/>
  <c r="N134" i="3" s="1"/>
  <c r="O134" i="3" s="1"/>
  <c r="Q134" i="3" l="1"/>
  <c r="P134" i="3" s="1"/>
  <c r="R134" i="3" s="1"/>
  <c r="S134" i="3" l="1"/>
  <c r="N135" i="3" s="1"/>
  <c r="O135" i="3" s="1"/>
  <c r="Q135" i="3" l="1"/>
  <c r="P135" i="3" s="1"/>
  <c r="R135" i="3" l="1"/>
  <c r="S135" i="3"/>
  <c r="N136" i="3" s="1"/>
  <c r="O136" i="3" l="1"/>
  <c r="Q136" i="3"/>
  <c r="P136" i="3" l="1"/>
  <c r="R136" i="3" l="1"/>
  <c r="S136" i="3"/>
  <c r="N137" i="3" s="1"/>
  <c r="Q137" i="3" l="1"/>
  <c r="O137" i="3"/>
  <c r="P137" i="3" l="1"/>
  <c r="R137" i="3" s="1"/>
  <c r="S137" i="3" l="1"/>
  <c r="N138" i="3" s="1"/>
  <c r="O138" i="3" s="1"/>
  <c r="Q138" i="3" l="1"/>
  <c r="P138" i="3" s="1"/>
  <c r="R138" i="3" l="1"/>
  <c r="S138" i="3"/>
  <c r="N139" i="3" s="1"/>
  <c r="Q139" i="3" s="1"/>
  <c r="O139" i="3" l="1"/>
  <c r="P139" i="3" s="1"/>
  <c r="R139" i="3" l="1"/>
  <c r="S139" i="3"/>
  <c r="N140" i="3" s="1"/>
  <c r="O140" i="3" l="1"/>
  <c r="Q140" i="3"/>
  <c r="P140" i="3" l="1"/>
  <c r="R140" i="3" l="1"/>
  <c r="S140" i="3"/>
  <c r="N141" i="3" s="1"/>
  <c r="Q141" i="3" l="1"/>
  <c r="O141" i="3"/>
  <c r="P141" i="3" s="1"/>
  <c r="R141" i="3" s="1"/>
  <c r="S141" i="3" l="1"/>
  <c r="N142" i="3" s="1"/>
  <c r="O142" i="3" l="1"/>
  <c r="Q142" i="3"/>
  <c r="P142" i="3" l="1"/>
  <c r="R142" i="3" s="1"/>
  <c r="S142" i="3" l="1"/>
  <c r="N143" i="3" s="1"/>
  <c r="O143" i="3" s="1"/>
  <c r="Q143" i="3" l="1"/>
  <c r="P143" i="3"/>
  <c r="R143" i="3" l="1"/>
  <c r="S143" i="3"/>
  <c r="N144" i="3" s="1"/>
  <c r="O144" i="3" l="1"/>
  <c r="Q144" i="3"/>
  <c r="P144" i="3" l="1"/>
  <c r="R144" i="3" l="1"/>
  <c r="S144" i="3"/>
  <c r="N145" i="3" s="1"/>
  <c r="Q145" i="3" l="1"/>
  <c r="O145" i="3"/>
  <c r="P145" i="3" l="1"/>
  <c r="R145" i="3" s="1"/>
  <c r="S145" i="3" l="1"/>
  <c r="N146" i="3" s="1"/>
  <c r="O146" i="3" s="1"/>
  <c r="Q146" i="3" l="1"/>
  <c r="P146" i="3" s="1"/>
  <c r="R146" i="3" s="1"/>
  <c r="S146" i="3" l="1"/>
  <c r="N147" i="3" s="1"/>
  <c r="O147" i="3" s="1"/>
  <c r="Q147" i="3" l="1"/>
  <c r="P147" i="3" s="1"/>
  <c r="R147" i="3" l="1"/>
  <c r="S147" i="3"/>
  <c r="N148" i="3" s="1"/>
  <c r="O148" i="3" l="1"/>
  <c r="Q148" i="3"/>
  <c r="P148" i="3" l="1"/>
  <c r="R148" i="3" l="1"/>
  <c r="S148" i="3"/>
  <c r="N149" i="3" s="1"/>
  <c r="Q149" i="3" l="1"/>
  <c r="O149" i="3"/>
  <c r="P149" i="3" s="1"/>
  <c r="R149" i="3" s="1"/>
  <c r="S149" i="3" l="1"/>
  <c r="N150" i="3" s="1"/>
  <c r="O150" i="3" l="1"/>
  <c r="Q150" i="3"/>
  <c r="P150" i="3" l="1"/>
  <c r="R150" i="3" s="1"/>
  <c r="S150" i="3" l="1"/>
  <c r="N151" i="3" s="1"/>
  <c r="O151" i="3" s="1"/>
  <c r="Q151" i="3" l="1"/>
  <c r="P151" i="3" s="1"/>
  <c r="R151" i="3" l="1"/>
  <c r="S151" i="3"/>
  <c r="N152" i="3" s="1"/>
  <c r="O152" i="3" l="1"/>
  <c r="Q152" i="3"/>
  <c r="P152" i="3" l="1"/>
  <c r="R152" i="3" l="1"/>
  <c r="S152" i="3"/>
  <c r="N153" i="3" s="1"/>
  <c r="Q153" i="3" l="1"/>
  <c r="O153" i="3"/>
  <c r="P153" i="3" s="1"/>
  <c r="R153" i="3" s="1"/>
  <c r="S153" i="3" l="1"/>
  <c r="N154" i="3" s="1"/>
  <c r="O154" i="3" l="1"/>
  <c r="Q154" i="3"/>
  <c r="P154" i="3" l="1"/>
  <c r="R154" i="3" s="1"/>
  <c r="S154" i="3" l="1"/>
  <c r="N155" i="3" s="1"/>
  <c r="O155" i="3" s="1"/>
  <c r="Q155" i="3" l="1"/>
  <c r="P155" i="3" s="1"/>
  <c r="R155" i="3" l="1"/>
  <c r="S155" i="3"/>
  <c r="N156" i="3" s="1"/>
  <c r="O156" i="3" s="1"/>
  <c r="Q156" i="3" l="1"/>
  <c r="P156" i="3" s="1"/>
  <c r="R156" i="3" l="1"/>
  <c r="S156" i="3"/>
  <c r="N157" i="3" s="1"/>
  <c r="Q157" i="3" s="1"/>
  <c r="O157" i="3" l="1"/>
  <c r="P157" i="3" s="1"/>
  <c r="R157" i="3" s="1"/>
  <c r="S157" i="3" l="1"/>
  <c r="N158" i="3" s="1"/>
  <c r="O158" i="3" s="1"/>
  <c r="Q158" i="3" l="1"/>
  <c r="P158" i="3"/>
  <c r="R158" i="3" l="1"/>
  <c r="S158" i="3"/>
  <c r="N159" i="3" s="1"/>
  <c r="O159" i="3" l="1"/>
  <c r="Q159" i="3"/>
  <c r="P159" i="3" l="1"/>
  <c r="R159" i="3" l="1"/>
  <c r="S159" i="3"/>
  <c r="N160" i="3" s="1"/>
  <c r="O160" i="3" l="1"/>
  <c r="Q160" i="3"/>
  <c r="P160" i="3" l="1"/>
  <c r="R160" i="3" l="1"/>
  <c r="S160" i="3"/>
  <c r="N161" i="3" s="1"/>
  <c r="Q161" i="3" l="1"/>
  <c r="O161" i="3"/>
  <c r="P161" i="3" s="1"/>
  <c r="R161" i="3" s="1"/>
  <c r="S161" i="3" l="1"/>
  <c r="N162" i="3" s="1"/>
  <c r="O162" i="3" l="1"/>
  <c r="Q162" i="3"/>
  <c r="P162" i="3" l="1"/>
  <c r="R162" i="3" l="1"/>
  <c r="S162" i="3"/>
  <c r="N163" i="3" s="1"/>
  <c r="O163" i="3" l="1"/>
  <c r="Q163" i="3"/>
  <c r="P163" i="3" l="1"/>
  <c r="R163" i="3" l="1"/>
  <c r="S163" i="3"/>
  <c r="N164" i="3" s="1"/>
  <c r="O164" i="3" l="1"/>
  <c r="Q164" i="3"/>
  <c r="P164" i="3" l="1"/>
  <c r="R164" i="3" l="1"/>
  <c r="S164" i="3"/>
  <c r="N165" i="3" s="1"/>
  <c r="Q165" i="3" l="1"/>
  <c r="O165" i="3"/>
  <c r="P165" i="3" s="1"/>
  <c r="R165" i="3" s="1"/>
  <c r="S165" i="3" l="1"/>
  <c r="N166" i="3" s="1"/>
  <c r="O166" i="3" l="1"/>
  <c r="Q166" i="3"/>
  <c r="P166" i="3" l="1"/>
  <c r="R166" i="3" l="1"/>
  <c r="S166" i="3"/>
  <c r="N167" i="3" s="1"/>
  <c r="O167" i="3" l="1"/>
  <c r="Q167" i="3"/>
  <c r="P167" i="3" l="1"/>
  <c r="R167" i="3" l="1"/>
  <c r="S167" i="3"/>
  <c r="N168" i="3" s="1"/>
  <c r="O168" i="3" l="1"/>
  <c r="Q168" i="3"/>
  <c r="P168" i="3" l="1"/>
  <c r="R168" i="3" l="1"/>
  <c r="S168" i="3"/>
  <c r="N169" i="3" s="1"/>
  <c r="Q169" i="3" l="1"/>
  <c r="O169" i="3"/>
  <c r="P169" i="3" l="1"/>
  <c r="R169" i="3" s="1"/>
  <c r="S169" i="3" l="1"/>
  <c r="N170" i="3" s="1"/>
  <c r="O170" i="3" s="1"/>
  <c r="Q170" i="3" l="1"/>
  <c r="P170" i="3" s="1"/>
  <c r="R170" i="3" l="1"/>
  <c r="S170" i="3"/>
  <c r="N171" i="3" s="1"/>
  <c r="O171" i="3" l="1"/>
  <c r="Q171" i="3"/>
  <c r="P171" i="3" l="1"/>
  <c r="R171" i="3" l="1"/>
  <c r="S171" i="3"/>
  <c r="N172" i="3" s="1"/>
  <c r="O172" i="3" l="1"/>
  <c r="Q172" i="3"/>
  <c r="P172" i="3" l="1"/>
  <c r="R172" i="3" l="1"/>
  <c r="S172" i="3"/>
  <c r="N173" i="3" s="1"/>
  <c r="Q173" i="3" l="1"/>
  <c r="O173" i="3"/>
  <c r="P173" i="3" l="1"/>
  <c r="R173" i="3" s="1"/>
  <c r="S173" i="3" l="1"/>
  <c r="N174" i="3" s="1"/>
  <c r="O174" i="3" s="1"/>
  <c r="Q174" i="3" l="1"/>
  <c r="P174" i="3"/>
  <c r="R174" i="3" l="1"/>
  <c r="S174" i="3"/>
  <c r="N175" i="3" s="1"/>
  <c r="O175" i="3" l="1"/>
  <c r="Q175" i="3"/>
  <c r="P175" i="3" l="1"/>
  <c r="R175" i="3" l="1"/>
  <c r="S175" i="3"/>
  <c r="N176" i="3" s="1"/>
  <c r="O176" i="3" l="1"/>
  <c r="Q176" i="3"/>
  <c r="P176" i="3" l="1"/>
  <c r="R176" i="3" l="1"/>
  <c r="S176" i="3"/>
  <c r="N177" i="3" s="1"/>
  <c r="Q177" i="3" l="1"/>
  <c r="O177" i="3"/>
  <c r="P177" i="3" s="1"/>
  <c r="R177" i="3" s="1"/>
  <c r="S177" i="3" l="1"/>
  <c r="N178" i="3" s="1"/>
  <c r="O178" i="3" l="1"/>
  <c r="Q178" i="3"/>
  <c r="P178" i="3" l="1"/>
  <c r="R178" i="3" l="1"/>
  <c r="S178" i="3"/>
  <c r="N179" i="3" s="1"/>
  <c r="O179" i="3" l="1"/>
  <c r="Q179" i="3"/>
  <c r="P179" i="3" l="1"/>
  <c r="R179" i="3" l="1"/>
  <c r="S179" i="3"/>
  <c r="N180" i="3" s="1"/>
  <c r="O180" i="3" l="1"/>
  <c r="Q180" i="3"/>
  <c r="P180" i="3" l="1"/>
  <c r="R180" i="3" l="1"/>
  <c r="S180" i="3"/>
  <c r="N181" i="3" s="1"/>
  <c r="Q181" i="3" l="1"/>
  <c r="O181" i="3"/>
  <c r="P181" i="3" s="1"/>
  <c r="R181" i="3" s="1"/>
  <c r="S181" i="3" l="1"/>
  <c r="N182" i="3" s="1"/>
  <c r="O182" i="3" l="1"/>
  <c r="Q182" i="3"/>
  <c r="P182" i="3" l="1"/>
  <c r="R182" i="3" l="1"/>
  <c r="S182" i="3"/>
  <c r="N183" i="3" s="1"/>
  <c r="O183" i="3" l="1"/>
  <c r="Q183" i="3"/>
  <c r="P183" i="3" l="1"/>
  <c r="R183" i="3" l="1"/>
  <c r="S183" i="3"/>
  <c r="N184" i="3" s="1"/>
  <c r="O184" i="3" l="1"/>
  <c r="Q184" i="3"/>
  <c r="P184" i="3" l="1"/>
  <c r="R184" i="3" l="1"/>
  <c r="S184" i="3"/>
  <c r="N185" i="3" s="1"/>
  <c r="Q185" i="3" l="1"/>
  <c r="O185" i="3"/>
  <c r="P185" i="3" s="1"/>
  <c r="R185" i="3" s="1"/>
  <c r="S185" i="3" l="1"/>
  <c r="N186" i="3" s="1"/>
  <c r="O186" i="3" l="1"/>
  <c r="Q186" i="3"/>
  <c r="P186" i="3" l="1"/>
  <c r="R186" i="3" l="1"/>
  <c r="S186" i="3"/>
  <c r="N187" i="3" s="1"/>
  <c r="O187" i="3" l="1"/>
  <c r="Q187" i="3"/>
  <c r="P187" i="3" l="1"/>
  <c r="R187" i="3" l="1"/>
  <c r="S187" i="3"/>
  <c r="N188" i="3" s="1"/>
  <c r="O188" i="3" l="1"/>
  <c r="Q188" i="3"/>
  <c r="P188" i="3" l="1"/>
  <c r="R188" i="3" l="1"/>
  <c r="S188" i="3"/>
  <c r="N189" i="3" s="1"/>
  <c r="Q189" i="3" l="1"/>
  <c r="O189" i="3"/>
  <c r="P189" i="3" s="1"/>
  <c r="R189" i="3" s="1"/>
  <c r="S189" i="3" l="1"/>
  <c r="N190" i="3" s="1"/>
  <c r="O190" i="3" l="1"/>
  <c r="Q190" i="3"/>
  <c r="P190" i="3" l="1"/>
  <c r="R190" i="3" l="1"/>
  <c r="S190" i="3"/>
  <c r="N191" i="3" s="1"/>
  <c r="O191" i="3" l="1"/>
  <c r="Q191" i="3"/>
  <c r="P191" i="3" l="1"/>
  <c r="R191" i="3" l="1"/>
  <c r="S191" i="3"/>
  <c r="N192" i="3" s="1"/>
  <c r="O192" i="3" l="1"/>
  <c r="Q192" i="3"/>
  <c r="P192" i="3" l="1"/>
  <c r="R192" i="3" l="1"/>
  <c r="S192" i="3"/>
  <c r="N193" i="3" s="1"/>
  <c r="Q193" i="3" l="1"/>
  <c r="O193" i="3"/>
  <c r="P193" i="3" s="1"/>
  <c r="R193" i="3" s="1"/>
  <c r="S193" i="3" l="1"/>
  <c r="N194" i="3" s="1"/>
  <c r="O194" i="3" l="1"/>
  <c r="Q194" i="3"/>
  <c r="P194" i="3" l="1"/>
  <c r="R194" i="3" l="1"/>
  <c r="S194" i="3"/>
  <c r="C43" i="2" l="1"/>
  <c r="C46" i="2" s="1"/>
  <c r="C49" i="2" s="1"/>
  <c r="C57" i="2" s="1"/>
  <c r="D43" i="2"/>
  <c r="D46" i="2" s="1"/>
  <c r="E43" i="2"/>
  <c r="E46" i="2" s="1"/>
  <c r="F43" i="2"/>
  <c r="F46" i="2" s="1"/>
  <c r="G43" i="2"/>
  <c r="G46" i="2" s="1"/>
  <c r="H43" i="2"/>
  <c r="H46" i="2" s="1"/>
  <c r="I43" i="2"/>
  <c r="I46" i="2" s="1"/>
  <c r="J43" i="2"/>
  <c r="J46" i="2" s="1"/>
  <c r="K43" i="2"/>
  <c r="K46" i="2" s="1"/>
  <c r="L43" i="2"/>
  <c r="L46" i="2" s="1"/>
  <c r="M43" i="2"/>
  <c r="M46" i="2" s="1"/>
  <c r="N43" i="2"/>
  <c r="N46" i="2" s="1"/>
  <c r="O43" i="2"/>
  <c r="O46" i="2" s="1"/>
  <c r="P43" i="2"/>
  <c r="P46" i="2" s="1"/>
  <c r="Q43" i="2"/>
  <c r="Q46" i="2" s="1"/>
  <c r="C47" i="2" l="1"/>
  <c r="M49" i="2"/>
  <c r="M57" i="2" s="1"/>
  <c r="M47" i="2"/>
  <c r="J49" i="2"/>
  <c r="J57" i="2" s="1"/>
  <c r="J47" i="2"/>
  <c r="I47" i="2"/>
  <c r="I49" i="2"/>
  <c r="I57" i="2" s="1"/>
  <c r="Q47" i="2"/>
  <c r="Q49" i="2"/>
  <c r="Q57" i="2" s="1"/>
  <c r="G49" i="2"/>
  <c r="G57" i="2" s="1"/>
  <c r="G47" i="2"/>
  <c r="N49" i="2"/>
  <c r="N57" i="2" s="1"/>
  <c r="N47" i="2"/>
  <c r="F47" i="2"/>
  <c r="F49" i="2"/>
  <c r="F57" i="2" s="1"/>
  <c r="P47" i="2"/>
  <c r="P49" i="2"/>
  <c r="P57" i="2" s="1"/>
  <c r="E47" i="2"/>
  <c r="E49" i="2"/>
  <c r="E57" i="2" s="1"/>
  <c r="H49" i="2"/>
  <c r="H57" i="2" s="1"/>
  <c r="H47" i="2"/>
  <c r="L47" i="2"/>
  <c r="L49" i="2"/>
  <c r="L57" i="2" s="1"/>
  <c r="D47" i="2"/>
  <c r="D49" i="2"/>
  <c r="D57" i="2" s="1"/>
  <c r="O49" i="2"/>
  <c r="O57" i="2" s="1"/>
  <c r="O47" i="2"/>
  <c r="K49" i="2"/>
  <c r="K57" i="2" s="1"/>
  <c r="K4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Megan Sanders</author>
    <author>John Rocker</author>
    <author>Wes Johnson</author>
  </authors>
  <commentList>
    <comment ref="J18" authorId="0" shapeId="0" xr:uid="{B5E91914-B3B0-4137-9E35-DD9E11535F58}">
      <text>
        <r>
          <rPr>
            <b/>
            <sz val="9"/>
            <color indexed="81"/>
            <rFont val="Tahoma"/>
            <family val="2"/>
          </rPr>
          <t>Megan Sanders:</t>
        </r>
        <r>
          <rPr>
            <sz val="9"/>
            <color indexed="81"/>
            <rFont val="Tahoma"/>
            <family val="2"/>
          </rPr>
          <t xml:space="preserve">
Will be determined based on CNA. If unknown, $2,500/unit is a good starting point</t>
        </r>
      </text>
    </comment>
    <comment ref="J19" authorId="0" shapeId="0" xr:uid="{F0F11D8E-B378-4753-9B96-68DA4CCE7AB9}">
      <text>
        <r>
          <rPr>
            <b/>
            <sz val="9"/>
            <color indexed="81"/>
            <rFont val="Tahoma"/>
            <family val="2"/>
          </rPr>
          <t>Megan Sanders:</t>
        </r>
        <r>
          <rPr>
            <sz val="9"/>
            <color indexed="81"/>
            <rFont val="Tahoma"/>
            <family val="2"/>
          </rPr>
          <t xml:space="preserve">
7% contingency for rehab</t>
        </r>
      </text>
    </comment>
    <comment ref="J20" authorId="0" shapeId="0" xr:uid="{6629934E-56EB-484C-81D4-122D1360F9C8}">
      <text>
        <r>
          <rPr>
            <b/>
            <sz val="9"/>
            <color indexed="81"/>
            <rFont val="Tahoma"/>
            <charset val="1"/>
          </rPr>
          <t>Megan Sanders:</t>
        </r>
        <r>
          <rPr>
            <sz val="9"/>
            <color indexed="81"/>
            <rFont val="Tahoma"/>
            <charset val="1"/>
          </rPr>
          <t xml:space="preserve">
Appraisal, Capital Needs Assessment, Survey</t>
        </r>
      </text>
    </comment>
    <comment ref="J24" authorId="0" shapeId="0" xr:uid="{7B256275-6F84-4223-A50E-0355E7211E6B}">
      <text>
        <r>
          <rPr>
            <b/>
            <sz val="9"/>
            <color indexed="81"/>
            <rFont val="Tahoma"/>
            <family val="2"/>
          </rPr>
          <t>Megan Sanders:</t>
        </r>
        <r>
          <rPr>
            <sz val="9"/>
            <color indexed="81"/>
            <rFont val="Tahoma"/>
            <family val="2"/>
          </rPr>
          <t xml:space="preserve">
Greater of 1% or $5,000</t>
        </r>
      </text>
    </comment>
    <comment ref="J27" authorId="0" shapeId="0" xr:uid="{6A7CCBFA-9BF2-4A0C-A2D9-7B5226742923}">
      <text>
        <r>
          <rPr>
            <b/>
            <sz val="9"/>
            <color indexed="81"/>
            <rFont val="Tahoma"/>
            <family val="2"/>
          </rPr>
          <t>Megan Sanders:</t>
        </r>
        <r>
          <rPr>
            <sz val="9"/>
            <color indexed="81"/>
            <rFont val="Tahoma"/>
            <family val="2"/>
          </rPr>
          <t xml:space="preserve">
Capitalized replacement reserves may be required, based on CNA. Est. based on 1 year of cap. reserves</t>
        </r>
      </text>
    </comment>
    <comment ref="J28" authorId="0" shapeId="0" xr:uid="{3829AA82-F84E-4D53-9419-637E80308E3B}">
      <text>
        <r>
          <rPr>
            <b/>
            <sz val="9"/>
            <color indexed="81"/>
            <rFont val="Tahoma"/>
            <family val="2"/>
          </rPr>
          <t>Megan Sanders:</t>
        </r>
        <r>
          <rPr>
            <sz val="9"/>
            <color indexed="81"/>
            <rFont val="Tahoma"/>
            <family val="2"/>
          </rPr>
          <t xml:space="preserve">
3 months required by GMHF</t>
        </r>
      </text>
    </comment>
    <comment ref="J29" authorId="0" shapeId="0" xr:uid="{F2993BF6-3CF0-4486-BEB2-4F6170478056}">
      <text>
        <r>
          <rPr>
            <b/>
            <sz val="9"/>
            <color indexed="81"/>
            <rFont val="Tahoma"/>
            <family val="2"/>
          </rPr>
          <t>Megan Sanders:</t>
        </r>
        <r>
          <rPr>
            <sz val="9"/>
            <color indexed="81"/>
            <rFont val="Tahoma"/>
            <family val="2"/>
          </rPr>
          <t xml:space="preserve">
3 months held by GMHF</t>
        </r>
      </text>
    </comment>
    <comment ref="J30" authorId="0" shapeId="0" xr:uid="{B51E3A7B-D79E-432B-9CD0-B087F055EFFA}">
      <text>
        <r>
          <rPr>
            <b/>
            <sz val="9"/>
            <color indexed="81"/>
            <rFont val="Tahoma"/>
            <family val="2"/>
          </rPr>
          <t>Megan Sanders:</t>
        </r>
        <r>
          <rPr>
            <sz val="9"/>
            <color indexed="81"/>
            <rFont val="Tahoma"/>
            <family val="2"/>
          </rPr>
          <t xml:space="preserve">
1 month prepaid for acq/rehab 1st mortgage</t>
        </r>
      </text>
    </comment>
    <comment ref="H39" authorId="0" shapeId="0" xr:uid="{63F9AEA8-CA42-4B72-910D-14D783965C08}">
      <text>
        <r>
          <rPr>
            <b/>
            <sz val="9"/>
            <color indexed="81"/>
            <rFont val="Tahoma"/>
            <family val="2"/>
          </rPr>
          <t>Megan Sanders:</t>
        </r>
        <r>
          <rPr>
            <sz val="9"/>
            <color indexed="81"/>
            <rFont val="Tahoma"/>
            <family val="2"/>
          </rPr>
          <t xml:space="preserve">
Utilities paid by the tenant</t>
        </r>
      </text>
    </comment>
    <comment ref="J39" authorId="1" shapeId="0" xr:uid="{EC83EA5F-479C-4FDD-8775-161613FE9538}">
      <text>
        <r>
          <rPr>
            <b/>
            <sz val="9"/>
            <color indexed="81"/>
            <rFont val="Tahoma"/>
            <family val="2"/>
          </rPr>
          <t>John Rocker:</t>
        </r>
        <r>
          <rPr>
            <sz val="9"/>
            <color indexed="81"/>
            <rFont val="Tahoma"/>
            <family val="2"/>
          </rPr>
          <t xml:space="preserve">
List the type or source of any proejct-based rental assistance for these units (e.g., Section 8, RD, GRH)</t>
        </r>
      </text>
    </comment>
    <comment ref="A79" authorId="0" shapeId="0" xr:uid="{B24B9382-7853-43E3-815D-3B8C1C89A466}">
      <text>
        <r>
          <rPr>
            <b/>
            <sz val="9"/>
            <color indexed="81"/>
            <rFont val="Tahoma"/>
            <family val="2"/>
          </rPr>
          <t>Megan Sanders:</t>
        </r>
        <r>
          <rPr>
            <sz val="9"/>
            <color indexed="81"/>
            <rFont val="Tahoma"/>
            <family val="2"/>
          </rPr>
          <t xml:space="preserve">
Utilities paid by the owner</t>
        </r>
      </text>
    </comment>
    <comment ref="F85" authorId="0" shapeId="0" xr:uid="{7D493C1D-324C-4AC5-9CAF-11FF3D2CCAF7}">
      <text>
        <r>
          <rPr>
            <b/>
            <sz val="9"/>
            <color indexed="81"/>
            <rFont val="Tahoma"/>
            <family val="2"/>
          </rPr>
          <t>Megan Sanders:</t>
        </r>
        <r>
          <rPr>
            <sz val="9"/>
            <color indexed="81"/>
            <rFont val="Tahoma"/>
            <family val="2"/>
          </rPr>
          <t xml:space="preserve">
$350 per unit per year, unless a higher amount is required based on the CNA</t>
        </r>
      </text>
    </comment>
    <comment ref="M86" authorId="0" shapeId="0" xr:uid="{99A82765-C441-4945-8FFF-9BDD590876B7}">
      <text>
        <r>
          <rPr>
            <b/>
            <sz val="9"/>
            <color indexed="81"/>
            <rFont val="Tahoma"/>
            <family val="2"/>
          </rPr>
          <t>Megan Sanders:</t>
        </r>
        <r>
          <rPr>
            <sz val="9"/>
            <color indexed="81"/>
            <rFont val="Tahoma"/>
            <family val="2"/>
          </rPr>
          <t xml:space="preserve">
Estimated Market Value</t>
        </r>
      </text>
    </comment>
    <comment ref="Q92" authorId="0" shapeId="0" xr:uid="{2D7426EA-9D6A-4979-86EF-DB4A28E064D0}">
      <text>
        <r>
          <rPr>
            <b/>
            <sz val="9"/>
            <color indexed="81"/>
            <rFont val="Tahoma"/>
            <family val="2"/>
          </rPr>
          <t>Megan Sanders:</t>
        </r>
        <r>
          <rPr>
            <sz val="9"/>
            <color indexed="81"/>
            <rFont val="Tahoma"/>
            <family val="2"/>
          </rPr>
          <t xml:space="preserve">
Information for this cells can be found at the website linked below</t>
        </r>
      </text>
    </comment>
    <comment ref="Q93" authorId="0" shapeId="0" xr:uid="{F8A8DA7C-DBEC-4000-B2CB-0AB1E2BB48DF}">
      <text>
        <r>
          <rPr>
            <b/>
            <sz val="9"/>
            <color indexed="81"/>
            <rFont val="Tahoma"/>
            <family val="2"/>
          </rPr>
          <t>Megan Sanders:</t>
        </r>
        <r>
          <rPr>
            <sz val="9"/>
            <color indexed="81"/>
            <rFont val="Tahoma"/>
            <family val="2"/>
          </rPr>
          <t xml:space="preserve">
Information for this cells can be found at the website linked below</t>
        </r>
      </text>
    </comment>
    <comment ref="K113" authorId="2" shapeId="0" xr:uid="{75799DBE-6C8C-497F-82BB-FE6A7B44ED28}">
      <text>
        <r>
          <rPr>
            <b/>
            <sz val="9"/>
            <color indexed="81"/>
            <rFont val="Tahoma"/>
            <family val="2"/>
          </rPr>
          <t>Megan Sanders:</t>
        </r>
        <r>
          <rPr>
            <sz val="9"/>
            <color indexed="81"/>
            <rFont val="Tahoma"/>
            <family val="2"/>
          </rPr>
          <t xml:space="preserve">
0 = Interest Only, or enter the term in years</t>
        </r>
      </text>
    </comment>
  </commentList>
</comments>
</file>

<file path=xl/sharedStrings.xml><?xml version="1.0" encoding="utf-8"?>
<sst xmlns="http://schemas.openxmlformats.org/spreadsheetml/2006/main" count="301" uniqueCount="202">
  <si>
    <t>*</t>
  </si>
  <si>
    <t>Enter data in blue cells. All other cells are locked.
A red triangle in the upper-right corner of a cell indicates help text. Hover over cell to read help text</t>
  </si>
  <si>
    <t>Preliminary Pro Forma</t>
  </si>
  <si>
    <t>Project Name</t>
  </si>
  <si>
    <t>Project Address</t>
  </si>
  <si>
    <t>Project City</t>
  </si>
  <si>
    <t>Project County</t>
  </si>
  <si>
    <t>First Stabilized Yr</t>
  </si>
  <si>
    <t>Last Yr of History</t>
  </si>
  <si>
    <t>PROPOSED SOURCES AND USES</t>
  </si>
  <si>
    <t>NOTES</t>
  </si>
  <si>
    <t>Sources</t>
  </si>
  <si>
    <t>Per Unit</t>
  </si>
  <si>
    <t>Uses</t>
  </si>
  <si>
    <t>First Mortgage</t>
  </si>
  <si>
    <t>Acquisition</t>
  </si>
  <si>
    <t>Mezzanine (2nd Mortgage)</t>
  </si>
  <si>
    <t>Rehab</t>
  </si>
  <si>
    <t>Mpls. NOAH Preservation Fund</t>
  </si>
  <si>
    <t>Construction Contingency</t>
  </si>
  <si>
    <t>Third Party Reports</t>
  </si>
  <si>
    <t>Borrower Legal</t>
  </si>
  <si>
    <t>GMHF Legal</t>
  </si>
  <si>
    <t>Other Professional Fees/Soft Costs</t>
  </si>
  <si>
    <t>GMHF Origination Fee</t>
  </si>
  <si>
    <t>Other Financing Fees</t>
  </si>
  <si>
    <t>Title and Recording Costs</t>
  </si>
  <si>
    <t>Replacement Reserves</t>
  </si>
  <si>
    <t>Operating Reserves</t>
  </si>
  <si>
    <t>Debt Service Reserves</t>
  </si>
  <si>
    <t>1st Month Prepaid Interest</t>
  </si>
  <si>
    <t>Real Estate Tax Reserve</t>
  </si>
  <si>
    <t>Cash Required / (Cash Out)</t>
  </si>
  <si>
    <t>Total Sources</t>
  </si>
  <si>
    <t>Total Uses</t>
  </si>
  <si>
    <t>UNIT MIX AND RENT LEVELS</t>
  </si>
  <si>
    <t>UTILITY ALLOWANCE</t>
  </si>
  <si>
    <t>#BR</t>
  </si>
  <si>
    <t>#BA</t>
  </si>
  <si>
    <t># Units</t>
  </si>
  <si>
    <t>Square Feet</t>
  </si>
  <si>
    <t>Income Limit
(% AMI)</t>
  </si>
  <si>
    <t>Rent Limit (% AMI)</t>
  </si>
  <si>
    <t>Net
Rent</t>
  </si>
  <si>
    <t>Utility Allow</t>
  </si>
  <si>
    <t>Gross
Rent</t>
  </si>
  <si>
    <t>Rental Assistance</t>
  </si>
  <si>
    <t>Gross Rent Potential</t>
  </si>
  <si>
    <t>Utility</t>
  </si>
  <si>
    <t>Utility Type</t>
  </si>
  <si>
    <t>0BR/Eff</t>
  </si>
  <si>
    <t>1BR</t>
  </si>
  <si>
    <t>2BR</t>
  </si>
  <si>
    <t>3BR</t>
  </si>
  <si>
    <t>4BR</t>
  </si>
  <si>
    <t>Heating</t>
  </si>
  <si>
    <t>Cooking</t>
  </si>
  <si>
    <t>Water Heating</t>
  </si>
  <si>
    <t>Electric</t>
  </si>
  <si>
    <t>A/C</t>
  </si>
  <si>
    <t>Water/Sewer</t>
  </si>
  <si>
    <t>Service Fee</t>
  </si>
  <si>
    <t>Trash</t>
  </si>
  <si>
    <t>Total</t>
  </si>
  <si>
    <t>Source:</t>
  </si>
  <si>
    <t>Totals</t>
  </si>
  <si>
    <t>INCOME AND EXPENSES</t>
  </si>
  <si>
    <t>Actual Totals</t>
  </si>
  <si>
    <t>Category</t>
  </si>
  <si>
    <t>Gross Potential Rent</t>
  </si>
  <si>
    <t>Residential Income</t>
  </si>
  <si>
    <t>Parking Income</t>
  </si>
  <si>
    <t>Commercial Income</t>
  </si>
  <si>
    <t>Total Potential Rent</t>
  </si>
  <si>
    <t>Other Income from Operations</t>
  </si>
  <si>
    <t>Tenant Fees</t>
  </si>
  <si>
    <t>Laundry</t>
  </si>
  <si>
    <t>Other</t>
  </si>
  <si>
    <t>Total Other Income</t>
  </si>
  <si>
    <t>Rental Loss</t>
  </si>
  <si>
    <t>Percent</t>
  </si>
  <si>
    <t>Residential Vacancy</t>
  </si>
  <si>
    <t>Parking Vacancy</t>
  </si>
  <si>
    <t>Commercial Vacancy</t>
  </si>
  <si>
    <t>Total Rental Loss</t>
  </si>
  <si>
    <t>Effective Gross Income</t>
  </si>
  <si>
    <t>Operating Expenses</t>
  </si>
  <si>
    <t>Management Fee</t>
  </si>
  <si>
    <t>Administrative</t>
  </si>
  <si>
    <t>Maintenance</t>
  </si>
  <si>
    <t>Utilities</t>
  </si>
  <si>
    <t>Supportive Housing</t>
  </si>
  <si>
    <t>Insurance</t>
  </si>
  <si>
    <t>Total M&amp;O</t>
  </si>
  <si>
    <t>Real Estate Taxes</t>
  </si>
  <si>
    <t>Real Estate Tax Estimate</t>
  </si>
  <si>
    <t>Deposit to Replacement Reserves</t>
  </si>
  <si>
    <t>Post Sale</t>
  </si>
  <si>
    <t>Post Sale 4d</t>
  </si>
  <si>
    <t>EMV</t>
  </si>
  <si>
    <t>Total Operating Expenses</t>
  </si>
  <si>
    <t>Tax</t>
  </si>
  <si>
    <t>Rate</t>
  </si>
  <si>
    <t>Net Operating Income</t>
  </si>
  <si>
    <t>FIRST MORTGAGE SIZING CALCULATIONS - for informational purposes only, please consult a lender</t>
  </si>
  <si>
    <t>INTEREST RATE CALCULATION - informational, please consult a lender</t>
  </si>
  <si>
    <t>NOI Mortgage Based on Value</t>
  </si>
  <si>
    <t>NOI Mortgage Based on Debt Coverage</t>
  </si>
  <si>
    <t>Date of Most Recent Treasury Yield</t>
  </si>
  <si>
    <t>Year 1</t>
  </si>
  <si>
    <t>Year 15</t>
  </si>
  <si>
    <t>30 Year Treasury Yield</t>
  </si>
  <si>
    <t>Spread over Treasury Yield</t>
  </si>
  <si>
    <t>Capitalization Rate</t>
  </si>
  <si>
    <t>Minimum Debt Coverage Ratio</t>
  </si>
  <si>
    <t>Concluded Rate</t>
  </si>
  <si>
    <t>Indicated Restricted Value</t>
  </si>
  <si>
    <t>Income Available for Debt Service</t>
  </si>
  <si>
    <t>Underwriting Cushion</t>
  </si>
  <si>
    <t>Appraised Market Value</t>
  </si>
  <si>
    <t>TBD</t>
  </si>
  <si>
    <t>Lesser of Year 1 and Year 15</t>
  </si>
  <si>
    <t>Underwritten Rate</t>
  </si>
  <si>
    <t>Concluded Value of NOI</t>
  </si>
  <si>
    <t>Interest Rate</t>
  </si>
  <si>
    <t>U.S. Department of the Treasury</t>
  </si>
  <si>
    <t>Maximim Loan to Value</t>
  </si>
  <si>
    <t>Amortization (years)</t>
  </si>
  <si>
    <t>Max Loan Based on Value</t>
  </si>
  <si>
    <t>Max NOI Loan Based on Debt Coverage</t>
  </si>
  <si>
    <t>MEZZANINE 2ND MORTGAGE SIZING CALCULATIONS - - for informational purposes only, please consult a lender</t>
  </si>
  <si>
    <t>2nd Mortgage based on Value</t>
  </si>
  <si>
    <t>2nd Mortgage based on Debt Cover</t>
  </si>
  <si>
    <t>Concluded Value</t>
  </si>
  <si>
    <t>Income Available for Debt Service (Incl TIF)</t>
  </si>
  <si>
    <t>Maximum Loan to Value</t>
  </si>
  <si>
    <t>Maximum Total Must Pay Debt</t>
  </si>
  <si>
    <t>Income Available for Debt Service after senior pmts</t>
  </si>
  <si>
    <t>Less First Mortgage</t>
  </si>
  <si>
    <t>Less 1st Mortgage Service</t>
  </si>
  <si>
    <t>Other senior debt service</t>
  </si>
  <si>
    <t>Equals Income Available for Mezz Debt Service</t>
  </si>
  <si>
    <t>Maximum Mezzanine Loan</t>
  </si>
  <si>
    <t>PROPOSED DEBT</t>
  </si>
  <si>
    <t>1st</t>
  </si>
  <si>
    <t>2nd</t>
  </si>
  <si>
    <t>Mark 'x" to include in calculation in cash flow</t>
  </si>
  <si>
    <t>x</t>
  </si>
  <si>
    <t>Lender</t>
  </si>
  <si>
    <t>Loan Amount Override</t>
  </si>
  <si>
    <t>Loan Amount</t>
  </si>
  <si>
    <t>Term  (years)</t>
  </si>
  <si>
    <t>Interest Only Period (MONTHS)</t>
  </si>
  <si>
    <t>Calculated Annual Debt Service</t>
  </si>
  <si>
    <t>Manual Override of Debt Service</t>
  </si>
  <si>
    <t>*Proforma template for the Minneapolis NOAH Preservation Fund was created by Greater Minnesota Housing Fund.</t>
  </si>
  <si>
    <t>Last updated 3/17/25</t>
  </si>
  <si>
    <t>Page 1 of 1</t>
  </si>
  <si>
    <t>Income Growth Rate</t>
  </si>
  <si>
    <t>Expense Growth Rate</t>
  </si>
  <si>
    <t>CASH FLOW PROJECTION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</si>
  <si>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</si>
  <si>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</si>
  <si>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</si>
  <si>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</si>
  <si>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</si>
  <si>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</si>
  <si>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</si>
  <si>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</si>
  <si>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</si>
  <si>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</si>
  <si>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</si>
  <si>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</si>
  <si>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</si>
  <si>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Reserves</t>
  </si>
  <si>
    <t>Debt Service</t>
  </si>
  <si>
    <t>Second Mortgage</t>
  </si>
  <si>
    <t>Total Debt Service</t>
  </si>
  <si>
    <t>Debt Coverage Ratio</t>
  </si>
  <si>
    <t>Cash Flow after Debt Service</t>
  </si>
  <si>
    <t>Payments From Cash Flow</t>
  </si>
  <si>
    <t>Eligible Cash</t>
  </si>
  <si>
    <t>Eligible Cash Flow Distribution</t>
  </si>
  <si>
    <t>FIRST MORTGAGE</t>
  </si>
  <si>
    <t>2nd Mortgage</t>
  </si>
  <si>
    <t>Principal</t>
  </si>
  <si>
    <t>Amort</t>
  </si>
  <si>
    <t>Term</t>
  </si>
  <si>
    <t># Payments/Year</t>
  </si>
  <si>
    <t>Calculated Payment</t>
  </si>
  <si>
    <t>Annual Payment Override</t>
  </si>
  <si>
    <t>Regular Payment Amount</t>
  </si>
  <si>
    <t>Interest Only Periods</t>
  </si>
  <si>
    <t>Interest Only Payment</t>
  </si>
  <si>
    <t>Period #</t>
  </si>
  <si>
    <t>Month #</t>
  </si>
  <si>
    <t>Year #</t>
  </si>
  <si>
    <t>Beg Bal</t>
  </si>
  <si>
    <t>Reg Pmt</t>
  </si>
  <si>
    <t>Interest</t>
  </si>
  <si>
    <t>Tot Paid</t>
  </si>
  <si>
    <t>End 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</si>
</sst>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0.000%"/>
    <numFmt numFmtId="168" formatCode="0.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96">
    <xf numFmtId="0" fontId="0" fillId="0" borderId="0" xfId="0"/>
    <xf numFmtId="0" fontId="7" fillId="0" borderId="0" xfId="0" applyFont="1"/>
    <xf numFmtId="18" fontId="0" fillId="0" borderId="0" xfId="0" applyNumberFormat="1"/>
    <xf numFmtId="0" fontId="8" fillId="0" borderId="0" xfId="0" applyFont="1"/>
    <xf numFmtId="0" fontId="8" fillId="2" borderId="0" xfId="0" applyFont="1" applyFill="1" applyAlignment="1" applyProtection="1">
      <alignment horizontal="left"/>
      <protection locked="0"/>
    </xf>
    <xf numFmtId="0" fontId="3" fillId="4" borderId="3" xfId="0" applyFont="1" applyFill="1" applyBorder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164" fontId="11" fillId="0" borderId="0" xfId="0" applyNumberFormat="1" applyFont="1"/>
    <xf numFmtId="164" fontId="10" fillId="0" borderId="19" xfId="1" applyNumberFormat="1" applyFont="1" applyFill="1" applyBorder="1" applyProtection="1">
      <protection locked="0"/>
    </xf>
    <xf numFmtId="164" fontId="10" fillId="0" borderId="20" xfId="1" applyNumberFormat="1" applyFont="1" applyBorder="1"/>
    <xf numFmtId="164" fontId="10" fillId="2" borderId="24" xfId="1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1" applyNumberFormat="1" applyFont="1" applyFill="1" applyBorder="1" applyProtection="1">
      <protection locked="0"/>
    </xf>
    <xf numFmtId="0" fontId="0" fillId="2" borderId="0" xfId="0" applyFill="1" applyProtection="1">
      <protection locked="0"/>
    </xf>
    <xf numFmtId="0" fontId="0" fillId="2" borderId="5" xfId="0" applyFill="1" applyBorder="1" applyProtection="1">
      <protection locked="0"/>
    </xf>
    <xf numFmtId="164" fontId="10" fillId="0" borderId="24" xfId="1" applyNumberFormat="1" applyFont="1" applyFill="1" applyBorder="1" applyProtection="1">
      <protection locked="0"/>
    </xf>
    <xf numFmtId="0" fontId="3" fillId="2" borderId="4" xfId="1" applyNumberFormat="1" applyFont="1" applyFill="1" applyBorder="1" applyProtection="1">
      <protection locked="0"/>
    </xf>
    <xf numFmtId="164" fontId="13" fillId="0" borderId="0" xfId="1" applyNumberFormat="1" applyFont="1" applyFill="1" applyBorder="1"/>
    <xf numFmtId="164" fontId="10" fillId="2" borderId="19" xfId="1" applyNumberFormat="1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164" fontId="0" fillId="2" borderId="0" xfId="1" applyNumberFormat="1" applyFont="1" applyFill="1" applyProtection="1">
      <protection locked="0"/>
    </xf>
    <xf numFmtId="164" fontId="10" fillId="0" borderId="24" xfId="1" applyNumberFormat="1" applyFont="1" applyFill="1" applyBorder="1" applyProtection="1"/>
    <xf numFmtId="9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right"/>
    </xf>
    <xf numFmtId="164" fontId="13" fillId="0" borderId="0" xfId="1" applyNumberFormat="1" applyFont="1" applyFill="1" applyBorder="1" applyAlignment="1">
      <alignment horizontal="right"/>
    </xf>
    <xf numFmtId="0" fontId="3" fillId="2" borderId="0" xfId="0" applyFont="1" applyFill="1" applyProtection="1">
      <protection locked="0"/>
    </xf>
    <xf numFmtId="0" fontId="0" fillId="2" borderId="0" xfId="1" applyNumberFormat="1" applyFont="1" applyFill="1" applyProtection="1">
      <protection locked="0"/>
    </xf>
    <xf numFmtId="0" fontId="0" fillId="2" borderId="5" xfId="1" applyNumberFormat="1" applyFont="1" applyFill="1" applyBorder="1" applyProtection="1">
      <protection locked="0"/>
    </xf>
    <xf numFmtId="164" fontId="16" fillId="0" borderId="0" xfId="1" applyNumberFormat="1" applyFont="1" applyFill="1" applyBorder="1" applyProtection="1">
      <protection locked="0"/>
    </xf>
    <xf numFmtId="164" fontId="11" fillId="0" borderId="27" xfId="1" applyNumberFormat="1" applyFont="1" applyBorder="1"/>
    <xf numFmtId="0" fontId="18" fillId="0" borderId="0" xfId="0" applyFont="1"/>
    <xf numFmtId="3" fontId="18" fillId="0" borderId="0" xfId="0" applyNumberFormat="1" applyFont="1"/>
    <xf numFmtId="3" fontId="0" fillId="0" borderId="0" xfId="0" applyNumberFormat="1"/>
    <xf numFmtId="0" fontId="11" fillId="0" borderId="32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3" xfId="0" applyFont="1" applyBorder="1" applyAlignment="1">
      <alignment horizontal="center" wrapText="1"/>
    </xf>
    <xf numFmtId="0" fontId="11" fillId="0" borderId="34" xfId="0" applyFont="1" applyBorder="1" applyAlignment="1">
      <alignment horizontal="center" wrapText="1"/>
    </xf>
    <xf numFmtId="0" fontId="11" fillId="0" borderId="0" xfId="0" applyFont="1" applyAlignment="1">
      <alignment horizontal="right" wrapText="1"/>
    </xf>
    <xf numFmtId="0" fontId="3" fillId="2" borderId="0" xfId="1" applyNumberFormat="1" applyFont="1" applyFill="1" applyProtection="1">
      <protection locked="0"/>
    </xf>
    <xf numFmtId="0" fontId="3" fillId="2" borderId="5" xfId="1" applyNumberFormat="1" applyFont="1" applyFill="1" applyBorder="1" applyProtection="1">
      <protection locked="0"/>
    </xf>
    <xf numFmtId="0" fontId="11" fillId="6" borderId="19" xfId="0" applyFont="1" applyFill="1" applyBorder="1" applyAlignment="1">
      <alignment horizontal="center" wrapText="1"/>
    </xf>
    <xf numFmtId="0" fontId="10" fillId="2" borderId="18" xfId="0" applyFont="1" applyFill="1" applyBorder="1" applyAlignment="1" applyProtection="1">
      <alignment horizontal="center"/>
      <protection locked="0"/>
    </xf>
    <xf numFmtId="0" fontId="10" fillId="2" borderId="19" xfId="0" applyFont="1" applyFill="1" applyBorder="1" applyAlignment="1" applyProtection="1">
      <alignment horizontal="center"/>
      <protection locked="0"/>
    </xf>
    <xf numFmtId="9" fontId="10" fillId="2" borderId="19" xfId="3" applyFont="1" applyFill="1" applyBorder="1" applyProtection="1">
      <protection locked="0"/>
    </xf>
    <xf numFmtId="164" fontId="19" fillId="0" borderId="19" xfId="1" applyNumberFormat="1" applyFont="1" applyBorder="1"/>
    <xf numFmtId="0" fontId="10" fillId="2" borderId="19" xfId="0" applyFont="1" applyFill="1" applyBorder="1" applyAlignment="1" applyProtection="1">
      <alignment horizontal="right"/>
      <protection locked="0"/>
    </xf>
    <xf numFmtId="164" fontId="0" fillId="2" borderId="19" xfId="1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Protection="1">
      <protection locked="0"/>
    </xf>
    <xf numFmtId="0" fontId="0" fillId="6" borderId="19" xfId="0" applyFill="1" applyBorder="1" applyAlignment="1">
      <alignment horizontal="center"/>
    </xf>
    <xf numFmtId="9" fontId="10" fillId="2" borderId="19" xfId="3" applyFont="1" applyFill="1" applyBorder="1" applyAlignment="1" applyProtection="1">
      <alignment horizontal="right"/>
      <protection locked="0"/>
    </xf>
    <xf numFmtId="0" fontId="0" fillId="0" borderId="36" xfId="0" applyBorder="1" applyAlignment="1">
      <alignment horizontal="center"/>
    </xf>
    <xf numFmtId="164" fontId="11" fillId="0" borderId="36" xfId="0" applyNumberFormat="1" applyFont="1" applyBorder="1" applyAlignment="1">
      <alignment horizontal="center"/>
    </xf>
    <xf numFmtId="9" fontId="17" fillId="7" borderId="19" xfId="0" applyNumberFormat="1" applyFont="1" applyFill="1" applyBorder="1" applyAlignment="1">
      <alignment wrapText="1"/>
    </xf>
    <xf numFmtId="0" fontId="11" fillId="0" borderId="25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164" fontId="11" fillId="0" borderId="26" xfId="1" applyNumberFormat="1" applyFont="1" applyBorder="1" applyAlignment="1">
      <alignment horizontal="right"/>
    </xf>
    <xf numFmtId="164" fontId="11" fillId="0" borderId="27" xfId="0" applyNumberFormat="1" applyFont="1" applyBorder="1" applyAlignment="1">
      <alignment horizontal="center"/>
    </xf>
    <xf numFmtId="9" fontId="0" fillId="0" borderId="0" xfId="0" applyNumberFormat="1"/>
    <xf numFmtId="164" fontId="10" fillId="0" borderId="0" xfId="0" applyNumberFormat="1" applyFont="1"/>
    <xf numFmtId="0" fontId="10" fillId="0" borderId="0" xfId="0" applyFont="1" applyProtection="1">
      <protection locked="0"/>
    </xf>
    <xf numFmtId="9" fontId="10" fillId="0" borderId="0" xfId="3" applyFont="1" applyFill="1" applyBorder="1"/>
    <xf numFmtId="0" fontId="11" fillId="8" borderId="16" xfId="1" applyNumberFormat="1" applyFont="1" applyFill="1" applyBorder="1" applyAlignment="1">
      <alignment horizontal="center"/>
    </xf>
    <xf numFmtId="0" fontId="11" fillId="0" borderId="18" xfId="1" applyNumberFormat="1" applyFont="1" applyBorder="1" applyAlignment="1">
      <alignment horizontal="right"/>
    </xf>
    <xf numFmtId="0" fontId="11" fillId="0" borderId="19" xfId="1" applyNumberFormat="1" applyFont="1" applyBorder="1" applyAlignment="1">
      <alignment horizontal="center"/>
    </xf>
    <xf numFmtId="0" fontId="11" fillId="0" borderId="20" xfId="1" applyNumberFormat="1" applyFont="1" applyBorder="1" applyAlignment="1">
      <alignment horizontal="center"/>
    </xf>
    <xf numFmtId="0" fontId="11" fillId="8" borderId="9" xfId="1" applyNumberFormat="1" applyFont="1" applyFill="1" applyBorder="1" applyAlignment="1">
      <alignment horizontal="center"/>
    </xf>
    <xf numFmtId="0" fontId="11" fillId="2" borderId="13" xfId="1" applyNumberFormat="1" applyFont="1" applyFill="1" applyBorder="1" applyAlignment="1">
      <alignment horizontal="center"/>
    </xf>
    <xf numFmtId="0" fontId="11" fillId="2" borderId="14" xfId="1" applyNumberFormat="1" applyFont="1" applyFill="1" applyBorder="1" applyAlignment="1">
      <alignment horizontal="center"/>
    </xf>
    <xf numFmtId="0" fontId="11" fillId="2" borderId="38" xfId="1" applyNumberFormat="1" applyFont="1" applyFill="1" applyBorder="1" applyAlignment="1">
      <alignment horizontal="center"/>
    </xf>
    <xf numFmtId="164" fontId="10" fillId="0" borderId="18" xfId="1" applyNumberFormat="1" applyFont="1" applyBorder="1"/>
    <xf numFmtId="164" fontId="10" fillId="0" borderId="19" xfId="1" applyNumberFormat="1" applyFont="1" applyBorder="1"/>
    <xf numFmtId="0" fontId="10" fillId="0" borderId="20" xfId="0" applyFont="1" applyBorder="1"/>
    <xf numFmtId="0" fontId="10" fillId="8" borderId="22" xfId="0" applyFont="1" applyFill="1" applyBorder="1"/>
    <xf numFmtId="164" fontId="0" fillId="2" borderId="0" xfId="0" applyNumberFormat="1" applyFill="1" applyProtection="1">
      <protection locked="0"/>
    </xf>
    <xf numFmtId="3" fontId="0" fillId="0" borderId="0" xfId="0" applyNumberFormat="1" applyAlignment="1">
      <alignment horizontal="center"/>
    </xf>
    <xf numFmtId="164" fontId="10" fillId="8" borderId="22" xfId="1" applyNumberFormat="1" applyFont="1" applyFill="1" applyBorder="1"/>
    <xf numFmtId="164" fontId="10" fillId="2" borderId="18" xfId="1" applyNumberFormat="1" applyFont="1" applyFill="1" applyBorder="1" applyProtection="1">
      <protection locked="0"/>
    </xf>
    <xf numFmtId="164" fontId="10" fillId="2" borderId="20" xfId="1" applyNumberFormat="1" applyFont="1" applyFill="1" applyBorder="1" applyProtection="1">
      <protection locked="0"/>
    </xf>
    <xf numFmtId="0" fontId="0" fillId="2" borderId="4" xfId="3" applyNumberFormat="1" applyFont="1" applyFill="1" applyBorder="1" applyProtection="1">
      <protection locked="0"/>
    </xf>
    <xf numFmtId="0" fontId="0" fillId="2" borderId="0" xfId="3" applyNumberFormat="1" applyFont="1" applyFill="1" applyProtection="1">
      <protection locked="0"/>
    </xf>
    <xf numFmtId="3" fontId="0" fillId="0" borderId="0" xfId="1" applyNumberFormat="1" applyFont="1" applyFill="1" applyBorder="1" applyAlignment="1">
      <alignment horizontal="center"/>
    </xf>
    <xf numFmtId="43" fontId="0" fillId="2" borderId="0" xfId="0" applyNumberFormat="1" applyFill="1" applyProtection="1">
      <protection locked="0"/>
    </xf>
    <xf numFmtId="164" fontId="10" fillId="0" borderId="25" xfId="1" applyNumberFormat="1" applyFont="1" applyBorder="1"/>
    <xf numFmtId="164" fontId="10" fillId="2" borderId="26" xfId="1" applyNumberFormat="1" applyFont="1" applyFill="1" applyBorder="1" applyProtection="1">
      <protection locked="0"/>
    </xf>
    <xf numFmtId="164" fontId="10" fillId="0" borderId="27" xfId="1" applyNumberFormat="1" applyFont="1" applyBorder="1"/>
    <xf numFmtId="164" fontId="10" fillId="8" borderId="29" xfId="1" applyNumberFormat="1" applyFont="1" applyFill="1" applyBorder="1"/>
    <xf numFmtId="164" fontId="10" fillId="2" borderId="25" xfId="1" applyNumberFormat="1" applyFont="1" applyFill="1" applyBorder="1" applyProtection="1">
      <protection locked="0"/>
    </xf>
    <xf numFmtId="164" fontId="10" fillId="2" borderId="27" xfId="1" applyNumberFormat="1" applyFont="1" applyFill="1" applyBorder="1" applyProtection="1">
      <protection locked="0"/>
    </xf>
    <xf numFmtId="164" fontId="11" fillId="0" borderId="13" xfId="1" applyNumberFormat="1" applyFont="1" applyBorder="1"/>
    <xf numFmtId="164" fontId="11" fillId="0" borderId="14" xfId="1" applyNumberFormat="1" applyFont="1" applyBorder="1"/>
    <xf numFmtId="164" fontId="10" fillId="0" borderId="38" xfId="1" applyNumberFormat="1" applyFont="1" applyBorder="1"/>
    <xf numFmtId="164" fontId="11" fillId="8" borderId="14" xfId="1" applyNumberFormat="1" applyFont="1" applyFill="1" applyBorder="1"/>
    <xf numFmtId="164" fontId="11" fillId="0" borderId="38" xfId="1" applyNumberFormat="1" applyFont="1" applyBorder="1"/>
    <xf numFmtId="9" fontId="10" fillId="0" borderId="18" xfId="3" applyFont="1" applyBorder="1"/>
    <xf numFmtId="9" fontId="10" fillId="0" borderId="19" xfId="3" applyFont="1" applyBorder="1"/>
    <xf numFmtId="9" fontId="10" fillId="0" borderId="20" xfId="3" applyFont="1" applyBorder="1"/>
    <xf numFmtId="43" fontId="10" fillId="0" borderId="18" xfId="1" applyFont="1" applyBorder="1"/>
    <xf numFmtId="43" fontId="10" fillId="0" borderId="19" xfId="1" applyFont="1" applyBorder="1"/>
    <xf numFmtId="43" fontId="10" fillId="0" borderId="20" xfId="1" applyFont="1" applyBorder="1"/>
    <xf numFmtId="164" fontId="20" fillId="0" borderId="18" xfId="1" applyNumberFormat="1" applyFont="1" applyBorder="1" applyAlignment="1">
      <alignment horizontal="center"/>
    </xf>
    <xf numFmtId="10" fontId="10" fillId="2" borderId="18" xfId="3" applyNumberFormat="1" applyFont="1" applyFill="1" applyBorder="1" applyAlignment="1" applyProtection="1">
      <alignment horizontal="center"/>
      <protection locked="0"/>
    </xf>
    <xf numFmtId="10" fontId="10" fillId="2" borderId="25" xfId="3" applyNumberFormat="1" applyFont="1" applyFill="1" applyBorder="1" applyAlignment="1" applyProtection="1">
      <alignment horizontal="center"/>
      <protection locked="0"/>
    </xf>
    <xf numFmtId="164" fontId="10" fillId="0" borderId="26" xfId="1" applyNumberFormat="1" applyFont="1" applyBorder="1"/>
    <xf numFmtId="164" fontId="19" fillId="0" borderId="25" xfId="1" applyNumberFormat="1" applyFont="1" applyBorder="1"/>
    <xf numFmtId="164" fontId="19" fillId="0" borderId="26" xfId="1" applyNumberFormat="1" applyFont="1" applyBorder="1"/>
    <xf numFmtId="166" fontId="10" fillId="8" borderId="29" xfId="3" applyNumberFormat="1" applyFont="1" applyFill="1" applyBorder="1"/>
    <xf numFmtId="166" fontId="19" fillId="0" borderId="25" xfId="3" applyNumberFormat="1" applyFont="1" applyBorder="1"/>
    <xf numFmtId="166" fontId="19" fillId="0" borderId="26" xfId="3" applyNumberFormat="1" applyFont="1" applyBorder="1"/>
    <xf numFmtId="166" fontId="19" fillId="0" borderId="27" xfId="3" applyNumberFormat="1" applyFont="1" applyBorder="1"/>
    <xf numFmtId="164" fontId="10" fillId="2" borderId="30" xfId="1" applyNumberFormat="1" applyFont="1" applyFill="1" applyBorder="1" applyProtection="1">
      <protection locked="0"/>
    </xf>
    <xf numFmtId="164" fontId="10" fillId="2" borderId="23" xfId="1" applyNumberFormat="1" applyFont="1" applyFill="1" applyBorder="1" applyProtection="1">
      <protection locked="0"/>
    </xf>
    <xf numFmtId="0" fontId="21" fillId="2" borderId="32" xfId="0" applyFont="1" applyFill="1" applyBorder="1" applyProtection="1">
      <protection locked="0"/>
    </xf>
    <xf numFmtId="0" fontId="15" fillId="2" borderId="33" xfId="0" applyFont="1" applyFill="1" applyBorder="1" applyProtection="1">
      <protection locked="0"/>
    </xf>
    <xf numFmtId="0" fontId="0" fillId="2" borderId="33" xfId="0" applyFill="1" applyBorder="1" applyProtection="1">
      <protection locked="0"/>
    </xf>
    <xf numFmtId="0" fontId="0" fillId="2" borderId="34" xfId="0" applyFill="1" applyBorder="1" applyProtection="1">
      <protection locked="0"/>
    </xf>
    <xf numFmtId="43" fontId="0" fillId="0" borderId="0" xfId="0" applyNumberFormat="1"/>
    <xf numFmtId="0" fontId="0" fillId="2" borderId="18" xfId="3" applyNumberFormat="1" applyFont="1" applyFill="1" applyBorder="1" applyProtection="1">
      <protection locked="0"/>
    </xf>
    <xf numFmtId="0" fontId="21" fillId="2" borderId="19" xfId="3" applyNumberFormat="1" applyFont="1" applyFill="1" applyBorder="1" applyAlignment="1" applyProtection="1">
      <alignment horizontal="center"/>
      <protection locked="0"/>
    </xf>
    <xf numFmtId="0" fontId="21" fillId="2" borderId="20" xfId="3" applyNumberFormat="1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Protection="1">
      <protection locked="0"/>
    </xf>
    <xf numFmtId="165" fontId="0" fillId="2" borderId="19" xfId="2" applyNumberFormat="1" applyFont="1" applyFill="1" applyBorder="1" applyAlignment="1" applyProtection="1">
      <alignment horizontal="right"/>
      <protection locked="0"/>
    </xf>
    <xf numFmtId="165" fontId="0" fillId="0" borderId="19" xfId="2" applyNumberFormat="1" applyFont="1" applyFill="1" applyBorder="1" applyAlignment="1" applyProtection="1">
      <alignment horizontal="center"/>
      <protection locked="0"/>
    </xf>
    <xf numFmtId="165" fontId="0" fillId="0" borderId="20" xfId="0" applyNumberFormat="1" applyBorder="1" applyAlignment="1" applyProtection="1">
      <alignment horizontal="center"/>
      <protection locked="0"/>
    </xf>
    <xf numFmtId="165" fontId="0" fillId="0" borderId="19" xfId="2" applyNumberFormat="1" applyFont="1" applyFill="1" applyBorder="1" applyAlignment="1" applyProtection="1">
      <alignment horizontal="right"/>
      <protection locked="0"/>
    </xf>
    <xf numFmtId="165" fontId="0" fillId="0" borderId="20" xfId="0" applyNumberFormat="1" applyBorder="1" applyProtection="1">
      <protection locked="0"/>
    </xf>
    <xf numFmtId="0" fontId="3" fillId="2" borderId="25" xfId="0" applyFont="1" applyFill="1" applyBorder="1" applyProtection="1">
      <protection locked="0"/>
    </xf>
    <xf numFmtId="10" fontId="0" fillId="0" borderId="26" xfId="3" applyNumberFormat="1" applyFont="1" applyFill="1" applyBorder="1" applyAlignment="1" applyProtection="1">
      <alignment horizontal="right"/>
      <protection locked="0"/>
    </xf>
    <xf numFmtId="10" fontId="0" fillId="0" borderId="26" xfId="0" applyNumberFormat="1" applyBorder="1" applyAlignment="1" applyProtection="1">
      <alignment horizontal="right"/>
      <protection locked="0"/>
    </xf>
    <xf numFmtId="164" fontId="0" fillId="0" borderId="0" xfId="0" applyNumberFormat="1"/>
    <xf numFmtId="14" fontId="10" fillId="2" borderId="20" xfId="0" applyNumberFormat="1" applyFont="1" applyFill="1" applyBorder="1" applyAlignment="1">
      <alignment horizontal="center"/>
    </xf>
    <xf numFmtId="0" fontId="0" fillId="9" borderId="0" xfId="0" applyFill="1"/>
    <xf numFmtId="0" fontId="10" fillId="0" borderId="39" xfId="0" applyFont="1" applyBorder="1" applyAlignment="1">
      <alignment horizontal="left"/>
    </xf>
    <xf numFmtId="0" fontId="10" fillId="0" borderId="40" xfId="0" applyFont="1" applyBorder="1" applyAlignment="1">
      <alignment horizontal="left"/>
    </xf>
    <xf numFmtId="0" fontId="10" fillId="0" borderId="41" xfId="0" applyFont="1" applyBorder="1" applyAlignment="1">
      <alignment horizontal="left"/>
    </xf>
    <xf numFmtId="10" fontId="10" fillId="2" borderId="42" xfId="3" applyNumberFormat="1" applyFont="1" applyFill="1" applyBorder="1" applyAlignment="1">
      <alignment horizontal="center"/>
    </xf>
    <xf numFmtId="0" fontId="10" fillId="9" borderId="0" xfId="0" applyFont="1" applyFill="1" applyAlignment="1">
      <alignment horizontal="left"/>
    </xf>
    <xf numFmtId="10" fontId="10" fillId="0" borderId="42" xfId="3" applyNumberFormat="1" applyFont="1" applyFill="1" applyBorder="1" applyAlignment="1">
      <alignment horizontal="center"/>
    </xf>
    <xf numFmtId="10" fontId="10" fillId="2" borderId="20" xfId="0" applyNumberFormat="1" applyFont="1" applyFill="1" applyBorder="1" applyProtection="1">
      <protection locked="0"/>
    </xf>
    <xf numFmtId="0" fontId="11" fillId="0" borderId="39" xfId="0" applyFont="1" applyBorder="1" applyAlignment="1">
      <alignment horizontal="left"/>
    </xf>
    <xf numFmtId="0" fontId="11" fillId="0" borderId="40" xfId="0" applyFont="1" applyBorder="1" applyAlignment="1">
      <alignment horizontal="left"/>
    </xf>
    <xf numFmtId="0" fontId="11" fillId="0" borderId="41" xfId="0" applyFont="1" applyBorder="1" applyAlignment="1">
      <alignment horizontal="left"/>
    </xf>
    <xf numFmtId="10" fontId="11" fillId="0" borderId="42" xfId="3" applyNumberFormat="1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center"/>
    </xf>
    <xf numFmtId="10" fontId="10" fillId="0" borderId="42" xfId="3" applyNumberFormat="1" applyFont="1" applyFill="1" applyBorder="1" applyAlignment="1" applyProtection="1">
      <alignment horizontal="center"/>
      <protection locked="0"/>
    </xf>
    <xf numFmtId="10" fontId="10" fillId="0" borderId="0" xfId="3" applyNumberFormat="1" applyFont="1" applyFill="1" applyBorder="1" applyAlignment="1">
      <alignment horizontal="center"/>
    </xf>
    <xf numFmtId="164" fontId="10" fillId="2" borderId="20" xfId="1" applyNumberFormat="1" applyFont="1" applyFill="1" applyBorder="1" applyAlignment="1" applyProtection="1">
      <alignment horizontal="center"/>
      <protection locked="0"/>
    </xf>
    <xf numFmtId="0" fontId="10" fillId="0" borderId="19" xfId="0" applyFont="1" applyBorder="1"/>
    <xf numFmtId="10" fontId="11" fillId="0" borderId="20" xfId="3" applyNumberFormat="1" applyFont="1" applyFill="1" applyBorder="1" applyAlignment="1" applyProtection="1">
      <alignment horizontal="center"/>
      <protection locked="0"/>
    </xf>
    <xf numFmtId="0" fontId="5" fillId="2" borderId="0" xfId="4" applyFill="1" applyProtection="1">
      <protection locked="0"/>
    </xf>
    <xf numFmtId="0" fontId="11" fillId="0" borderId="0" xfId="0" applyFont="1" applyAlignment="1">
      <alignment horizontal="left"/>
    </xf>
    <xf numFmtId="10" fontId="11" fillId="0" borderId="0" xfId="3" applyNumberFormat="1" applyFont="1" applyFill="1" applyBorder="1" applyAlignment="1">
      <alignment horizontal="center"/>
    </xf>
    <xf numFmtId="0" fontId="10" fillId="2" borderId="20" xfId="0" applyFont="1" applyFill="1" applyBorder="1" applyProtection="1">
      <protection locked="0"/>
    </xf>
    <xf numFmtId="10" fontId="10" fillId="0" borderId="0" xfId="3" applyNumberFormat="1" applyFont="1" applyFill="1" applyBorder="1" applyAlignment="1" applyProtection="1">
      <alignment horizontal="center"/>
      <protection locked="0"/>
    </xf>
    <xf numFmtId="10" fontId="11" fillId="0" borderId="0" xfId="3" applyNumberFormat="1" applyFont="1" applyFill="1" applyBorder="1" applyAlignment="1" applyProtection="1">
      <alignment horizontal="center"/>
      <protection locked="0"/>
    </xf>
    <xf numFmtId="0" fontId="5" fillId="0" borderId="0" xfId="4" applyFill="1" applyBorder="1" applyAlignment="1">
      <alignment horizontal="left"/>
    </xf>
    <xf numFmtId="164" fontId="11" fillId="0" borderId="19" xfId="1" applyNumberFormat="1" applyFont="1" applyBorder="1"/>
    <xf numFmtId="164" fontId="11" fillId="2" borderId="19" xfId="1" applyNumberFormat="1" applyFont="1" applyFill="1" applyBorder="1" applyProtection="1">
      <protection locked="0"/>
    </xf>
    <xf numFmtId="164" fontId="10" fillId="2" borderId="20" xfId="0" applyNumberFormat="1" applyFont="1" applyFill="1" applyBorder="1" applyProtection="1">
      <protection locked="0"/>
    </xf>
    <xf numFmtId="10" fontId="19" fillId="2" borderId="20" xfId="0" applyNumberFormat="1" applyFont="1" applyFill="1" applyBorder="1" applyProtection="1">
      <protection locked="0"/>
    </xf>
    <xf numFmtId="0" fontId="10" fillId="2" borderId="24" xfId="0" applyFont="1" applyFill="1" applyBorder="1" applyAlignment="1" applyProtection="1">
      <alignment horizontal="center"/>
      <protection locked="0"/>
    </xf>
    <xf numFmtId="0" fontId="10" fillId="2" borderId="24" xfId="0" applyFont="1" applyFill="1" applyBorder="1" applyProtection="1">
      <protection locked="0"/>
    </xf>
    <xf numFmtId="164" fontId="10" fillId="2" borderId="24" xfId="1" applyNumberFormat="1" applyFont="1" applyFill="1" applyBorder="1" applyAlignment="1" applyProtection="1">
      <protection locked="0"/>
    </xf>
    <xf numFmtId="164" fontId="10" fillId="2" borderId="20" xfId="1" applyNumberFormat="1" applyFont="1" applyFill="1" applyBorder="1" applyAlignment="1" applyProtection="1">
      <protection locked="0"/>
    </xf>
    <xf numFmtId="164" fontId="10" fillId="0" borderId="24" xfId="1" applyNumberFormat="1" applyFont="1" applyBorder="1" applyAlignment="1"/>
    <xf numFmtId="164" fontId="10" fillId="0" borderId="20" xfId="1" applyNumberFormat="1" applyFont="1" applyBorder="1" applyAlignment="1"/>
    <xf numFmtId="3" fontId="10" fillId="2" borderId="31" xfId="2" applyNumberFormat="1" applyFont="1" applyFill="1" applyBorder="1" applyAlignment="1" applyProtection="1">
      <protection locked="0"/>
    </xf>
    <xf numFmtId="3" fontId="10" fillId="2" borderId="27" xfId="2" applyNumberFormat="1" applyFont="1" applyFill="1" applyBorder="1" applyAlignment="1" applyProtection="1">
      <protection locked="0"/>
    </xf>
    <xf numFmtId="0" fontId="0" fillId="2" borderId="4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47" xfId="0" applyFill="1" applyBorder="1" applyProtection="1">
      <protection locked="0"/>
    </xf>
    <xf numFmtId="0" fontId="0" fillId="0" borderId="0" xfId="0" applyProtection="1">
      <protection locked="0"/>
    </xf>
    <xf numFmtId="10" fontId="11" fillId="2" borderId="19" xfId="0" applyNumberFormat="1" applyFont="1" applyFill="1" applyBorder="1" applyProtection="1">
      <protection locked="0"/>
    </xf>
    <xf numFmtId="0" fontId="0" fillId="0" borderId="19" xfId="0" applyBorder="1"/>
    <xf numFmtId="0" fontId="3" fillId="0" borderId="0" xfId="0" applyFont="1"/>
    <xf numFmtId="0" fontId="25" fillId="0" borderId="33" xfId="0" applyFont="1" applyBorder="1" applyAlignment="1">
      <alignment horizontal="right"/>
    </xf>
    <xf numFmtId="0" fontId="11" fillId="0" borderId="33" xfId="0" applyFont="1" applyBorder="1" applyAlignment="1">
      <alignment horizontal="right"/>
    </xf>
    <xf numFmtId="0" fontId="11" fillId="0" borderId="34" xfId="0" applyFont="1" applyBorder="1" applyAlignment="1">
      <alignment horizontal="right"/>
    </xf>
    <xf numFmtId="0" fontId="11" fillId="0" borderId="18" xfId="0" applyFont="1" applyBorder="1"/>
    <xf numFmtId="0" fontId="11" fillId="0" borderId="19" xfId="0" applyFont="1" applyBorder="1"/>
    <xf numFmtId="0" fontId="10" fillId="0" borderId="18" xfId="0" applyFont="1" applyBorder="1"/>
    <xf numFmtId="10" fontId="18" fillId="0" borderId="19" xfId="0" applyNumberFormat="1" applyFont="1" applyBorder="1"/>
    <xf numFmtId="0" fontId="10" fillId="0" borderId="25" xfId="0" applyFont="1" applyBorder="1"/>
    <xf numFmtId="10" fontId="18" fillId="0" borderId="26" xfId="0" applyNumberFormat="1" applyFont="1" applyBorder="1"/>
    <xf numFmtId="0" fontId="25" fillId="0" borderId="14" xfId="0" applyFont="1" applyBorder="1"/>
    <xf numFmtId="0" fontId="18" fillId="0" borderId="19" xfId="0" applyFont="1" applyBorder="1"/>
    <xf numFmtId="164" fontId="10" fillId="0" borderId="14" xfId="1" applyNumberFormat="1" applyFont="1" applyBorder="1"/>
    <xf numFmtId="0" fontId="25" fillId="0" borderId="19" xfId="0" applyFont="1" applyBorder="1"/>
    <xf numFmtId="166" fontId="18" fillId="0" borderId="19" xfId="3" applyNumberFormat="1" applyFont="1" applyBorder="1"/>
    <xf numFmtId="166" fontId="18" fillId="0" borderId="26" xfId="3" applyNumberFormat="1" applyFont="1" applyBorder="1"/>
    <xf numFmtId="0" fontId="18" fillId="0" borderId="26" xfId="0" applyFont="1" applyBorder="1"/>
    <xf numFmtId="0" fontId="11" fillId="0" borderId="13" xfId="0" applyFont="1" applyBorder="1"/>
    <xf numFmtId="0" fontId="10" fillId="0" borderId="13" xfId="0" applyFont="1" applyBorder="1"/>
    <xf numFmtId="0" fontId="10" fillId="0" borderId="14" xfId="0" applyFont="1" applyBorder="1"/>
    <xf numFmtId="0" fontId="10" fillId="0" borderId="26" xfId="0" applyFont="1" applyBorder="1"/>
    <xf numFmtId="0" fontId="14" fillId="0" borderId="18" xfId="0" applyFont="1" applyBorder="1" applyAlignment="1">
      <alignment horizontal="left" indent="1"/>
    </xf>
    <xf numFmtId="0" fontId="14" fillId="0" borderId="19" xfId="0" applyFont="1" applyBorder="1"/>
    <xf numFmtId="43" fontId="14" fillId="0" borderId="19" xfId="1" applyFont="1" applyBorder="1"/>
    <xf numFmtId="43" fontId="14" fillId="0" borderId="20" xfId="1" applyFont="1" applyBorder="1"/>
    <xf numFmtId="0" fontId="10" fillId="0" borderId="35" xfId="0" applyFont="1" applyBorder="1"/>
    <xf numFmtId="0" fontId="10" fillId="0" borderId="36" xfId="0" applyFont="1" applyBorder="1"/>
    <xf numFmtId="164" fontId="10" fillId="0" borderId="36" xfId="1" applyNumberFormat="1" applyFont="1" applyBorder="1"/>
    <xf numFmtId="164" fontId="10" fillId="0" borderId="42" xfId="1" applyNumberFormat="1" applyFont="1" applyBorder="1"/>
    <xf numFmtId="0" fontId="11" fillId="10" borderId="32" xfId="0" applyFont="1" applyFill="1" applyBorder="1"/>
    <xf numFmtId="0" fontId="25" fillId="10" borderId="33" xfId="0" applyFont="1" applyFill="1" applyBorder="1" applyAlignment="1">
      <alignment horizontal="right"/>
    </xf>
    <xf numFmtId="0" fontId="11" fillId="10" borderId="33" xfId="0" applyFont="1" applyFill="1" applyBorder="1" applyAlignment="1">
      <alignment horizontal="right"/>
    </xf>
    <xf numFmtId="0" fontId="11" fillId="10" borderId="34" xfId="0" applyFont="1" applyFill="1" applyBorder="1" applyAlignment="1">
      <alignment horizontal="right"/>
    </xf>
    <xf numFmtId="0" fontId="10" fillId="2" borderId="18" xfId="0" applyFont="1" applyFill="1" applyBorder="1" applyProtection="1">
      <protection locked="0"/>
    </xf>
    <xf numFmtId="10" fontId="18" fillId="2" borderId="19" xfId="0" applyNumberFormat="1" applyFont="1" applyFill="1" applyBorder="1" applyProtection="1">
      <protection locked="0"/>
    </xf>
    <xf numFmtId="0" fontId="10" fillId="2" borderId="25" xfId="0" applyFont="1" applyFill="1" applyBorder="1" applyProtection="1">
      <protection locked="0"/>
    </xf>
    <xf numFmtId="10" fontId="18" fillId="2" borderId="26" xfId="0" applyNumberFormat="1" applyFont="1" applyFill="1" applyBorder="1" applyProtection="1">
      <protection locked="0"/>
    </xf>
    <xf numFmtId="10" fontId="18" fillId="0" borderId="14" xfId="0" applyNumberFormat="1" applyFont="1" applyBorder="1"/>
    <xf numFmtId="0" fontId="11" fillId="6" borderId="13" xfId="0" applyFont="1" applyFill="1" applyBorder="1"/>
    <xf numFmtId="0" fontId="25" fillId="6" borderId="33" xfId="0" applyFont="1" applyFill="1" applyBorder="1" applyAlignment="1">
      <alignment horizontal="right"/>
    </xf>
    <xf numFmtId="0" fontId="11" fillId="6" borderId="33" xfId="0" applyFont="1" applyFill="1" applyBorder="1" applyAlignment="1">
      <alignment horizontal="right"/>
    </xf>
    <xf numFmtId="0" fontId="11" fillId="6" borderId="34" xfId="0" applyFont="1" applyFill="1" applyBorder="1" applyAlignment="1">
      <alignment horizontal="right"/>
    </xf>
    <xf numFmtId="0" fontId="0" fillId="2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8" xfId="0" applyFill="1" applyBorder="1" applyProtection="1">
      <protection locked="0"/>
    </xf>
    <xf numFmtId="164" fontId="0" fillId="0" borderId="0" xfId="1" applyNumberFormat="1" applyFont="1"/>
    <xf numFmtId="167" fontId="0" fillId="0" borderId="0" xfId="3" applyNumberFormat="1" applyFont="1"/>
    <xf numFmtId="6" fontId="0" fillId="0" borderId="0" xfId="0" applyNumberFormat="1"/>
    <xf numFmtId="0" fontId="3" fillId="0" borderId="0" xfId="0" applyFont="1" applyAlignment="1">
      <alignment horizontal="right"/>
    </xf>
    <xf numFmtId="168" fontId="0" fillId="0" borderId="0" xfId="0" applyNumberFormat="1"/>
    <xf numFmtId="167" fontId="10" fillId="0" borderId="24" xfId="3" applyNumberFormat="1" applyFont="1" applyFill="1" applyBorder="1" applyAlignment="1" applyProtection="1"/>
    <xf numFmtId="164" fontId="10" fillId="0" borderId="24" xfId="1" applyNumberFormat="1" applyFont="1" applyFill="1" applyBorder="1" applyAlignment="1" applyProtection="1"/>
    <xf numFmtId="43" fontId="0" fillId="2" borderId="4" xfId="0" applyNumberFormat="1" applyFill="1" applyBorder="1" applyProtection="1">
      <protection locked="0"/>
    </xf>
    <xf numFmtId="164" fontId="10" fillId="0" borderId="20" xfId="1" applyNumberFormat="1" applyFont="1" applyBorder="1" applyProtection="1"/>
    <xf numFmtId="164" fontId="11" fillId="0" borderId="27" xfId="1" applyNumberFormat="1" applyFont="1" applyBorder="1" applyProtection="1"/>
    <xf numFmtId="164" fontId="11" fillId="0" borderId="31" xfId="1" applyNumberFormat="1" applyFont="1" applyBorder="1" applyProtection="1"/>
    <xf numFmtId="164" fontId="11" fillId="0" borderId="26" xfId="1" applyNumberFormat="1" applyFont="1" applyBorder="1" applyProtection="1"/>
    <xf numFmtId="164" fontId="10" fillId="5" borderId="19" xfId="1" applyNumberFormat="1" applyFont="1" applyFill="1" applyBorder="1" applyProtection="1"/>
    <xf numFmtId="0" fontId="11" fillId="0" borderId="19" xfId="0" applyFont="1" applyBorder="1" applyAlignment="1">
      <alignment horizontal="right"/>
    </xf>
    <xf numFmtId="0" fontId="11" fillId="0" borderId="20" xfId="0" applyFont="1" applyBorder="1" applyAlignment="1">
      <alignment horizontal="right"/>
    </xf>
    <xf numFmtId="164" fontId="10" fillId="0" borderId="19" xfId="0" applyNumberFormat="1" applyFont="1" applyBorder="1"/>
    <xf numFmtId="164" fontId="10" fillId="0" borderId="20" xfId="0" applyNumberFormat="1" applyFont="1" applyBorder="1"/>
    <xf numFmtId="2" fontId="10" fillId="0" borderId="19" xfId="0" applyNumberFormat="1" applyFont="1" applyBorder="1"/>
    <xf numFmtId="2" fontId="10" fillId="0" borderId="20" xfId="0" applyNumberFormat="1" applyFont="1" applyBorder="1"/>
    <xf numFmtId="167" fontId="19" fillId="0" borderId="20" xfId="0" applyNumberFormat="1" applyFont="1" applyBorder="1" applyAlignment="1">
      <alignment wrapText="1"/>
    </xf>
    <xf numFmtId="0" fontId="0" fillId="0" borderId="26" xfId="0" applyBorder="1"/>
    <xf numFmtId="0" fontId="11" fillId="0" borderId="38" xfId="0" applyFont="1" applyBorder="1" applyAlignment="1">
      <alignment horizontal="right"/>
    </xf>
    <xf numFmtId="164" fontId="11" fillId="0" borderId="42" xfId="1" applyNumberFormat="1" applyFont="1" applyBorder="1" applyProtection="1"/>
    <xf numFmtId="164" fontId="10" fillId="0" borderId="20" xfId="1" applyNumberFormat="1" applyFont="1" applyFill="1" applyBorder="1" applyProtection="1"/>
    <xf numFmtId="10" fontId="10" fillId="0" borderId="20" xfId="0" applyNumberFormat="1" applyFont="1" applyBorder="1"/>
    <xf numFmtId="164" fontId="10" fillId="0" borderId="19" xfId="1" applyNumberFormat="1" applyFont="1" applyFill="1" applyBorder="1" applyProtection="1"/>
    <xf numFmtId="10" fontId="10" fillId="0" borderId="19" xfId="0" applyNumberFormat="1" applyFont="1" applyBorder="1"/>
    <xf numFmtId="164" fontId="11" fillId="0" borderId="19" xfId="1" applyNumberFormat="1" applyFont="1" applyBorder="1" applyProtection="1"/>
    <xf numFmtId="164" fontId="3" fillId="0" borderId="26" xfId="0" applyNumberFormat="1" applyFont="1" applyBorder="1"/>
    <xf numFmtId="0" fontId="10" fillId="2" borderId="20" xfId="0" applyFont="1" applyFill="1" applyBorder="1" applyAlignment="1" applyProtection="1">
      <alignment horizontal="center"/>
      <protection locked="0"/>
    </xf>
    <xf numFmtId="164" fontId="10" fillId="0" borderId="20" xfId="1" applyNumberFormat="1" applyFont="1" applyFill="1" applyBorder="1" applyAlignment="1" applyProtection="1"/>
    <xf numFmtId="0" fontId="11" fillId="0" borderId="48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164" fontId="10" fillId="0" borderId="24" xfId="1" applyNumberFormat="1" applyFont="1" applyFill="1" applyBorder="1" applyAlignment="1"/>
    <xf numFmtId="165" fontId="0" fillId="2" borderId="4" xfId="1" applyNumberFormat="1" applyFont="1" applyFill="1" applyBorder="1" applyProtection="1">
      <protection locked="0"/>
    </xf>
    <xf numFmtId="10" fontId="0" fillId="0" borderId="27" xfId="3" applyNumberFormat="1" applyFont="1" applyFill="1" applyBorder="1" applyProtection="1">
      <protection locked="0"/>
    </xf>
    <xf numFmtId="164" fontId="10" fillId="0" borderId="20" xfId="1" applyNumberFormat="1" applyFont="1" applyFill="1" applyBorder="1" applyAlignment="1"/>
    <xf numFmtId="10" fontId="10" fillId="0" borderId="20" xfId="3" applyNumberFormat="1" applyFont="1" applyFill="1" applyBorder="1" applyAlignment="1" applyProtection="1"/>
    <xf numFmtId="0" fontId="28" fillId="0" borderId="0" xfId="0" applyFont="1"/>
    <xf numFmtId="0" fontId="29" fillId="0" borderId="0" xfId="0" applyFont="1"/>
    <xf numFmtId="0" fontId="0" fillId="2" borderId="19" xfId="0" applyFill="1" applyBorder="1" applyProtection="1">
      <protection locked="0"/>
    </xf>
    <xf numFmtId="0" fontId="10" fillId="0" borderId="22" xfId="0" applyFont="1" applyBorder="1" applyAlignment="1">
      <alignment horizontal="left"/>
    </xf>
    <xf numFmtId="0" fontId="10" fillId="0" borderId="23" xfId="0" applyFont="1" applyBorder="1" applyAlignment="1">
      <alignment horizontal="left"/>
    </xf>
    <xf numFmtId="0" fontId="11" fillId="0" borderId="29" xfId="0" applyFont="1" applyBorder="1" applyAlignment="1">
      <alignment horizontal="left"/>
    </xf>
    <xf numFmtId="0" fontId="11" fillId="0" borderId="30" xfId="0" applyFont="1" applyBorder="1" applyAlignment="1">
      <alignment horizontal="left"/>
    </xf>
    <xf numFmtId="0" fontId="11" fillId="0" borderId="32" xfId="0" applyFont="1" applyBorder="1" applyAlignment="1">
      <alignment horizontal="left"/>
    </xf>
    <xf numFmtId="0" fontId="11" fillId="0" borderId="21" xfId="0" applyFont="1" applyBorder="1" applyAlignment="1">
      <alignment horizontal="left"/>
    </xf>
    <xf numFmtId="0" fontId="11" fillId="0" borderId="22" xfId="0" applyFont="1" applyBorder="1" applyAlignment="1">
      <alignment horizontal="left"/>
    </xf>
    <xf numFmtId="0" fontId="11" fillId="0" borderId="23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11" fillId="0" borderId="13" xfId="0" applyFont="1" applyBorder="1" applyAlignment="1">
      <alignment horizontal="left" indent="1"/>
    </xf>
    <xf numFmtId="0" fontId="0" fillId="0" borderId="0" xfId="0"/>
    <xf numFmtId="9" fontId="13" fillId="0" borderId="0" xfId="0" applyNumberFormat="1" applyFont="1" applyAlignment="1">
      <alignment horizontal="center"/>
    </xf>
    <xf numFmtId="0" fontId="11" fillId="0" borderId="28" xfId="0" applyFont="1" applyBorder="1" applyAlignment="1">
      <alignment horizontal="left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19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2" borderId="9" xfId="0" applyFont="1" applyFill="1" applyBorder="1" applyAlignment="1" applyProtection="1">
      <alignment horizontal="left"/>
      <protection locked="0"/>
    </xf>
    <xf numFmtId="0" fontId="10" fillId="2" borderId="18" xfId="0" applyFont="1" applyFill="1" applyBorder="1" applyAlignment="1" applyProtection="1">
      <alignment horizontal="left"/>
      <protection locked="0"/>
    </xf>
    <xf numFmtId="0" fontId="10" fillId="2" borderId="19" xfId="0" applyFont="1" applyFill="1" applyBorder="1" applyAlignment="1" applyProtection="1">
      <alignment horizontal="left"/>
      <protection locked="0"/>
    </xf>
    <xf numFmtId="0" fontId="10" fillId="2" borderId="21" xfId="0" applyFont="1" applyFill="1" applyBorder="1" applyAlignment="1" applyProtection="1">
      <alignment horizontal="left"/>
      <protection locked="0"/>
    </xf>
    <xf numFmtId="0" fontId="10" fillId="2" borderId="22" xfId="0" applyFont="1" applyFill="1" applyBorder="1" applyAlignment="1" applyProtection="1">
      <alignment horizontal="left"/>
      <protection locked="0"/>
    </xf>
    <xf numFmtId="0" fontId="10" fillId="2" borderId="23" xfId="0" applyFont="1" applyFill="1" applyBorder="1" applyAlignment="1" applyProtection="1">
      <alignment horizontal="left"/>
      <protection locked="0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0" fillId="0" borderId="0" xfId="0" applyAlignment="1">
      <alignment horizontal="left"/>
    </xf>
    <xf numFmtId="9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left" wrapText="1"/>
    </xf>
    <xf numFmtId="0" fontId="11" fillId="6" borderId="19" xfId="0" applyFont="1" applyFill="1" applyBorder="1" applyAlignment="1">
      <alignment horizontal="left" wrapText="1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10" fillId="0" borderId="18" xfId="0" applyFont="1" applyBorder="1" applyAlignment="1" applyProtection="1">
      <alignment horizontal="left"/>
      <protection locked="0"/>
    </xf>
    <xf numFmtId="0" fontId="10" fillId="0" borderId="19" xfId="0" applyFont="1" applyBorder="1" applyAlignment="1" applyProtection="1">
      <alignment horizontal="left"/>
      <protection locked="0"/>
    </xf>
    <xf numFmtId="0" fontId="11" fillId="0" borderId="25" xfId="0" applyFont="1" applyBorder="1" applyAlignment="1">
      <alignment horizontal="left"/>
    </xf>
    <xf numFmtId="0" fontId="11" fillId="0" borderId="26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11" fillId="0" borderId="29" xfId="0" applyFont="1" applyBorder="1" applyAlignment="1">
      <alignment horizontal="left"/>
    </xf>
    <xf numFmtId="0" fontId="11" fillId="0" borderId="30" xfId="0" applyFont="1" applyBorder="1" applyAlignment="1">
      <alignment horizontal="left"/>
    </xf>
    <xf numFmtId="9" fontId="17" fillId="0" borderId="0" xfId="0" applyNumberFormat="1" applyFont="1" applyAlignment="1">
      <alignment horizontal="center" wrapText="1"/>
    </xf>
    <xf numFmtId="0" fontId="11" fillId="0" borderId="32" xfId="0" applyFont="1" applyBorder="1" applyAlignment="1">
      <alignment horizontal="left"/>
    </xf>
    <xf numFmtId="0" fontId="11" fillId="0" borderId="33" xfId="0" applyFont="1" applyBorder="1" applyAlignment="1">
      <alignment horizontal="left"/>
    </xf>
    <xf numFmtId="0" fontId="11" fillId="0" borderId="34" xfId="0" applyFont="1" applyBorder="1" applyAlignment="1">
      <alignment horizontal="left"/>
    </xf>
    <xf numFmtId="0" fontId="11" fillId="0" borderId="32" xfId="1" applyNumberFormat="1" applyFont="1" applyBorder="1" applyAlignment="1">
      <alignment horizontal="center"/>
    </xf>
    <xf numFmtId="0" fontId="11" fillId="0" borderId="33" xfId="1" applyNumberFormat="1" applyFont="1" applyBorder="1" applyAlignment="1">
      <alignment horizontal="center"/>
    </xf>
    <xf numFmtId="0" fontId="11" fillId="0" borderId="34" xfId="1" applyNumberFormat="1" applyFont="1" applyBorder="1" applyAlignment="1">
      <alignment horizontal="center"/>
    </xf>
    <xf numFmtId="0" fontId="11" fillId="0" borderId="15" xfId="1" applyNumberFormat="1" applyFont="1" applyBorder="1" applyAlignment="1">
      <alignment horizontal="center"/>
    </xf>
    <xf numFmtId="0" fontId="11" fillId="0" borderId="16" xfId="1" applyNumberFormat="1" applyFont="1" applyBorder="1" applyAlignment="1">
      <alignment horizontal="center"/>
    </xf>
    <xf numFmtId="0" fontId="11" fillId="0" borderId="37" xfId="1" applyNumberFormat="1" applyFont="1" applyBorder="1" applyAlignment="1">
      <alignment horizontal="center"/>
    </xf>
    <xf numFmtId="0" fontId="11" fillId="0" borderId="35" xfId="0" applyFont="1" applyBorder="1" applyAlignment="1">
      <alignment horizontal="left"/>
    </xf>
    <xf numFmtId="0" fontId="11" fillId="0" borderId="36" xfId="0" applyFont="1" applyBorder="1" applyAlignment="1">
      <alignment horizontal="left"/>
    </xf>
    <xf numFmtId="0" fontId="10" fillId="0" borderId="18" xfId="0" applyFont="1" applyBorder="1" applyAlignment="1">
      <alignment horizontal="left"/>
    </xf>
    <xf numFmtId="0" fontId="10" fillId="0" borderId="19" xfId="0" applyFont="1" applyBorder="1" applyAlignment="1">
      <alignment horizontal="left"/>
    </xf>
    <xf numFmtId="0" fontId="10" fillId="0" borderId="20" xfId="0" applyFont="1" applyBorder="1" applyAlignment="1">
      <alignment horizontal="left"/>
    </xf>
    <xf numFmtId="0" fontId="10" fillId="0" borderId="25" xfId="0" applyFont="1" applyBorder="1" applyAlignment="1">
      <alignment horizontal="left"/>
    </xf>
    <xf numFmtId="0" fontId="10" fillId="0" borderId="26" xfId="0" applyFont="1" applyBorder="1" applyAlignment="1">
      <alignment horizontal="left"/>
    </xf>
    <xf numFmtId="0" fontId="10" fillId="0" borderId="27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0" fontId="11" fillId="0" borderId="13" xfId="0" applyFont="1" applyBorder="1" applyAlignment="1">
      <alignment horizontal="left" indent="1"/>
    </xf>
    <xf numFmtId="0" fontId="11" fillId="0" borderId="14" xfId="0" applyFont="1" applyBorder="1" applyAlignment="1">
      <alignment horizontal="left" indent="1"/>
    </xf>
    <xf numFmtId="0" fontId="11" fillId="0" borderId="38" xfId="0" applyFont="1" applyBorder="1" applyAlignment="1">
      <alignment horizontal="left" indent="1"/>
    </xf>
    <xf numFmtId="0" fontId="19" fillId="0" borderId="25" xfId="0" applyFont="1" applyBorder="1" applyAlignment="1">
      <alignment horizontal="left"/>
    </xf>
    <xf numFmtId="0" fontId="19" fillId="0" borderId="26" xfId="0" applyFont="1" applyBorder="1" applyAlignment="1">
      <alignment horizontal="left"/>
    </xf>
    <xf numFmtId="0" fontId="19" fillId="0" borderId="27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0" fontId="11" fillId="0" borderId="38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0" fillId="0" borderId="21" xfId="0" applyFont="1" applyBorder="1" applyAlignment="1">
      <alignment horizontal="left"/>
    </xf>
    <xf numFmtId="0" fontId="10" fillId="0" borderId="22" xfId="0" applyFont="1" applyBorder="1" applyAlignment="1">
      <alignment horizontal="left"/>
    </xf>
    <xf numFmtId="0" fontId="10" fillId="0" borderId="23" xfId="0" applyFont="1" applyBorder="1" applyAlignment="1">
      <alignment horizontal="left"/>
    </xf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4" fillId="9" borderId="0" xfId="0" applyFont="1" applyFill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2" fillId="3" borderId="43" xfId="0" applyFont="1" applyFill="1" applyBorder="1" applyAlignment="1">
      <alignment horizontal="center"/>
    </xf>
    <xf numFmtId="0" fontId="2" fillId="3" borderId="44" xfId="0" applyFont="1" applyFill="1" applyBorder="1" applyAlignment="1">
      <alignment horizontal="center"/>
    </xf>
    <xf numFmtId="0" fontId="2" fillId="3" borderId="45" xfId="0" applyFont="1" applyFill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11" fillId="0" borderId="21" xfId="0" applyFont="1" applyBorder="1" applyAlignment="1">
      <alignment horizontal="left"/>
    </xf>
    <xf numFmtId="0" fontId="11" fillId="0" borderId="22" xfId="0" applyFont="1" applyBorder="1" applyAlignment="1">
      <alignment horizontal="left"/>
    </xf>
    <xf numFmtId="0" fontId="11" fillId="0" borderId="23" xfId="0" applyFont="1" applyBorder="1" applyAlignment="1">
      <alignment horizontal="left"/>
    </xf>
    <xf numFmtId="0" fontId="10" fillId="0" borderId="24" xfId="0" applyFont="1" applyBorder="1" applyAlignment="1">
      <alignment horizontal="left"/>
    </xf>
    <xf numFmtId="0" fontId="11" fillId="2" borderId="21" xfId="0" applyFont="1" applyFill="1" applyBorder="1" applyAlignment="1" applyProtection="1">
      <alignment horizontal="left"/>
      <protection locked="0"/>
    </xf>
    <xf numFmtId="0" fontId="11" fillId="2" borderId="22" xfId="0" applyFont="1" applyFill="1" applyBorder="1" applyAlignment="1" applyProtection="1">
      <alignment horizontal="left"/>
      <protection locked="0"/>
    </xf>
    <xf numFmtId="0" fontId="11" fillId="2" borderId="23" xfId="0" applyFont="1" applyFill="1" applyBorder="1" applyAlignment="1" applyProtection="1">
      <alignment horizontal="left"/>
      <protection locked="0"/>
    </xf>
    <xf numFmtId="0" fontId="11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31" xfId="0" applyFont="1" applyBorder="1" applyAlignment="1">
      <alignment horizontal="left"/>
    </xf>
    <xf numFmtId="0" fontId="10" fillId="2" borderId="24" xfId="0" applyFont="1" applyFill="1" applyBorder="1" applyAlignment="1" applyProtection="1">
      <alignment horizontal="left"/>
      <protection locked="0"/>
    </xf>
    <xf numFmtId="0" fontId="2" fillId="3" borderId="4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10" fillId="0" borderId="19" xfId="0" applyFont="1" applyBorder="1" applyAlignment="1">
      <alignment horizontal="right"/>
    </xf>
    <xf numFmtId="0" fontId="2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4" fillId="7" borderId="24" xfId="0" applyFont="1" applyFill="1" applyBorder="1" applyAlignment="1"/>
    <xf numFmtId="0" fontId="0" fillId="0" borderId="22" xfId="0" applyBorder="1" applyAlignment="1"/>
    <xf numFmtId="0" fontId="0" fillId="0" borderId="23" xfId="0" applyBorder="1" applyAlignment="1"/>
    <xf numFmtId="0" fontId="0" fillId="0" borderId="0" xfId="0" applyAlignment="1"/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3" fillId="0" borderId="25" xfId="0" applyFont="1" applyBorder="1" applyAlignment="1"/>
    <xf numFmtId="0" fontId="3" fillId="0" borderId="26" xfId="0" applyFont="1" applyBorder="1" applyAlignme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57151</xdr:rowOff>
    </xdr:from>
    <xdr:to>
      <xdr:col>3</xdr:col>
      <xdr:colOff>200025</xdr:colOff>
      <xdr:row>3</xdr:row>
      <xdr:rowOff>167999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C64EB5-06EC-4C2E-AEF0-8DFAF2A40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57151"/>
          <a:ext cx="1304925" cy="7585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47626</xdr:rowOff>
    </xdr:from>
    <xdr:to>
      <xdr:col>0</xdr:col>
      <xdr:colOff>1228726</xdr:colOff>
      <xdr:row>3</xdr:row>
      <xdr:rowOff>63032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DAC91F-22D0-4244-A690-812973A7A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47626"/>
          <a:ext cx="1009650" cy="5869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402%20enhancements\Current%204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w08sfs01\Users-MF\jrocker\Documents\HUD%20FHA%20Tax%20Credit%20Piliot%20Wheelbarro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mhffile04\Public\Underwriting\Older%20Sample%20Workbook%202016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nderwriting\Older%20Sample%20Workbook%202016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mhffile04\Public\402%20with%20Pr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402%20with%20Pr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P_Too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nderwriting\workbook%20analysis%20tool%2007-06-16%20(2016%20workbook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"/>
      <sheetName val="Development Team"/>
      <sheetName val="Buildings"/>
      <sheetName val="Preservation Data"/>
      <sheetName val="Subsidy Layering"/>
      <sheetName val="Equity Proceeds"/>
      <sheetName val="Valuation"/>
      <sheetName val="AMRTZ-A"/>
      <sheetName val="AMRTZ-B"/>
      <sheetName val="Sources &amp; Uses"/>
      <sheetName val="Vacancy"/>
      <sheetName val="HOME Unit Deter"/>
      <sheetName val="Cash on Cash"/>
      <sheetName val="Mortgage Rate Calc"/>
      <sheetName val="Functions"/>
      <sheetName val="dlgFileSelect"/>
      <sheetName val="10 Year Proforma"/>
      <sheetName val="Controls"/>
      <sheetName val="Current 4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Tax Credit Report"/>
      <sheetName val="Draw Schedule"/>
      <sheetName val="Comprehensive S&amp;U"/>
      <sheetName val="92264-A Data"/>
      <sheetName val="Output- HUD Summary Report"/>
      <sheetName val="HUD Data Input-Summary Report"/>
      <sheetName val="Instruc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Controls1"/>
      <sheetName val="Controls"/>
      <sheetName val="Tables"/>
      <sheetName val="WorksheetsTabs"/>
      <sheetName val="SummaryTabControlsValues"/>
      <sheetName val="Business Logic"/>
      <sheetName val="Instructions"/>
      <sheetName val="Summary"/>
      <sheetName val="Funding Request"/>
      <sheetName val="Signature - Affirm. Action Stmt"/>
      <sheetName val="HTC Owner Cert"/>
      <sheetName val="Project Description"/>
      <sheetName val="Property Information"/>
      <sheetName val="Housing Income"/>
      <sheetName val="Income &amp; Expense"/>
      <sheetName val="Mortgage Calc"/>
      <sheetName val="Cash Flow"/>
      <sheetName val="Development Costs"/>
      <sheetName val="Sources"/>
      <sheetName val="HTC Info"/>
      <sheetName val="Determination of Credit"/>
      <sheetName val="Development Team"/>
      <sheetName val="Buildings"/>
      <sheetName val="Amortization"/>
      <sheetName val="Controls Properties"/>
      <sheetName val="Older Sample Workbook 20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Controls1"/>
      <sheetName val="Controls"/>
      <sheetName val="Tables"/>
      <sheetName val="WorksheetsTabs"/>
      <sheetName val="SummaryTabControlsValues"/>
      <sheetName val="Business Logic"/>
      <sheetName val="Instructions"/>
      <sheetName val="Summary"/>
      <sheetName val="Funding Request"/>
      <sheetName val="Signature - Affirm. Action Stmt"/>
      <sheetName val="HTC Owner Cert"/>
      <sheetName val="Project Description"/>
      <sheetName val="Property Information"/>
      <sheetName val="Housing Income"/>
      <sheetName val="Income &amp; Expense"/>
      <sheetName val="Mortgage Calc"/>
      <sheetName val="Cash Flow"/>
      <sheetName val="Development Costs"/>
      <sheetName val="Sources"/>
      <sheetName val="HTC Info"/>
      <sheetName val="Determination of Credit"/>
      <sheetName val="Development Team"/>
      <sheetName val="Buildings"/>
      <sheetName val="Amortization"/>
      <sheetName val="Controls Properties"/>
      <sheetName val="Older Sample Workbook 20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"/>
      <sheetName val="Development Team"/>
      <sheetName val="Buildings"/>
      <sheetName val="Subsidy Layering"/>
      <sheetName val="Equity Proceeds"/>
      <sheetName val="Valuation"/>
      <sheetName val="AMRTZ-A"/>
      <sheetName val="AMRTZ-B"/>
      <sheetName val="Sources &amp; Uses"/>
      <sheetName val="Vacancy"/>
      <sheetName val="Mortgage Rate Calc"/>
      <sheetName val="10 Year Proforma"/>
      <sheetName val="Controls"/>
      <sheetName val="Functions"/>
      <sheetName val="dlgFileSelec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"/>
      <sheetName val="Development Team"/>
      <sheetName val="Buildings"/>
      <sheetName val="Subsidy Layering"/>
      <sheetName val="Equity Proceeds"/>
      <sheetName val="Valuation"/>
      <sheetName val="AMRTZ-A"/>
      <sheetName val="AMRTZ-B"/>
      <sheetName val="Sources &amp; Uses"/>
      <sheetName val="Vacancy"/>
      <sheetName val="Mortgage Rate Calc"/>
      <sheetName val="10 Year Proforma"/>
      <sheetName val="Controls"/>
      <sheetName val="Functions"/>
      <sheetName val="dlgFileSelec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InputSheet"/>
      <sheetName val="(2)RentRoll"/>
      <sheetName val="(3)DetailedOperStmt"/>
      <sheetName val="(4)OperStmt&amp;UnderwritingSum"/>
      <sheetName val="(5a)EstHUDRefiCosts"/>
      <sheetName val="(9)H92264Comments"/>
      <sheetName val="(7)ReservesCalculation"/>
      <sheetName val="(6a)MaxMrtgDetermination"/>
      <sheetName val="(6b)MortgageSummary"/>
      <sheetName val="(5b)SourcesUses"/>
      <sheetName val="(8)DCSStressTest"/>
      <sheetName val="(12)H92013"/>
      <sheetName val="(10)H92264"/>
      <sheetName val="(11)H92264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nt Analysis"/>
      <sheetName val="Op Exp"/>
      <sheetName val="Mortgage Sizing"/>
      <sheetName val="Sensitivity"/>
      <sheetName val="Reserves"/>
      <sheetName val="Flow of Funds"/>
      <sheetName val="App Comparison"/>
      <sheetName val="Mortgage Credit Cover"/>
      <sheetName val="Mortgage Credit"/>
      <sheetName val="Subsidy Layering"/>
      <sheetName val="HO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ome.treasury.gov/resource-center/data-chart-center/interest-rates/TextView?type=daily_treasury_yield_curve&amp;field_tdr_date_value_month=202210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5366E-B7E9-4401-87D6-EEC014583D45}">
  <dimension ref="A1:AI131"/>
  <sheetViews>
    <sheetView showGridLines="0" tabSelected="1" topLeftCell="B114" workbookViewId="0">
      <selection activeCell="G140" sqref="G140"/>
    </sheetView>
  </sheetViews>
  <sheetFormatPr defaultRowHeight="14.45"/>
  <cols>
    <col min="1" max="3" width="6.7109375" customWidth="1"/>
    <col min="4" max="4" width="8.7109375" customWidth="1"/>
    <col min="5" max="5" width="11.7109375" customWidth="1"/>
    <col min="6" max="6" width="10.7109375" customWidth="1"/>
    <col min="7" max="8" width="9.7109375" customWidth="1"/>
    <col min="9" max="9" width="11.7109375" customWidth="1"/>
    <col min="10" max="10" width="9.7109375" customWidth="1"/>
    <col min="11" max="11" width="11.85546875" bestFit="1" customWidth="1"/>
    <col min="12" max="13" width="10.7109375" customWidth="1"/>
    <col min="14" max="14" width="12.5703125" customWidth="1"/>
    <col min="15" max="15" width="13.5703125" customWidth="1"/>
    <col min="16" max="16" width="13.140625" customWidth="1"/>
    <col min="17" max="17" width="11.5703125" bestFit="1" customWidth="1"/>
    <col min="20" max="20" width="6.42578125" customWidth="1"/>
    <col min="21" max="21" width="8.5703125" customWidth="1"/>
    <col min="23" max="23" width="8" customWidth="1"/>
    <col min="24" max="24" width="8.42578125" customWidth="1"/>
    <col min="25" max="25" width="8.7109375" customWidth="1"/>
    <col min="26" max="26" width="9" customWidth="1"/>
  </cols>
  <sheetData>
    <row r="1" spans="1:35" ht="21">
      <c r="A1" s="274"/>
      <c r="B1" s="274"/>
      <c r="C1" s="274"/>
      <c r="D1" s="274"/>
      <c r="E1" s="262" t="s">
        <v>0</v>
      </c>
      <c r="F1" s="274"/>
      <c r="G1" s="274"/>
      <c r="H1" s="274"/>
      <c r="I1" s="274"/>
      <c r="J1" s="274"/>
      <c r="K1" s="274"/>
      <c r="L1" s="274"/>
      <c r="M1" s="281" t="s">
        <v>1</v>
      </c>
      <c r="N1" s="282"/>
      <c r="O1" s="282"/>
      <c r="P1" s="282"/>
      <c r="Q1" s="283"/>
      <c r="R1" s="274"/>
      <c r="S1" s="274"/>
      <c r="T1" s="274"/>
      <c r="U1" s="274"/>
      <c r="V1" s="274"/>
      <c r="W1" s="274"/>
      <c r="X1" s="274"/>
      <c r="Y1" s="274"/>
      <c r="Z1" s="274"/>
      <c r="AA1" s="274"/>
      <c r="AB1" s="274"/>
      <c r="AC1" s="274"/>
      <c r="AD1" s="274"/>
      <c r="AE1" s="274"/>
      <c r="AF1" s="274"/>
      <c r="AG1" s="274"/>
      <c r="AH1" s="274"/>
      <c r="AI1" s="274"/>
    </row>
    <row r="2" spans="1:35" ht="15" customHeight="1">
      <c r="A2" s="274"/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84"/>
      <c r="N2" s="285"/>
      <c r="O2" s="285"/>
      <c r="P2" s="285"/>
      <c r="Q2" s="286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4"/>
      <c r="AE2" s="274"/>
      <c r="AF2" s="274"/>
      <c r="AG2" s="274"/>
      <c r="AH2" s="274"/>
      <c r="AI2" s="274"/>
    </row>
    <row r="3" spans="1:35" ht="15" customHeight="1">
      <c r="A3" s="274"/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84"/>
      <c r="N3" s="285"/>
      <c r="O3" s="285"/>
      <c r="P3" s="285"/>
      <c r="Q3" s="286"/>
      <c r="R3" s="274"/>
      <c r="S3" s="274"/>
      <c r="T3" s="274"/>
      <c r="U3" s="274"/>
      <c r="V3" s="274"/>
      <c r="W3" s="274"/>
      <c r="X3" s="274"/>
      <c r="Y3" s="274"/>
      <c r="Z3" s="274"/>
      <c r="AA3" s="274"/>
      <c r="AB3" s="274"/>
      <c r="AC3" s="274"/>
      <c r="AD3" s="274"/>
      <c r="AE3" s="274"/>
      <c r="AF3" s="274"/>
      <c r="AG3" s="274"/>
      <c r="AH3" s="274"/>
      <c r="AI3" s="274"/>
    </row>
    <row r="4" spans="1:35">
      <c r="A4" s="274"/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84"/>
      <c r="N4" s="285"/>
      <c r="O4" s="285"/>
      <c r="P4" s="285"/>
      <c r="Q4" s="286"/>
      <c r="R4" s="274"/>
      <c r="S4" s="274"/>
      <c r="T4" s="274"/>
      <c r="U4" s="274"/>
      <c r="V4" s="274"/>
      <c r="W4" s="274"/>
      <c r="X4" s="274"/>
      <c r="Y4" s="274"/>
      <c r="Z4" s="274"/>
      <c r="AA4" s="274"/>
      <c r="AB4" s="274"/>
      <c r="AC4" s="274"/>
      <c r="AD4" s="274"/>
      <c r="AE4" s="274"/>
      <c r="AF4" s="274"/>
      <c r="AG4" s="274"/>
      <c r="AH4" s="274"/>
      <c r="AI4" s="274"/>
    </row>
    <row r="5" spans="1:35" ht="15" thickBot="1">
      <c r="A5" s="274"/>
      <c r="B5" s="274"/>
      <c r="C5" s="274"/>
      <c r="D5" s="274"/>
      <c r="E5" s="274"/>
      <c r="F5" s="274"/>
      <c r="G5" s="274"/>
      <c r="H5" s="274"/>
      <c r="I5" s="274"/>
      <c r="J5" s="274"/>
      <c r="K5" s="274"/>
      <c r="L5" s="274"/>
      <c r="M5" s="287"/>
      <c r="N5" s="288"/>
      <c r="O5" s="288"/>
      <c r="P5" s="288"/>
      <c r="Q5" s="289"/>
      <c r="R5" s="274"/>
      <c r="S5" s="274"/>
      <c r="T5" s="274"/>
      <c r="U5" s="274"/>
      <c r="V5" s="274"/>
      <c r="W5" s="274"/>
      <c r="X5" s="274"/>
      <c r="Y5" s="274"/>
      <c r="Z5" s="274"/>
      <c r="AA5" s="274"/>
      <c r="AB5" s="274"/>
      <c r="AC5" s="274"/>
      <c r="AD5" s="274"/>
      <c r="AE5" s="274"/>
      <c r="AF5" s="274"/>
      <c r="AG5" s="274"/>
      <c r="AH5" s="274"/>
      <c r="AI5" s="274"/>
    </row>
    <row r="6" spans="1:35" ht="18">
      <c r="A6" s="1" t="s">
        <v>2</v>
      </c>
      <c r="B6" s="1"/>
      <c r="C6" s="1"/>
      <c r="D6" s="1"/>
      <c r="E6" s="1"/>
      <c r="F6" s="1"/>
      <c r="G6" s="274"/>
      <c r="H6" s="274"/>
      <c r="I6" s="274"/>
      <c r="J6" s="2"/>
      <c r="K6" s="274"/>
      <c r="L6" s="274"/>
      <c r="M6" s="274"/>
      <c r="N6" s="274"/>
      <c r="O6" s="274"/>
      <c r="P6" s="274"/>
      <c r="Q6" s="274"/>
      <c r="R6" s="274"/>
      <c r="S6" s="274"/>
      <c r="T6" s="274"/>
      <c r="U6" s="274"/>
      <c r="V6" s="274"/>
      <c r="W6" s="274"/>
      <c r="X6" s="274"/>
      <c r="Y6" s="274"/>
      <c r="Z6" s="274"/>
      <c r="AA6" s="274"/>
      <c r="AB6" s="274"/>
      <c r="AC6" s="274"/>
      <c r="AD6" s="274"/>
      <c r="AE6" s="274"/>
      <c r="AF6" s="274"/>
      <c r="AG6" s="274"/>
      <c r="AH6" s="274"/>
      <c r="AI6" s="274"/>
    </row>
    <row r="7" spans="1:35" ht="15.6">
      <c r="A7" s="3"/>
      <c r="B7" s="3"/>
      <c r="C7" s="3"/>
      <c r="D7" s="3"/>
      <c r="E7" s="3"/>
      <c r="F7" s="274"/>
      <c r="G7" s="274"/>
      <c r="H7" s="274"/>
      <c r="I7" s="274"/>
      <c r="J7" s="274"/>
      <c r="K7" s="274"/>
      <c r="L7" s="274"/>
      <c r="M7" s="274"/>
      <c r="N7" s="274"/>
      <c r="O7" s="274"/>
      <c r="P7" s="274"/>
      <c r="Q7" s="274"/>
      <c r="R7" s="274"/>
      <c r="S7" s="274"/>
      <c r="T7" s="274"/>
      <c r="U7" s="274"/>
      <c r="V7" s="274"/>
      <c r="W7" s="274"/>
      <c r="X7" s="274"/>
      <c r="Y7" s="274"/>
      <c r="Z7" s="274"/>
      <c r="AA7" s="274"/>
      <c r="AB7" s="274"/>
      <c r="AC7" s="274"/>
      <c r="AD7" s="274"/>
      <c r="AE7" s="274"/>
      <c r="AF7" s="274"/>
      <c r="AG7" s="274"/>
      <c r="AH7" s="274"/>
      <c r="AI7" s="274"/>
    </row>
    <row r="8" spans="1:35" ht="15.6">
      <c r="A8" s="290" t="s">
        <v>3</v>
      </c>
      <c r="B8" s="290"/>
      <c r="C8" s="290"/>
      <c r="D8" s="291"/>
      <c r="E8" s="291"/>
      <c r="F8" s="291"/>
      <c r="G8" s="291"/>
      <c r="H8" s="274"/>
      <c r="I8" s="274"/>
      <c r="J8" s="274"/>
      <c r="K8" s="274"/>
      <c r="L8" s="274"/>
      <c r="M8" s="274"/>
      <c r="N8" s="274"/>
      <c r="O8" s="274"/>
      <c r="P8" s="274"/>
      <c r="Q8" s="274"/>
      <c r="R8" s="274"/>
      <c r="S8" s="274"/>
      <c r="T8" s="274"/>
      <c r="U8" s="274"/>
      <c r="V8" s="274"/>
      <c r="W8" s="274"/>
      <c r="X8" s="274"/>
      <c r="Y8" s="274"/>
      <c r="Z8" s="274"/>
      <c r="AA8" s="274"/>
      <c r="AB8" s="274"/>
      <c r="AC8" s="274"/>
      <c r="AD8" s="274"/>
      <c r="AE8" s="274"/>
      <c r="AF8" s="274"/>
      <c r="AG8" s="274"/>
      <c r="AH8" s="274"/>
      <c r="AI8" s="274"/>
    </row>
    <row r="9" spans="1:35" ht="15.6">
      <c r="A9" s="290" t="s">
        <v>4</v>
      </c>
      <c r="B9" s="290"/>
      <c r="C9" s="290"/>
      <c r="D9" s="291"/>
      <c r="E9" s="291"/>
      <c r="F9" s="291"/>
      <c r="G9" s="291"/>
      <c r="H9" s="274"/>
      <c r="I9" s="274"/>
      <c r="J9" s="274"/>
      <c r="K9" s="274"/>
      <c r="L9" s="274"/>
      <c r="M9" s="274"/>
      <c r="N9" s="274"/>
      <c r="O9" s="274"/>
      <c r="P9" s="274"/>
      <c r="Q9" s="274"/>
      <c r="R9" s="274"/>
      <c r="S9" s="274"/>
      <c r="T9" s="274"/>
      <c r="U9" s="274"/>
      <c r="V9" s="274"/>
      <c r="W9" s="274"/>
      <c r="X9" s="274"/>
      <c r="Y9" s="274"/>
      <c r="Z9" s="274"/>
      <c r="AA9" s="274"/>
      <c r="AB9" s="274"/>
      <c r="AC9" s="274"/>
      <c r="AD9" s="274"/>
      <c r="AE9" s="274"/>
      <c r="AF9" s="274"/>
      <c r="AG9" s="274"/>
      <c r="AH9" s="274"/>
      <c r="AI9" s="274"/>
    </row>
    <row r="10" spans="1:35" ht="15.6">
      <c r="A10" s="290" t="s">
        <v>5</v>
      </c>
      <c r="B10" s="290"/>
      <c r="C10" s="290"/>
      <c r="D10" s="291"/>
      <c r="E10" s="291"/>
      <c r="F10" s="291"/>
      <c r="G10" s="291"/>
      <c r="H10" s="274"/>
      <c r="I10" s="274"/>
      <c r="J10" s="274"/>
      <c r="K10" s="274"/>
      <c r="L10" s="274"/>
      <c r="M10" s="274"/>
      <c r="N10" s="274"/>
      <c r="O10" s="274"/>
      <c r="P10" s="274"/>
      <c r="Q10" s="274"/>
      <c r="R10" s="274"/>
      <c r="S10" s="274"/>
      <c r="T10" s="274"/>
      <c r="U10" s="274"/>
      <c r="V10" s="274"/>
      <c r="W10" s="274"/>
      <c r="X10" s="274"/>
      <c r="Y10" s="274"/>
      <c r="Z10" s="274"/>
      <c r="AA10" s="274"/>
      <c r="AB10" s="274"/>
      <c r="AC10" s="274"/>
      <c r="AD10" s="274"/>
      <c r="AE10" s="274"/>
      <c r="AF10" s="274"/>
      <c r="AG10" s="274"/>
      <c r="AH10" s="274"/>
      <c r="AI10" s="274"/>
    </row>
    <row r="11" spans="1:35" ht="15.6">
      <c r="A11" s="274" t="s">
        <v>6</v>
      </c>
      <c r="B11" s="274"/>
      <c r="C11" s="274"/>
      <c r="D11" s="291"/>
      <c r="E11" s="291"/>
      <c r="F11" s="291"/>
      <c r="G11" s="291"/>
      <c r="H11" s="274"/>
      <c r="I11" s="274"/>
      <c r="J11" s="274"/>
      <c r="K11" s="274"/>
      <c r="L11" s="274"/>
      <c r="M11" s="274"/>
      <c r="N11" s="274"/>
      <c r="O11" s="274"/>
      <c r="P11" s="274"/>
      <c r="Q11" s="274"/>
      <c r="R11" s="274"/>
      <c r="S11" s="274"/>
      <c r="T11" s="274"/>
      <c r="U11" s="274"/>
      <c r="V11" s="274"/>
      <c r="W11" s="274"/>
      <c r="X11" s="274"/>
      <c r="Y11" s="274"/>
      <c r="Z11" s="274"/>
      <c r="AA11" s="274"/>
      <c r="AB11" s="274"/>
      <c r="AC11" s="274"/>
      <c r="AD11" s="274"/>
      <c r="AE11" s="274"/>
      <c r="AF11" s="274"/>
      <c r="AG11" s="274"/>
      <c r="AH11" s="274"/>
      <c r="AI11" s="274"/>
    </row>
    <row r="12" spans="1:35" ht="15.6">
      <c r="A12" s="274" t="s">
        <v>7</v>
      </c>
      <c r="B12" s="274"/>
      <c r="C12" s="274"/>
      <c r="D12" s="291">
        <v>2023</v>
      </c>
      <c r="E12" s="291"/>
      <c r="F12" s="291"/>
      <c r="G12" s="291"/>
      <c r="H12" s="274"/>
      <c r="I12" s="274"/>
      <c r="J12" s="274"/>
      <c r="K12" s="274"/>
      <c r="L12" s="274"/>
      <c r="M12" s="274"/>
      <c r="N12" s="274"/>
      <c r="O12" s="274"/>
      <c r="P12" s="274"/>
      <c r="Q12" s="274"/>
      <c r="R12" s="274"/>
      <c r="S12" s="274"/>
      <c r="T12" s="274"/>
      <c r="U12" s="274"/>
      <c r="V12" s="274"/>
      <c r="W12" s="274"/>
      <c r="X12" s="274"/>
      <c r="Y12" s="274"/>
      <c r="Z12" s="274"/>
      <c r="AA12" s="274"/>
      <c r="AB12" s="274"/>
      <c r="AC12" s="274"/>
      <c r="AD12" s="274"/>
      <c r="AE12" s="274"/>
      <c r="AF12" s="274"/>
      <c r="AG12" s="274"/>
      <c r="AH12" s="274"/>
      <c r="AI12" s="274"/>
    </row>
    <row r="13" spans="1:35" ht="15.6">
      <c r="A13" s="274" t="s">
        <v>8</v>
      </c>
      <c r="B13" s="274"/>
      <c r="C13" s="274"/>
      <c r="D13" s="4">
        <v>2021</v>
      </c>
      <c r="E13" s="4"/>
      <c r="F13" s="4"/>
      <c r="G13" s="4"/>
      <c r="H13" s="274"/>
      <c r="I13" s="274"/>
      <c r="J13" s="274"/>
      <c r="K13" s="274"/>
      <c r="L13" s="274"/>
      <c r="M13" s="274"/>
      <c r="N13" s="274"/>
      <c r="O13" s="274"/>
      <c r="P13" s="274"/>
      <c r="Q13" s="274"/>
      <c r="R13" s="274"/>
      <c r="S13" s="274"/>
      <c r="T13" s="274"/>
      <c r="U13" s="274"/>
      <c r="V13" s="274"/>
      <c r="W13" s="274"/>
      <c r="X13" s="274"/>
      <c r="Y13" s="274"/>
      <c r="Z13" s="274"/>
      <c r="AA13" s="274"/>
      <c r="AB13" s="274"/>
      <c r="AC13" s="274"/>
      <c r="AD13" s="274"/>
      <c r="AE13" s="274"/>
      <c r="AF13" s="274"/>
      <c r="AG13" s="274"/>
      <c r="AH13" s="274"/>
      <c r="AI13" s="274"/>
    </row>
    <row r="14" spans="1:35" ht="15" thickBot="1">
      <c r="A14" s="274"/>
      <c r="B14" s="274"/>
      <c r="C14" s="274"/>
      <c r="D14" s="274"/>
      <c r="E14" s="274"/>
      <c r="F14" s="274"/>
      <c r="G14" s="274"/>
      <c r="H14" s="274"/>
      <c r="I14" s="274"/>
      <c r="J14" s="274"/>
      <c r="K14" s="274"/>
      <c r="L14" s="274"/>
      <c r="M14" s="274"/>
      <c r="N14" s="274"/>
      <c r="O14" s="274"/>
      <c r="P14" s="274"/>
      <c r="Q14" s="274"/>
      <c r="R14" s="274"/>
      <c r="S14" s="274"/>
      <c r="T14" s="274"/>
      <c r="U14" s="274"/>
      <c r="V14" s="274"/>
      <c r="W14" s="274"/>
      <c r="X14" s="274"/>
      <c r="Y14" s="274"/>
      <c r="Z14" s="274"/>
      <c r="AA14" s="274"/>
      <c r="AB14" s="274"/>
      <c r="AC14" s="274"/>
      <c r="AD14" s="274"/>
      <c r="AE14" s="274"/>
      <c r="AF14" s="274"/>
      <c r="AG14" s="274"/>
      <c r="AH14" s="274"/>
      <c r="AI14" s="274"/>
    </row>
    <row r="15" spans="1:35" ht="15" thickBot="1">
      <c r="A15" s="299" t="s">
        <v>9</v>
      </c>
      <c r="B15" s="300"/>
      <c r="C15" s="300"/>
      <c r="D15" s="300"/>
      <c r="E15" s="300"/>
      <c r="F15" s="300"/>
      <c r="G15" s="300"/>
      <c r="H15" s="300"/>
      <c r="I15" s="300"/>
      <c r="J15" s="300"/>
      <c r="K15" s="301"/>
      <c r="L15" s="274"/>
      <c r="M15" s="299" t="s">
        <v>10</v>
      </c>
      <c r="N15" s="300"/>
      <c r="O15" s="300"/>
      <c r="P15" s="300"/>
      <c r="Q15" s="301"/>
      <c r="R15" s="274"/>
      <c r="S15" s="302"/>
      <c r="T15" s="302"/>
      <c r="U15" s="302"/>
      <c r="V15" s="302"/>
      <c r="W15" s="302"/>
      <c r="X15" s="302"/>
      <c r="Y15" s="302"/>
      <c r="Z15" s="274"/>
      <c r="AA15" s="274"/>
      <c r="AB15" s="274"/>
      <c r="AC15" s="274"/>
      <c r="AD15" s="274"/>
      <c r="AE15" s="274"/>
      <c r="AF15" s="274"/>
      <c r="AG15" s="274"/>
      <c r="AH15" s="274"/>
      <c r="AI15" s="274"/>
    </row>
    <row r="16" spans="1:35" ht="15" thickBot="1">
      <c r="A16" s="303" t="s">
        <v>11</v>
      </c>
      <c r="B16" s="304"/>
      <c r="C16" s="304"/>
      <c r="D16" s="304"/>
      <c r="E16" s="304"/>
      <c r="F16" s="5" t="s">
        <v>12</v>
      </c>
      <c r="G16" s="305" t="s">
        <v>13</v>
      </c>
      <c r="H16" s="306"/>
      <c r="I16" s="306"/>
      <c r="J16" s="307"/>
      <c r="K16" s="5" t="s">
        <v>12</v>
      </c>
      <c r="L16" s="274"/>
      <c r="M16" s="308"/>
      <c r="N16" s="308"/>
      <c r="O16" s="308"/>
      <c r="P16" s="308"/>
      <c r="Q16" s="308"/>
      <c r="R16" s="274"/>
      <c r="S16" s="278"/>
      <c r="T16" s="278"/>
      <c r="U16" s="278"/>
      <c r="V16" s="6"/>
      <c r="W16" s="6"/>
      <c r="X16" s="6"/>
      <c r="Y16" s="6"/>
      <c r="Z16" s="7"/>
      <c r="AA16" s="8"/>
      <c r="AB16" s="8"/>
      <c r="AC16" s="8"/>
      <c r="AD16" s="8"/>
      <c r="AE16" s="7"/>
      <c r="AF16" s="9"/>
      <c r="AG16" s="9"/>
      <c r="AH16" s="7"/>
      <c r="AI16" s="9"/>
    </row>
    <row r="17" spans="1:26" ht="15" customHeight="1">
      <c r="A17" s="292" t="s">
        <v>14</v>
      </c>
      <c r="B17" s="293"/>
      <c r="C17" s="293"/>
      <c r="D17" s="293"/>
      <c r="E17" s="25" t="e">
        <f>J121</f>
        <v>#DIV/0!</v>
      </c>
      <c r="F17" s="231">
        <f t="shared" ref="F17:F35" si="0">IFERROR(E17/$C$50,0)</f>
        <v>0</v>
      </c>
      <c r="G17" s="294" t="s">
        <v>15</v>
      </c>
      <c r="H17" s="295"/>
      <c r="I17" s="296"/>
      <c r="J17" s="12"/>
      <c r="K17" s="231">
        <f>IFERROR(J17/$C$50,0)</f>
        <v>0</v>
      </c>
      <c r="L17" s="274"/>
      <c r="M17" s="13"/>
      <c r="N17" s="14"/>
      <c r="O17" s="14"/>
      <c r="P17" s="14"/>
      <c r="Q17" s="15"/>
      <c r="R17" s="274"/>
      <c r="S17" s="297"/>
      <c r="T17" s="297"/>
      <c r="U17" s="297"/>
      <c r="V17" s="297"/>
      <c r="W17" s="297"/>
      <c r="X17" s="6"/>
      <c r="Y17" s="274"/>
      <c r="Z17" s="7"/>
    </row>
    <row r="18" spans="1:26">
      <c r="A18" s="292" t="s">
        <v>16</v>
      </c>
      <c r="B18" s="293"/>
      <c r="C18" s="293"/>
      <c r="D18" s="293"/>
      <c r="E18" s="25" t="e">
        <f>K121</f>
        <v>#VALUE!</v>
      </c>
      <c r="F18" s="231">
        <f>IFERROR(E18/$C$50,0)</f>
        <v>0</v>
      </c>
      <c r="G18" s="294" t="s">
        <v>17</v>
      </c>
      <c r="H18" s="295"/>
      <c r="I18" s="296"/>
      <c r="J18" s="12"/>
      <c r="K18" s="231">
        <f t="shared" ref="K18:K35" si="1">IFERROR(J18/$C$50,0)</f>
        <v>0</v>
      </c>
      <c r="L18" s="274"/>
      <c r="M18" s="16"/>
      <c r="N18" s="17"/>
      <c r="O18" s="17"/>
      <c r="P18" s="17"/>
      <c r="Q18" s="18"/>
      <c r="R18" s="274"/>
      <c r="S18" s="278"/>
      <c r="T18" s="298"/>
      <c r="U18" s="298"/>
      <c r="V18" s="298"/>
      <c r="W18" s="298"/>
      <c r="X18" s="6"/>
      <c r="Y18" s="6"/>
      <c r="Z18" s="7"/>
    </row>
    <row r="19" spans="1:26">
      <c r="A19" s="292" t="s">
        <v>18</v>
      </c>
      <c r="B19" s="293"/>
      <c r="C19" s="293"/>
      <c r="D19" s="293"/>
      <c r="E19" s="22"/>
      <c r="F19" s="231">
        <f t="shared" si="0"/>
        <v>0</v>
      </c>
      <c r="G19" s="294" t="s">
        <v>19</v>
      </c>
      <c r="H19" s="295"/>
      <c r="I19" s="296"/>
      <c r="J19" s="19">
        <f>J18*7%</f>
        <v>0</v>
      </c>
      <c r="K19" s="231">
        <f t="shared" si="1"/>
        <v>0</v>
      </c>
      <c r="L19" s="274"/>
      <c r="M19" s="20"/>
      <c r="N19" s="17"/>
      <c r="O19" s="17"/>
      <c r="P19" s="17"/>
      <c r="Q19" s="18"/>
      <c r="R19" s="274"/>
      <c r="S19" s="278"/>
      <c r="T19" s="278"/>
      <c r="U19" s="278"/>
      <c r="V19" s="278"/>
      <c r="W19" s="278"/>
      <c r="X19" s="6"/>
      <c r="Y19" s="6"/>
      <c r="Z19" s="7"/>
    </row>
    <row r="20" spans="1:26">
      <c r="A20" s="292"/>
      <c r="B20" s="293"/>
      <c r="C20" s="293"/>
      <c r="D20" s="293"/>
      <c r="E20" s="22"/>
      <c r="F20" s="231">
        <f t="shared" si="0"/>
        <v>0</v>
      </c>
      <c r="G20" s="294" t="s">
        <v>20</v>
      </c>
      <c r="H20" s="295"/>
      <c r="I20" s="296"/>
      <c r="J20" s="19">
        <v>10000</v>
      </c>
      <c r="K20" s="231">
        <f t="shared" si="1"/>
        <v>0</v>
      </c>
      <c r="L20" s="274"/>
      <c r="M20" s="16"/>
      <c r="N20" s="17"/>
      <c r="O20" s="17"/>
      <c r="P20" s="17"/>
      <c r="Q20" s="18"/>
      <c r="R20" s="274"/>
      <c r="S20" s="275"/>
      <c r="T20" s="21"/>
      <c r="U20" s="21"/>
      <c r="V20" s="21"/>
      <c r="W20" s="21"/>
      <c r="X20" s="6"/>
      <c r="Y20" s="6"/>
      <c r="Z20" s="7"/>
    </row>
    <row r="21" spans="1:26">
      <c r="A21" s="292"/>
      <c r="B21" s="293"/>
      <c r="C21" s="293"/>
      <c r="D21" s="293"/>
      <c r="E21" s="22"/>
      <c r="F21" s="231">
        <f t="shared" si="0"/>
        <v>0</v>
      </c>
      <c r="G21" s="294" t="s">
        <v>21</v>
      </c>
      <c r="H21" s="295"/>
      <c r="I21" s="296"/>
      <c r="J21" s="12"/>
      <c r="K21" s="231">
        <f t="shared" si="1"/>
        <v>0</v>
      </c>
      <c r="L21" s="274"/>
      <c r="M21" s="23"/>
      <c r="N21" s="17"/>
      <c r="O21" s="17"/>
      <c r="P21" s="17"/>
      <c r="Q21" s="18"/>
      <c r="R21" s="274"/>
      <c r="S21" s="275"/>
      <c r="T21" s="21"/>
      <c r="U21" s="21"/>
      <c r="V21" s="21"/>
      <c r="W21" s="21"/>
      <c r="X21" s="6"/>
      <c r="Y21" s="6"/>
      <c r="Z21" s="7"/>
    </row>
    <row r="22" spans="1:26">
      <c r="A22" s="292"/>
      <c r="B22" s="293"/>
      <c r="C22" s="293"/>
      <c r="D22" s="293"/>
      <c r="E22" s="22"/>
      <c r="F22" s="231">
        <f t="shared" si="0"/>
        <v>0</v>
      </c>
      <c r="G22" s="294" t="s">
        <v>22</v>
      </c>
      <c r="H22" s="295"/>
      <c r="I22" s="296"/>
      <c r="J22" s="19">
        <v>5000</v>
      </c>
      <c r="K22" s="231">
        <f t="shared" si="1"/>
        <v>0</v>
      </c>
      <c r="L22" s="274"/>
      <c r="M22" s="23"/>
      <c r="N22" s="17"/>
      <c r="O22" s="17"/>
      <c r="P22" s="17"/>
      <c r="Q22" s="18"/>
      <c r="R22" s="274"/>
      <c r="S22" s="275"/>
      <c r="T22" s="21"/>
      <c r="U22" s="21"/>
      <c r="V22" s="21"/>
      <c r="W22" s="21"/>
      <c r="X22" s="6"/>
      <c r="Y22" s="6"/>
      <c r="Z22" s="7"/>
    </row>
    <row r="23" spans="1:26">
      <c r="A23" s="292"/>
      <c r="B23" s="293"/>
      <c r="C23" s="293"/>
      <c r="D23" s="293"/>
      <c r="E23" s="22"/>
      <c r="F23" s="231">
        <f t="shared" si="0"/>
        <v>0</v>
      </c>
      <c r="G23" s="294" t="s">
        <v>23</v>
      </c>
      <c r="H23" s="295"/>
      <c r="I23" s="296"/>
      <c r="J23" s="12"/>
      <c r="K23" s="231">
        <f t="shared" si="1"/>
        <v>0</v>
      </c>
      <c r="L23" s="274"/>
      <c r="M23" s="16"/>
      <c r="N23" s="17"/>
      <c r="O23" s="24"/>
      <c r="P23" s="24"/>
      <c r="Q23" s="18"/>
      <c r="R23" s="274"/>
      <c r="S23" s="275"/>
      <c r="T23" s="21"/>
      <c r="U23" s="21"/>
      <c r="V23" s="21"/>
      <c r="W23" s="21"/>
      <c r="X23" s="6"/>
      <c r="Y23" s="6"/>
      <c r="Z23" s="7"/>
    </row>
    <row r="24" spans="1:26">
      <c r="A24" s="294"/>
      <c r="B24" s="295"/>
      <c r="C24" s="295"/>
      <c r="D24" s="296"/>
      <c r="E24" s="22"/>
      <c r="F24" s="231">
        <f t="shared" si="0"/>
        <v>0</v>
      </c>
      <c r="G24" s="294" t="s">
        <v>24</v>
      </c>
      <c r="H24" s="295"/>
      <c r="I24" s="296"/>
      <c r="J24" s="19">
        <f>IFERROR((E17+E18)*1%,0)</f>
        <v>0</v>
      </c>
      <c r="K24" s="231">
        <f t="shared" si="1"/>
        <v>0</v>
      </c>
      <c r="L24" s="274"/>
      <c r="M24" s="16"/>
      <c r="N24" s="17"/>
      <c r="O24" s="24"/>
      <c r="P24" s="24"/>
      <c r="Q24" s="18"/>
      <c r="R24" s="274"/>
      <c r="S24" s="277"/>
      <c r="T24" s="310"/>
      <c r="U24" s="310"/>
      <c r="V24" s="310"/>
      <c r="W24" s="310"/>
      <c r="X24" s="6"/>
      <c r="Y24" s="6"/>
      <c r="Z24" s="7"/>
    </row>
    <row r="25" spans="1:26">
      <c r="A25" s="292"/>
      <c r="B25" s="293"/>
      <c r="C25" s="293"/>
      <c r="D25" s="293"/>
      <c r="E25" s="22"/>
      <c r="F25" s="231">
        <f t="shared" si="0"/>
        <v>0</v>
      </c>
      <c r="G25" s="294" t="s">
        <v>25</v>
      </c>
      <c r="H25" s="295"/>
      <c r="I25" s="296"/>
      <c r="J25" s="12"/>
      <c r="K25" s="231">
        <f t="shared" si="1"/>
        <v>0</v>
      </c>
      <c r="L25" s="274"/>
      <c r="M25" s="16"/>
      <c r="N25" s="17"/>
      <c r="O25" s="24"/>
      <c r="P25" s="24"/>
      <c r="Q25" s="18"/>
      <c r="R25" s="274"/>
      <c r="S25" s="278"/>
      <c r="T25" s="278"/>
      <c r="U25" s="278"/>
      <c r="V25" s="6"/>
      <c r="W25" s="6"/>
      <c r="X25" s="6"/>
      <c r="Y25" s="6"/>
      <c r="Z25" s="7"/>
    </row>
    <row r="26" spans="1:26">
      <c r="A26" s="294"/>
      <c r="B26" s="295"/>
      <c r="C26" s="295"/>
      <c r="D26" s="296"/>
      <c r="E26" s="22"/>
      <c r="F26" s="231">
        <f t="shared" si="0"/>
        <v>0</v>
      </c>
      <c r="G26" s="294" t="s">
        <v>26</v>
      </c>
      <c r="H26" s="295"/>
      <c r="I26" s="296"/>
      <c r="J26" s="25">
        <v>10000</v>
      </c>
      <c r="K26" s="231">
        <f t="shared" si="1"/>
        <v>0</v>
      </c>
      <c r="L26" s="274"/>
      <c r="M26" s="16"/>
      <c r="N26" s="17"/>
      <c r="O26" s="17"/>
      <c r="P26" s="17"/>
      <c r="Q26" s="18"/>
      <c r="R26" s="274"/>
      <c r="S26" s="278"/>
      <c r="T26" s="278"/>
      <c r="U26" s="278"/>
      <c r="V26" s="6"/>
      <c r="W26" s="6"/>
      <c r="X26" s="6"/>
      <c r="Y26" s="6"/>
      <c r="Z26" s="7"/>
    </row>
    <row r="27" spans="1:26">
      <c r="A27" s="294"/>
      <c r="B27" s="295"/>
      <c r="C27" s="295"/>
      <c r="D27" s="296"/>
      <c r="E27" s="22"/>
      <c r="F27" s="231">
        <f t="shared" si="0"/>
        <v>0</v>
      </c>
      <c r="G27" s="294" t="s">
        <v>27</v>
      </c>
      <c r="H27" s="295"/>
      <c r="I27" s="296"/>
      <c r="J27" s="19">
        <f>F85</f>
        <v>0</v>
      </c>
      <c r="K27" s="231">
        <f t="shared" si="1"/>
        <v>0</v>
      </c>
      <c r="L27" s="274"/>
      <c r="M27" s="16"/>
      <c r="N27" s="17"/>
      <c r="O27" s="17"/>
      <c r="P27" s="17"/>
      <c r="Q27" s="18"/>
      <c r="R27" s="274"/>
      <c r="S27" s="311"/>
      <c r="T27" s="311"/>
      <c r="U27" s="311"/>
      <c r="V27" s="311"/>
      <c r="W27" s="311"/>
      <c r="X27" s="311"/>
      <c r="Y27" s="311"/>
      <c r="Z27" s="7"/>
    </row>
    <row r="28" spans="1:26">
      <c r="A28" s="294"/>
      <c r="B28" s="295"/>
      <c r="C28" s="295"/>
      <c r="D28" s="296"/>
      <c r="E28" s="22"/>
      <c r="F28" s="231">
        <f t="shared" si="0"/>
        <v>0</v>
      </c>
      <c r="G28" s="294" t="s">
        <v>28</v>
      </c>
      <c r="H28" s="295"/>
      <c r="I28" s="296"/>
      <c r="J28" s="19">
        <f>IFERROR(ROUNDUP(F87/4,-2),0)</f>
        <v>0</v>
      </c>
      <c r="K28" s="231">
        <f t="shared" si="1"/>
        <v>0</v>
      </c>
      <c r="L28" s="274"/>
      <c r="M28" s="16"/>
      <c r="N28" s="17"/>
      <c r="O28" s="17"/>
      <c r="P28" s="17"/>
      <c r="Q28" s="18"/>
      <c r="R28" s="274"/>
      <c r="S28" s="26"/>
      <c r="T28" s="26"/>
      <c r="U28" s="26"/>
      <c r="V28" s="27"/>
      <c r="W28" s="28"/>
      <c r="X28" s="27"/>
      <c r="Y28" s="27"/>
      <c r="Z28" s="7"/>
    </row>
    <row r="29" spans="1:26">
      <c r="A29" s="294"/>
      <c r="B29" s="295"/>
      <c r="C29" s="295"/>
      <c r="D29" s="296"/>
      <c r="E29" s="22"/>
      <c r="F29" s="231">
        <f t="shared" si="0"/>
        <v>0</v>
      </c>
      <c r="G29" s="294" t="s">
        <v>29</v>
      </c>
      <c r="H29" s="295"/>
      <c r="I29" s="296"/>
      <c r="J29" s="19">
        <f>IFERROR(ROUNDUP(J126/4,-2),0)</f>
        <v>0</v>
      </c>
      <c r="K29" s="231">
        <f t="shared" si="1"/>
        <v>0</v>
      </c>
      <c r="L29" s="274"/>
      <c r="M29" s="16"/>
      <c r="N29" s="17"/>
      <c r="O29" s="17"/>
      <c r="P29" s="17"/>
      <c r="Q29" s="18"/>
      <c r="R29" s="274"/>
      <c r="S29" s="309"/>
      <c r="T29" s="309"/>
      <c r="U29" s="309"/>
      <c r="V29" s="21"/>
      <c r="W29" s="21"/>
      <c r="X29" s="21"/>
      <c r="Y29" s="21"/>
      <c r="Z29" s="7"/>
    </row>
    <row r="30" spans="1:26" ht="15" customHeight="1">
      <c r="A30" s="292"/>
      <c r="B30" s="293"/>
      <c r="C30" s="293"/>
      <c r="D30" s="293"/>
      <c r="E30" s="22"/>
      <c r="F30" s="231">
        <f t="shared" si="0"/>
        <v>0</v>
      </c>
      <c r="G30" s="294" t="s">
        <v>30</v>
      </c>
      <c r="H30" s="295"/>
      <c r="I30" s="296"/>
      <c r="J30" s="19">
        <f>IFERROR((E17+E18)*K98/12,0)</f>
        <v>0</v>
      </c>
      <c r="K30" s="231">
        <f t="shared" si="1"/>
        <v>0</v>
      </c>
      <c r="L30" s="274"/>
      <c r="M30" s="16"/>
      <c r="N30" s="17"/>
      <c r="O30" s="17"/>
      <c r="P30" s="17"/>
      <c r="Q30" s="18"/>
      <c r="R30" s="274"/>
      <c r="S30" s="309"/>
      <c r="T30" s="309"/>
      <c r="U30" s="309"/>
      <c r="V30" s="21"/>
      <c r="W30" s="21"/>
      <c r="X30" s="21"/>
      <c r="Y30" s="21"/>
      <c r="Z30" s="7"/>
    </row>
    <row r="31" spans="1:26">
      <c r="A31" s="292"/>
      <c r="B31" s="293"/>
      <c r="C31" s="293"/>
      <c r="D31" s="293"/>
      <c r="E31" s="22"/>
      <c r="F31" s="231">
        <f t="shared" si="0"/>
        <v>0</v>
      </c>
      <c r="G31" s="294" t="s">
        <v>31</v>
      </c>
      <c r="H31" s="295"/>
      <c r="I31" s="296"/>
      <c r="J31" s="19" t="e">
        <f>MAX(0,ROUNDUP((O87-P87)*(18/12),-2))</f>
        <v>#DIV/0!</v>
      </c>
      <c r="K31" s="231">
        <f t="shared" si="1"/>
        <v>0</v>
      </c>
      <c r="L31" s="274"/>
      <c r="M31" s="257"/>
      <c r="N31" s="17"/>
      <c r="O31" s="29"/>
      <c r="P31" s="17"/>
      <c r="Q31" s="18"/>
      <c r="R31" s="274"/>
      <c r="S31" s="309"/>
      <c r="T31" s="309"/>
      <c r="U31" s="309"/>
      <c r="V31" s="21"/>
      <c r="W31" s="21"/>
      <c r="X31" s="21"/>
      <c r="Y31" s="21"/>
      <c r="Z31" s="274"/>
    </row>
    <row r="32" spans="1:26">
      <c r="A32" s="292"/>
      <c r="B32" s="293"/>
      <c r="C32" s="293"/>
      <c r="D32" s="293"/>
      <c r="E32" s="22"/>
      <c r="F32" s="231">
        <f t="shared" si="0"/>
        <v>0</v>
      </c>
      <c r="G32" s="294"/>
      <c r="H32" s="295"/>
      <c r="I32" s="296"/>
      <c r="J32" s="12"/>
      <c r="K32" s="231">
        <f t="shared" si="1"/>
        <v>0</v>
      </c>
      <c r="L32" s="274"/>
      <c r="M32" s="16"/>
      <c r="N32" s="17"/>
      <c r="O32" s="17"/>
      <c r="P32" s="30"/>
      <c r="Q32" s="31"/>
      <c r="R32" s="274"/>
      <c r="S32" s="309"/>
      <c r="T32" s="309"/>
      <c r="U32" s="309"/>
      <c r="V32" s="21"/>
      <c r="W32" s="21"/>
      <c r="X32" s="21"/>
      <c r="Y32" s="21"/>
      <c r="Z32" s="274"/>
    </row>
    <row r="33" spans="1:26">
      <c r="A33" s="292"/>
      <c r="B33" s="293"/>
      <c r="C33" s="293"/>
      <c r="D33" s="293"/>
      <c r="E33" s="22"/>
      <c r="F33" s="231">
        <f t="shared" si="0"/>
        <v>0</v>
      </c>
      <c r="G33" s="294"/>
      <c r="H33" s="295"/>
      <c r="I33" s="296"/>
      <c r="J33" s="12"/>
      <c r="K33" s="231">
        <f t="shared" si="1"/>
        <v>0</v>
      </c>
      <c r="L33" s="274"/>
      <c r="M33" s="23"/>
      <c r="N33" s="17"/>
      <c r="O33" s="17"/>
      <c r="P33" s="30"/>
      <c r="Q33" s="31"/>
      <c r="R33" s="274"/>
      <c r="S33" s="309"/>
      <c r="T33" s="309"/>
      <c r="U33" s="309"/>
      <c r="V33" s="32"/>
      <c r="W33" s="32"/>
      <c r="X33" s="32"/>
      <c r="Y33" s="32"/>
      <c r="Z33" s="274"/>
    </row>
    <row r="34" spans="1:26">
      <c r="A34" s="292"/>
      <c r="B34" s="293"/>
      <c r="C34" s="293"/>
      <c r="D34" s="293"/>
      <c r="E34" s="22"/>
      <c r="F34" s="231">
        <f t="shared" si="0"/>
        <v>0</v>
      </c>
      <c r="G34" s="294"/>
      <c r="H34" s="295"/>
      <c r="I34" s="296"/>
      <c r="J34" s="12"/>
      <c r="K34" s="231">
        <f t="shared" si="1"/>
        <v>0</v>
      </c>
      <c r="L34" s="274"/>
      <c r="M34" s="23"/>
      <c r="N34" s="17"/>
      <c r="O34" s="17"/>
      <c r="P34" s="30"/>
      <c r="Q34" s="31"/>
      <c r="R34" s="274"/>
      <c r="S34" s="309"/>
      <c r="T34" s="309"/>
      <c r="U34" s="309"/>
      <c r="V34" s="32"/>
      <c r="W34" s="32"/>
      <c r="X34" s="32"/>
      <c r="Y34" s="32"/>
      <c r="Z34" s="274"/>
    </row>
    <row r="35" spans="1:26">
      <c r="A35" s="318" t="s">
        <v>32</v>
      </c>
      <c r="B35" s="319"/>
      <c r="C35" s="319"/>
      <c r="D35" s="319"/>
      <c r="E35" s="235" t="e">
        <f>J36-SUM(E17:E32)</f>
        <v>#DIV/0!</v>
      </c>
      <c r="F35" s="231">
        <f t="shared" si="0"/>
        <v>0</v>
      </c>
      <c r="G35" s="294"/>
      <c r="H35" s="295"/>
      <c r="I35" s="296"/>
      <c r="J35" s="12"/>
      <c r="K35" s="231">
        <f t="shared" si="1"/>
        <v>0</v>
      </c>
      <c r="L35" s="274"/>
      <c r="M35" s="23"/>
      <c r="N35" s="17"/>
      <c r="O35" s="17"/>
      <c r="P35" s="30"/>
      <c r="Q35" s="31"/>
      <c r="R35" s="274"/>
      <c r="S35" s="309"/>
      <c r="T35" s="309"/>
      <c r="U35" s="309"/>
      <c r="V35" s="32"/>
      <c r="W35" s="32"/>
      <c r="X35" s="32"/>
      <c r="Y35" s="32"/>
      <c r="Z35" s="274"/>
    </row>
    <row r="36" spans="1:26" ht="15" thickBot="1">
      <c r="A36" s="320" t="s">
        <v>33</v>
      </c>
      <c r="B36" s="321"/>
      <c r="C36" s="321"/>
      <c r="D36" s="321"/>
      <c r="E36" s="234" t="e">
        <f>SUM(E17:E35)</f>
        <v>#DIV/0!</v>
      </c>
      <c r="F36" s="232">
        <f>IFERROR(E36/$C$50,0)</f>
        <v>0</v>
      </c>
      <c r="G36" s="322" t="s">
        <v>34</v>
      </c>
      <c r="H36" s="323"/>
      <c r="I36" s="324"/>
      <c r="J36" s="233" t="e">
        <f>SUM(J17:J35)</f>
        <v>#DIV/0!</v>
      </c>
      <c r="K36" s="232">
        <f>IFERROR(J36/$C$50,0)</f>
        <v>0</v>
      </c>
      <c r="L36" s="274"/>
      <c r="M36" s="23"/>
      <c r="N36" s="17"/>
      <c r="O36" s="17"/>
      <c r="P36" s="30"/>
      <c r="Q36" s="31"/>
      <c r="R36" s="274"/>
      <c r="S36" s="325"/>
      <c r="T36" s="325"/>
      <c r="U36" s="325"/>
      <c r="V36" s="277"/>
      <c r="W36" s="277"/>
      <c r="X36" s="277"/>
      <c r="Y36" s="277"/>
      <c r="Z36" s="274"/>
    </row>
    <row r="37" spans="1:26" ht="15" thickBot="1">
      <c r="A37" s="34"/>
      <c r="B37" s="34"/>
      <c r="C37" s="34"/>
      <c r="D37" s="34"/>
      <c r="E37" s="34"/>
      <c r="F37" s="34"/>
      <c r="G37" s="34"/>
      <c r="H37" s="34"/>
      <c r="I37" s="34"/>
      <c r="J37" s="35"/>
      <c r="K37" s="274"/>
      <c r="L37" s="274"/>
      <c r="M37" s="23"/>
      <c r="N37" s="17"/>
      <c r="O37" s="17"/>
      <c r="P37" s="30"/>
      <c r="Q37" s="31"/>
      <c r="R37" s="274"/>
      <c r="S37" s="274"/>
      <c r="T37" s="36"/>
      <c r="U37" s="36"/>
      <c r="V37" s="274"/>
      <c r="W37" s="274"/>
      <c r="X37" s="274"/>
      <c r="Y37" s="274"/>
      <c r="Z37" s="274"/>
    </row>
    <row r="38" spans="1:26" ht="15" thickBot="1">
      <c r="A38" s="299" t="s">
        <v>35</v>
      </c>
      <c r="B38" s="300"/>
      <c r="C38" s="300"/>
      <c r="D38" s="300"/>
      <c r="E38" s="300"/>
      <c r="F38" s="300"/>
      <c r="G38" s="300"/>
      <c r="H38" s="300"/>
      <c r="I38" s="300"/>
      <c r="J38" s="300"/>
      <c r="K38" s="301"/>
      <c r="L38" s="6"/>
      <c r="M38" s="23"/>
      <c r="N38" s="17"/>
      <c r="O38" s="17"/>
      <c r="P38" s="30"/>
      <c r="Q38" s="31"/>
      <c r="R38" s="274"/>
      <c r="S38" s="312" t="s">
        <v>36</v>
      </c>
      <c r="T38" s="313"/>
      <c r="U38" s="313"/>
      <c r="V38" s="313"/>
      <c r="W38" s="313"/>
      <c r="X38" s="313"/>
      <c r="Y38" s="313"/>
      <c r="Z38" s="313"/>
    </row>
    <row r="39" spans="1:26" ht="39.75" customHeight="1">
      <c r="A39" s="37" t="s">
        <v>37</v>
      </c>
      <c r="B39" s="38" t="s">
        <v>38</v>
      </c>
      <c r="C39" s="39" t="s">
        <v>39</v>
      </c>
      <c r="D39" s="39" t="s">
        <v>40</v>
      </c>
      <c r="E39" s="39" t="s">
        <v>41</v>
      </c>
      <c r="F39" s="39" t="s">
        <v>42</v>
      </c>
      <c r="G39" s="39" t="s">
        <v>43</v>
      </c>
      <c r="H39" s="39" t="s">
        <v>44</v>
      </c>
      <c r="I39" s="39" t="s">
        <v>45</v>
      </c>
      <c r="J39" s="39" t="s">
        <v>46</v>
      </c>
      <c r="K39" s="40" t="s">
        <v>47</v>
      </c>
      <c r="L39" s="41"/>
      <c r="M39" s="23"/>
      <c r="N39" s="17"/>
      <c r="O39" s="29"/>
      <c r="P39" s="42"/>
      <c r="Q39" s="43"/>
      <c r="R39" s="274"/>
      <c r="S39" s="314" t="s">
        <v>48</v>
      </c>
      <c r="T39" s="315"/>
      <c r="U39" s="44" t="s">
        <v>49</v>
      </c>
      <c r="V39" s="44" t="s">
        <v>50</v>
      </c>
      <c r="W39" s="44" t="s">
        <v>51</v>
      </c>
      <c r="X39" s="44" t="s">
        <v>52</v>
      </c>
      <c r="Y39" s="44" t="s">
        <v>53</v>
      </c>
      <c r="Z39" s="44" t="s">
        <v>54</v>
      </c>
    </row>
    <row r="40" spans="1:26">
      <c r="A40" s="45"/>
      <c r="B40" s="46"/>
      <c r="C40" s="22"/>
      <c r="D40" s="22"/>
      <c r="E40" s="47"/>
      <c r="F40" s="47"/>
      <c r="G40" s="22"/>
      <c r="H40" s="22"/>
      <c r="I40" s="48">
        <f t="shared" ref="I40:I49" si="2">G40+H40</f>
        <v>0</v>
      </c>
      <c r="J40" s="49"/>
      <c r="K40" s="11">
        <f t="shared" ref="K40:K49" si="3">C40*G40*12</f>
        <v>0</v>
      </c>
      <c r="L40" s="6"/>
      <c r="M40" s="23"/>
      <c r="N40" s="17"/>
      <c r="O40" s="17"/>
      <c r="P40" s="30"/>
      <c r="Q40" s="31"/>
      <c r="R40" s="274"/>
      <c r="S40" s="316" t="s">
        <v>55</v>
      </c>
      <c r="T40" s="317"/>
      <c r="U40" s="50"/>
      <c r="V40" s="50"/>
      <c r="W40" s="50"/>
      <c r="X40" s="50"/>
      <c r="Y40" s="50"/>
      <c r="Z40" s="50"/>
    </row>
    <row r="41" spans="1:26" ht="15" customHeight="1">
      <c r="A41" s="45"/>
      <c r="B41" s="46"/>
      <c r="C41" s="22"/>
      <c r="D41" s="22"/>
      <c r="E41" s="47"/>
      <c r="F41" s="47"/>
      <c r="G41" s="22"/>
      <c r="H41" s="22"/>
      <c r="I41" s="48">
        <f t="shared" si="2"/>
        <v>0</v>
      </c>
      <c r="J41" s="49"/>
      <c r="K41" s="11">
        <f t="shared" si="3"/>
        <v>0</v>
      </c>
      <c r="L41" s="6"/>
      <c r="M41" s="23"/>
      <c r="N41" s="17"/>
      <c r="O41" s="29"/>
      <c r="P41" s="29"/>
      <c r="Q41" s="51"/>
      <c r="R41" s="274"/>
      <c r="S41" s="316" t="s">
        <v>56</v>
      </c>
      <c r="T41" s="317"/>
      <c r="U41" s="50"/>
      <c r="V41" s="50"/>
      <c r="W41" s="50"/>
      <c r="X41" s="50"/>
      <c r="Y41" s="50"/>
      <c r="Z41" s="50"/>
    </row>
    <row r="42" spans="1:26">
      <c r="A42" s="45"/>
      <c r="B42" s="46"/>
      <c r="C42" s="22"/>
      <c r="D42" s="22"/>
      <c r="E42" s="47"/>
      <c r="F42" s="47"/>
      <c r="G42" s="22"/>
      <c r="H42" s="22"/>
      <c r="I42" s="48">
        <f t="shared" si="2"/>
        <v>0</v>
      </c>
      <c r="J42" s="49"/>
      <c r="K42" s="11">
        <f t="shared" si="3"/>
        <v>0</v>
      </c>
      <c r="L42" s="6"/>
      <c r="M42" s="23"/>
      <c r="N42" s="17"/>
      <c r="O42" s="17"/>
      <c r="P42" s="17"/>
      <c r="Q42" s="18"/>
      <c r="R42" s="274"/>
      <c r="S42" s="316" t="s">
        <v>57</v>
      </c>
      <c r="T42" s="317"/>
      <c r="U42" s="50"/>
      <c r="V42" s="50"/>
      <c r="W42" s="50"/>
      <c r="X42" s="50"/>
      <c r="Y42" s="50"/>
      <c r="Z42" s="50"/>
    </row>
    <row r="43" spans="1:26">
      <c r="A43" s="45"/>
      <c r="B43" s="46"/>
      <c r="C43" s="22"/>
      <c r="D43" s="22"/>
      <c r="E43" s="47"/>
      <c r="F43" s="47"/>
      <c r="G43" s="22"/>
      <c r="H43" s="22"/>
      <c r="I43" s="48">
        <f t="shared" si="2"/>
        <v>0</v>
      </c>
      <c r="J43" s="49"/>
      <c r="K43" s="11">
        <f t="shared" si="3"/>
        <v>0</v>
      </c>
      <c r="L43" s="6"/>
      <c r="M43" s="23"/>
      <c r="N43" s="17"/>
      <c r="O43" s="17"/>
      <c r="P43" s="17"/>
      <c r="Q43" s="18"/>
      <c r="R43" s="274"/>
      <c r="S43" s="316" t="s">
        <v>58</v>
      </c>
      <c r="T43" s="317"/>
      <c r="U43" s="52"/>
      <c r="V43" s="50"/>
      <c r="W43" s="50"/>
      <c r="X43" s="50"/>
      <c r="Y43" s="50"/>
      <c r="Z43" s="50"/>
    </row>
    <row r="44" spans="1:26">
      <c r="A44" s="45"/>
      <c r="B44" s="46"/>
      <c r="C44" s="22"/>
      <c r="D44" s="22"/>
      <c r="E44" s="47"/>
      <c r="F44" s="47"/>
      <c r="G44" s="22"/>
      <c r="H44" s="22"/>
      <c r="I44" s="48">
        <f t="shared" si="2"/>
        <v>0</v>
      </c>
      <c r="J44" s="49"/>
      <c r="K44" s="11">
        <f t="shared" si="3"/>
        <v>0</v>
      </c>
      <c r="L44" s="6"/>
      <c r="M44" s="23"/>
      <c r="N44" s="17"/>
      <c r="O44" s="17"/>
      <c r="P44" s="17"/>
      <c r="Q44" s="18"/>
      <c r="R44" s="274"/>
      <c r="S44" s="316" t="s">
        <v>59</v>
      </c>
      <c r="T44" s="317"/>
      <c r="U44" s="52"/>
      <c r="V44" s="50"/>
      <c r="W44" s="50"/>
      <c r="X44" s="50"/>
      <c r="Y44" s="50"/>
      <c r="Z44" s="50"/>
    </row>
    <row r="45" spans="1:26">
      <c r="A45" s="45"/>
      <c r="B45" s="46"/>
      <c r="C45" s="22"/>
      <c r="D45" s="22"/>
      <c r="E45" s="47"/>
      <c r="F45" s="47"/>
      <c r="G45" s="22"/>
      <c r="H45" s="22"/>
      <c r="I45" s="48">
        <f t="shared" si="2"/>
        <v>0</v>
      </c>
      <c r="J45" s="49"/>
      <c r="K45" s="11">
        <f t="shared" si="3"/>
        <v>0</v>
      </c>
      <c r="L45" s="6"/>
      <c r="M45" s="23"/>
      <c r="N45" s="17"/>
      <c r="O45" s="17"/>
      <c r="P45" s="17"/>
      <c r="Q45" s="18"/>
      <c r="R45" s="274"/>
      <c r="S45" s="316" t="s">
        <v>60</v>
      </c>
      <c r="T45" s="317"/>
      <c r="U45" s="52"/>
      <c r="V45" s="50"/>
      <c r="W45" s="50"/>
      <c r="X45" s="50"/>
      <c r="Y45" s="50"/>
      <c r="Z45" s="50"/>
    </row>
    <row r="46" spans="1:26">
      <c r="A46" s="45"/>
      <c r="B46" s="46"/>
      <c r="C46" s="22"/>
      <c r="D46" s="22"/>
      <c r="E46" s="53"/>
      <c r="F46" s="47"/>
      <c r="G46" s="22"/>
      <c r="H46" s="22"/>
      <c r="I46" s="48">
        <f t="shared" si="2"/>
        <v>0</v>
      </c>
      <c r="J46" s="49"/>
      <c r="K46" s="11">
        <f t="shared" si="3"/>
        <v>0</v>
      </c>
      <c r="L46" s="6"/>
      <c r="M46" s="23"/>
      <c r="N46" s="17"/>
      <c r="O46" s="17"/>
      <c r="P46" s="17"/>
      <c r="Q46" s="18"/>
      <c r="R46" s="274"/>
      <c r="S46" s="316" t="s">
        <v>61</v>
      </c>
      <c r="T46" s="317"/>
      <c r="U46" s="52"/>
      <c r="V46" s="50"/>
      <c r="W46" s="50"/>
      <c r="X46" s="50"/>
      <c r="Y46" s="50"/>
      <c r="Z46" s="50"/>
    </row>
    <row r="47" spans="1:26">
      <c r="A47" s="45"/>
      <c r="B47" s="46"/>
      <c r="C47" s="22"/>
      <c r="D47" s="22"/>
      <c r="E47" s="47"/>
      <c r="F47" s="47"/>
      <c r="G47" s="22"/>
      <c r="H47" s="22"/>
      <c r="I47" s="48">
        <f t="shared" si="2"/>
        <v>0</v>
      </c>
      <c r="J47" s="49"/>
      <c r="K47" s="11">
        <f t="shared" si="3"/>
        <v>0</v>
      </c>
      <c r="L47" s="6"/>
      <c r="M47" s="23"/>
      <c r="N47" s="17"/>
      <c r="O47" s="17"/>
      <c r="P47" s="17"/>
      <c r="Q47" s="18"/>
      <c r="R47" s="274"/>
      <c r="S47" s="316" t="s">
        <v>62</v>
      </c>
      <c r="T47" s="317"/>
      <c r="U47" s="52"/>
      <c r="V47" s="50"/>
      <c r="W47" s="50"/>
      <c r="X47" s="50"/>
      <c r="Y47" s="50"/>
      <c r="Z47" s="50"/>
    </row>
    <row r="48" spans="1:26">
      <c r="A48" s="45"/>
      <c r="B48" s="46"/>
      <c r="C48" s="22"/>
      <c r="D48" s="22"/>
      <c r="E48" s="47"/>
      <c r="F48" s="47"/>
      <c r="G48" s="22"/>
      <c r="H48" s="22"/>
      <c r="I48" s="48">
        <f t="shared" si="2"/>
        <v>0</v>
      </c>
      <c r="J48" s="49"/>
      <c r="K48" s="11">
        <f t="shared" si="3"/>
        <v>0</v>
      </c>
      <c r="L48" s="6"/>
      <c r="M48" s="23"/>
      <c r="N48" s="17"/>
      <c r="O48" s="17"/>
      <c r="P48" s="17"/>
      <c r="Q48" s="18"/>
      <c r="R48" s="274"/>
      <c r="S48" s="335" t="s">
        <v>63</v>
      </c>
      <c r="T48" s="336"/>
      <c r="U48" s="54"/>
      <c r="V48" s="55">
        <f t="shared" ref="V48:Z48" si="4">SUM(V40:V47)</f>
        <v>0</v>
      </c>
      <c r="W48" s="55">
        <f t="shared" si="4"/>
        <v>0</v>
      </c>
      <c r="X48" s="55">
        <f t="shared" si="4"/>
        <v>0</v>
      </c>
      <c r="Y48" s="55">
        <f t="shared" si="4"/>
        <v>0</v>
      </c>
      <c r="Z48" s="55">
        <f t="shared" si="4"/>
        <v>0</v>
      </c>
    </row>
    <row r="49" spans="1:26">
      <c r="A49" s="45"/>
      <c r="B49" s="46"/>
      <c r="C49" s="22"/>
      <c r="D49" s="22"/>
      <c r="E49" s="47"/>
      <c r="F49" s="47"/>
      <c r="G49" s="22"/>
      <c r="H49" s="22"/>
      <c r="I49" s="48">
        <f t="shared" si="2"/>
        <v>0</v>
      </c>
      <c r="J49" s="49"/>
      <c r="K49" s="11">
        <f t="shared" si="3"/>
        <v>0</v>
      </c>
      <c r="L49" s="6"/>
      <c r="M49" s="23"/>
      <c r="N49" s="17"/>
      <c r="O49" s="17"/>
      <c r="P49" s="17"/>
      <c r="Q49" s="18"/>
      <c r="R49" s="274"/>
      <c r="S49" s="56" t="s">
        <v>64</v>
      </c>
      <c r="T49" s="388"/>
      <c r="U49" s="389"/>
      <c r="V49" s="389"/>
      <c r="W49" s="389"/>
      <c r="X49" s="389"/>
      <c r="Y49" s="389"/>
      <c r="Z49" s="390"/>
    </row>
    <row r="50" spans="1:26" ht="15" thickBot="1">
      <c r="A50" s="57" t="s">
        <v>65</v>
      </c>
      <c r="B50" s="58"/>
      <c r="C50" s="59">
        <f>SUM(C40:C49)</f>
        <v>0</v>
      </c>
      <c r="D50" s="58"/>
      <c r="E50" s="58"/>
      <c r="F50" s="58"/>
      <c r="G50" s="58"/>
      <c r="H50" s="58"/>
      <c r="I50" s="58"/>
      <c r="J50" s="58"/>
      <c r="K50" s="60">
        <f>SUM(K40:K49)</f>
        <v>0</v>
      </c>
      <c r="L50" s="7"/>
      <c r="M50" s="23"/>
      <c r="N50" s="17"/>
      <c r="O50" s="17"/>
      <c r="P50" s="17"/>
      <c r="Q50" s="18"/>
      <c r="R50" s="274"/>
      <c r="S50" s="6"/>
      <c r="T50" s="61"/>
      <c r="U50" s="62"/>
      <c r="V50" s="63"/>
      <c r="W50" s="64"/>
      <c r="X50" s="63"/>
      <c r="Y50" s="64"/>
      <c r="Z50" s="274"/>
    </row>
    <row r="51" spans="1:26" ht="15" thickBot="1">
      <c r="A51" s="8"/>
      <c r="B51" s="8"/>
      <c r="C51" s="8"/>
      <c r="D51" s="9"/>
      <c r="E51" s="7"/>
      <c r="F51" s="7"/>
      <c r="G51" s="7"/>
      <c r="H51" s="7"/>
      <c r="I51" s="7"/>
      <c r="J51" s="7"/>
      <c r="K51" s="7"/>
      <c r="L51" s="7"/>
      <c r="M51" s="23"/>
      <c r="N51" s="17"/>
      <c r="O51" s="17"/>
      <c r="P51" s="17"/>
      <c r="Q51" s="18"/>
      <c r="R51" s="274"/>
      <c r="S51" s="274"/>
      <c r="T51" s="274"/>
      <c r="U51" s="274"/>
      <c r="V51" s="274"/>
      <c r="W51" s="274"/>
      <c r="X51" s="274"/>
      <c r="Y51" s="274"/>
      <c r="Z51" s="274"/>
    </row>
    <row r="52" spans="1:26" ht="15" thickBot="1">
      <c r="A52" s="299" t="s">
        <v>66</v>
      </c>
      <c r="B52" s="300"/>
      <c r="C52" s="300"/>
      <c r="D52" s="300"/>
      <c r="E52" s="300"/>
      <c r="F52" s="300"/>
      <c r="G52" s="300"/>
      <c r="H52" s="300"/>
      <c r="I52" s="300"/>
      <c r="J52" s="300"/>
      <c r="K52" s="301"/>
      <c r="L52" s="7"/>
      <c r="M52" s="23"/>
      <c r="N52" s="17"/>
      <c r="O52" s="17"/>
      <c r="P52" s="17"/>
      <c r="Q52" s="18"/>
      <c r="R52" s="274"/>
      <c r="S52" s="302"/>
      <c r="T52" s="302"/>
      <c r="U52" s="302"/>
      <c r="V52" s="302"/>
      <c r="W52" s="302"/>
      <c r="X52" s="302"/>
      <c r="Y52" s="302"/>
      <c r="Z52" s="274"/>
    </row>
    <row r="53" spans="1:26">
      <c r="A53" s="326"/>
      <c r="B53" s="327"/>
      <c r="C53" s="327"/>
      <c r="D53" s="328"/>
      <c r="E53" s="329" t="str">
        <f>"Planned "&amp; D12</f>
        <v>Planned 2023</v>
      </c>
      <c r="F53" s="330"/>
      <c r="G53" s="331"/>
      <c r="H53" s="65"/>
      <c r="I53" s="332" t="s">
        <v>67</v>
      </c>
      <c r="J53" s="333"/>
      <c r="K53" s="334"/>
      <c r="L53" s="274"/>
      <c r="M53" s="23"/>
      <c r="N53" s="17"/>
      <c r="O53" s="17"/>
      <c r="P53" s="17"/>
      <c r="Q53" s="18"/>
      <c r="R53" s="274"/>
      <c r="S53" s="274"/>
      <c r="T53" s="274"/>
      <c r="U53" s="274"/>
      <c r="V53" s="274"/>
      <c r="W53" s="274"/>
      <c r="X53" s="274"/>
      <c r="Y53" s="274"/>
      <c r="Z53" s="274"/>
    </row>
    <row r="54" spans="1:26">
      <c r="A54" s="343" t="s">
        <v>68</v>
      </c>
      <c r="B54" s="344"/>
      <c r="C54" s="344"/>
      <c r="D54" s="345"/>
      <c r="E54" s="66"/>
      <c r="F54" s="67" t="s">
        <v>63</v>
      </c>
      <c r="G54" s="68" t="s">
        <v>12</v>
      </c>
      <c r="H54" s="69"/>
      <c r="I54" s="70">
        <f>D13</f>
        <v>2021</v>
      </c>
      <c r="J54" s="71">
        <f>I54-1</f>
        <v>2020</v>
      </c>
      <c r="K54" s="72">
        <f>J54-1</f>
        <v>2019</v>
      </c>
      <c r="L54" s="274"/>
      <c r="M54" s="23"/>
      <c r="N54" s="17"/>
      <c r="O54" s="17"/>
      <c r="P54" s="17"/>
      <c r="Q54" s="18"/>
      <c r="R54" s="274"/>
      <c r="S54" s="311"/>
      <c r="T54" s="311"/>
      <c r="U54" s="311"/>
      <c r="V54" s="311"/>
      <c r="W54" s="311"/>
      <c r="X54" s="311"/>
      <c r="Y54" s="311"/>
      <c r="Z54" s="274"/>
    </row>
    <row r="55" spans="1:26">
      <c r="A55" s="343" t="s">
        <v>69</v>
      </c>
      <c r="B55" s="344"/>
      <c r="C55" s="344"/>
      <c r="D55" s="345"/>
      <c r="E55" s="73"/>
      <c r="F55" s="74"/>
      <c r="G55" s="75"/>
      <c r="H55" s="76"/>
      <c r="I55" s="73"/>
      <c r="J55" s="74"/>
      <c r="K55" s="11"/>
      <c r="L55" s="274"/>
      <c r="M55" s="23"/>
      <c r="N55" s="77"/>
      <c r="O55" s="17"/>
      <c r="P55" s="17"/>
      <c r="Q55" s="18"/>
      <c r="R55" s="274"/>
      <c r="S55" s="391"/>
      <c r="T55" s="391"/>
      <c r="U55" s="391"/>
      <c r="V55" s="78"/>
      <c r="W55" s="391"/>
      <c r="X55" s="391"/>
      <c r="Y55" s="391"/>
      <c r="Z55" s="274"/>
    </row>
    <row r="56" spans="1:26">
      <c r="A56" s="337" t="s">
        <v>70</v>
      </c>
      <c r="B56" s="338"/>
      <c r="C56" s="338"/>
      <c r="D56" s="339"/>
      <c r="E56" s="73"/>
      <c r="F56" s="74">
        <f>K50</f>
        <v>0</v>
      </c>
      <c r="G56" s="11">
        <f>IF($C$50&gt;0,F56/$C$50,)</f>
        <v>0</v>
      </c>
      <c r="H56" s="79"/>
      <c r="I56" s="80"/>
      <c r="J56" s="22"/>
      <c r="K56" s="81"/>
      <c r="L56" s="274"/>
      <c r="M56" s="82"/>
      <c r="N56" s="83"/>
      <c r="O56" s="83"/>
      <c r="P56" s="83"/>
      <c r="Q56" s="18"/>
      <c r="R56" s="274"/>
      <c r="S56" s="391"/>
      <c r="T56" s="391"/>
      <c r="U56" s="391"/>
      <c r="V56" s="84"/>
      <c r="W56" s="391"/>
      <c r="X56" s="391"/>
      <c r="Y56" s="391"/>
      <c r="Z56" s="274"/>
    </row>
    <row r="57" spans="1:26">
      <c r="A57" s="337" t="s">
        <v>71</v>
      </c>
      <c r="B57" s="338"/>
      <c r="C57" s="338"/>
      <c r="D57" s="339"/>
      <c r="E57" s="73"/>
      <c r="F57" s="22"/>
      <c r="G57" s="11">
        <f t="shared" ref="G57:G89" si="5">IF($C$50&gt;0,F57/$C$50,)</f>
        <v>0</v>
      </c>
      <c r="H57" s="79"/>
      <c r="I57" s="80"/>
      <c r="J57" s="22"/>
      <c r="K57" s="81"/>
      <c r="L57" s="274"/>
      <c r="M57" s="23"/>
      <c r="N57" s="77"/>
      <c r="O57" s="85"/>
      <c r="P57" s="17"/>
      <c r="Q57" s="18"/>
      <c r="R57" s="274"/>
      <c r="S57" s="391"/>
      <c r="T57" s="391"/>
      <c r="U57" s="391"/>
      <c r="V57" s="84"/>
      <c r="W57" s="391"/>
      <c r="X57" s="391"/>
      <c r="Y57" s="391"/>
      <c r="Z57" s="274"/>
    </row>
    <row r="58" spans="1:26" ht="15" thickBot="1">
      <c r="A58" s="340" t="s">
        <v>72</v>
      </c>
      <c r="B58" s="341"/>
      <c r="C58" s="341"/>
      <c r="D58" s="342"/>
      <c r="E58" s="86"/>
      <c r="F58" s="87"/>
      <c r="G58" s="88">
        <f t="shared" si="5"/>
        <v>0</v>
      </c>
      <c r="H58" s="89"/>
      <c r="I58" s="90"/>
      <c r="J58" s="87"/>
      <c r="K58" s="91"/>
      <c r="L58" s="274"/>
      <c r="M58" s="23"/>
      <c r="N58" s="17"/>
      <c r="O58" s="17"/>
      <c r="P58" s="17"/>
      <c r="Q58" s="18"/>
      <c r="R58" s="274"/>
      <c r="S58" s="391"/>
      <c r="T58" s="391"/>
      <c r="U58" s="391"/>
      <c r="V58" s="84"/>
      <c r="W58" s="391"/>
      <c r="X58" s="391"/>
      <c r="Y58" s="391"/>
      <c r="Z58" s="274"/>
    </row>
    <row r="59" spans="1:26">
      <c r="A59" s="346" t="s">
        <v>73</v>
      </c>
      <c r="B59" s="347"/>
      <c r="C59" s="347"/>
      <c r="D59" s="348"/>
      <c r="E59" s="92"/>
      <c r="F59" s="93">
        <f>SUM(F56:F58)</f>
        <v>0</v>
      </c>
      <c r="G59" s="94">
        <f t="shared" si="5"/>
        <v>0</v>
      </c>
      <c r="H59" s="95"/>
      <c r="I59" s="92">
        <f>SUM(I56:I58)</f>
        <v>0</v>
      </c>
      <c r="J59" s="93">
        <f>SUM(J56:J58)</f>
        <v>0</v>
      </c>
      <c r="K59" s="96">
        <f>SUM(K56:K58)</f>
        <v>0</v>
      </c>
      <c r="L59" s="274"/>
      <c r="M59" s="23"/>
      <c r="N59" s="17"/>
      <c r="O59" s="17"/>
      <c r="P59" s="17"/>
      <c r="Q59" s="18"/>
      <c r="R59" s="274"/>
      <c r="S59" s="391"/>
      <c r="T59" s="391"/>
      <c r="U59" s="391"/>
      <c r="V59" s="84"/>
      <c r="W59" s="391"/>
      <c r="X59" s="391"/>
      <c r="Y59" s="391"/>
      <c r="Z59" s="274"/>
    </row>
    <row r="60" spans="1:26">
      <c r="A60" s="337"/>
      <c r="B60" s="338"/>
      <c r="C60" s="338"/>
      <c r="D60" s="339"/>
      <c r="E60" s="97"/>
      <c r="F60" s="98"/>
      <c r="G60" s="11"/>
      <c r="H60" s="79"/>
      <c r="I60" s="97"/>
      <c r="J60" s="98"/>
      <c r="K60" s="99"/>
      <c r="L60" s="274"/>
      <c r="M60" s="23"/>
      <c r="N60" s="17"/>
      <c r="O60" s="17"/>
      <c r="P60" s="17"/>
      <c r="Q60" s="18"/>
      <c r="R60" s="274"/>
      <c r="S60" s="391"/>
      <c r="T60" s="391"/>
      <c r="U60" s="391"/>
      <c r="V60" s="84"/>
      <c r="W60" s="274"/>
      <c r="X60" s="274"/>
      <c r="Y60" s="274"/>
      <c r="Z60" s="274"/>
    </row>
    <row r="61" spans="1:26">
      <c r="A61" s="343" t="s">
        <v>74</v>
      </c>
      <c r="B61" s="344"/>
      <c r="C61" s="344"/>
      <c r="D61" s="345"/>
      <c r="E61" s="73"/>
      <c r="F61" s="74"/>
      <c r="G61" s="11"/>
      <c r="H61" s="79"/>
      <c r="I61" s="97"/>
      <c r="J61" s="98"/>
      <c r="K61" s="11"/>
      <c r="L61" s="274"/>
      <c r="M61" s="23"/>
      <c r="N61" s="17"/>
      <c r="O61" s="17"/>
      <c r="P61" s="17"/>
      <c r="Q61" s="18"/>
      <c r="R61" s="274"/>
      <c r="S61" s="391"/>
      <c r="T61" s="391"/>
      <c r="U61" s="391"/>
      <c r="V61" s="84"/>
      <c r="W61" s="391"/>
      <c r="X61" s="391"/>
      <c r="Y61" s="391"/>
      <c r="Z61" s="274"/>
    </row>
    <row r="62" spans="1:26">
      <c r="A62" s="337" t="s">
        <v>75</v>
      </c>
      <c r="B62" s="338"/>
      <c r="C62" s="338"/>
      <c r="D62" s="339"/>
      <c r="E62" s="73"/>
      <c r="F62" s="22"/>
      <c r="G62" s="11">
        <f t="shared" si="5"/>
        <v>0</v>
      </c>
      <c r="H62" s="79"/>
      <c r="I62" s="80"/>
      <c r="J62" s="22"/>
      <c r="K62" s="81"/>
      <c r="L62" s="274"/>
      <c r="M62" s="23"/>
      <c r="N62" s="17"/>
      <c r="O62" s="17"/>
      <c r="P62" s="17"/>
      <c r="Q62" s="18"/>
      <c r="R62" s="274"/>
      <c r="S62" s="274"/>
      <c r="T62" s="274"/>
      <c r="U62" s="274"/>
      <c r="V62" s="274"/>
      <c r="W62" s="274"/>
      <c r="X62" s="274"/>
      <c r="Y62" s="274"/>
      <c r="Z62" s="274"/>
    </row>
    <row r="63" spans="1:26">
      <c r="A63" s="337" t="s">
        <v>76</v>
      </c>
      <c r="B63" s="338"/>
      <c r="C63" s="338"/>
      <c r="D63" s="339"/>
      <c r="E63" s="73"/>
      <c r="F63" s="22"/>
      <c r="G63" s="11">
        <f t="shared" si="5"/>
        <v>0</v>
      </c>
      <c r="H63" s="79"/>
      <c r="I63" s="80"/>
      <c r="J63" s="22"/>
      <c r="K63" s="81"/>
      <c r="L63" s="274"/>
      <c r="M63" s="23"/>
      <c r="N63" s="17"/>
      <c r="O63" s="17"/>
      <c r="P63" s="17"/>
      <c r="Q63" s="18"/>
      <c r="R63" s="274"/>
      <c r="S63" s="274"/>
      <c r="T63" s="274"/>
      <c r="U63" s="274"/>
      <c r="V63" s="274"/>
      <c r="W63" s="274"/>
      <c r="X63" s="274"/>
      <c r="Y63" s="274"/>
      <c r="Z63" s="274"/>
    </row>
    <row r="64" spans="1:26" ht="15" thickBot="1">
      <c r="A64" s="340" t="s">
        <v>77</v>
      </c>
      <c r="B64" s="341"/>
      <c r="C64" s="341"/>
      <c r="D64" s="342"/>
      <c r="E64" s="86"/>
      <c r="F64" s="87"/>
      <c r="G64" s="88">
        <f t="shared" si="5"/>
        <v>0</v>
      </c>
      <c r="H64" s="89"/>
      <c r="I64" s="90"/>
      <c r="J64" s="87"/>
      <c r="K64" s="91"/>
      <c r="L64" s="274"/>
      <c r="M64" s="23"/>
      <c r="N64" s="17"/>
      <c r="O64" s="17"/>
      <c r="P64" s="17"/>
      <c r="Q64" s="18"/>
      <c r="R64" s="274"/>
      <c r="S64" s="274"/>
      <c r="T64" s="274"/>
      <c r="U64" s="274"/>
      <c r="V64" s="274"/>
      <c r="W64" s="274"/>
      <c r="X64" s="274"/>
      <c r="Y64" s="274"/>
      <c r="Z64" s="274"/>
    </row>
    <row r="65" spans="1:17">
      <c r="A65" s="346" t="s">
        <v>78</v>
      </c>
      <c r="B65" s="347"/>
      <c r="C65" s="347"/>
      <c r="D65" s="348"/>
      <c r="E65" s="92"/>
      <c r="F65" s="93">
        <f>SUM(F62:F64)</f>
        <v>0</v>
      </c>
      <c r="G65" s="94">
        <f t="shared" si="5"/>
        <v>0</v>
      </c>
      <c r="H65" s="95"/>
      <c r="I65" s="92">
        <f>SUM(I62:I64)</f>
        <v>0</v>
      </c>
      <c r="J65" s="93">
        <f>SUM(J62:J64)</f>
        <v>0</v>
      </c>
      <c r="K65" s="96">
        <f>SUM(K62:K64)</f>
        <v>0</v>
      </c>
      <c r="L65" s="274"/>
      <c r="M65" s="23"/>
      <c r="N65" s="17"/>
      <c r="O65" s="17"/>
      <c r="P65" s="17"/>
      <c r="Q65" s="18"/>
    </row>
    <row r="66" spans="1:17">
      <c r="A66" s="337"/>
      <c r="B66" s="338"/>
      <c r="C66" s="338"/>
      <c r="D66" s="339"/>
      <c r="E66" s="100"/>
      <c r="F66" s="101"/>
      <c r="G66" s="11"/>
      <c r="H66" s="79"/>
      <c r="I66" s="100"/>
      <c r="J66" s="101"/>
      <c r="K66" s="102"/>
      <c r="L66" s="274"/>
      <c r="M66" s="23"/>
      <c r="N66" s="17"/>
      <c r="O66" s="17"/>
      <c r="P66" s="17"/>
      <c r="Q66" s="18"/>
    </row>
    <row r="67" spans="1:17">
      <c r="A67" s="343" t="s">
        <v>79</v>
      </c>
      <c r="B67" s="344"/>
      <c r="C67" s="344"/>
      <c r="D67" s="345"/>
      <c r="E67" s="103" t="s">
        <v>80</v>
      </c>
      <c r="F67" s="74"/>
      <c r="G67" s="11"/>
      <c r="H67" s="79"/>
      <c r="I67" s="73"/>
      <c r="J67" s="74"/>
      <c r="K67" s="11"/>
      <c r="L67" s="274"/>
      <c r="M67" s="23"/>
      <c r="N67" s="17"/>
      <c r="O67" s="17"/>
      <c r="P67" s="17"/>
      <c r="Q67" s="18"/>
    </row>
    <row r="68" spans="1:17">
      <c r="A68" s="337" t="s">
        <v>81</v>
      </c>
      <c r="B68" s="338"/>
      <c r="C68" s="338"/>
      <c r="D68" s="339"/>
      <c r="E68" s="104">
        <v>7.0000000000000007E-2</v>
      </c>
      <c r="F68" s="74">
        <f>(F56+F65)*E68</f>
        <v>0</v>
      </c>
      <c r="G68" s="11">
        <f t="shared" si="5"/>
        <v>0</v>
      </c>
      <c r="H68" s="95"/>
      <c r="I68" s="80"/>
      <c r="J68" s="22"/>
      <c r="K68" s="81"/>
      <c r="L68" s="274"/>
      <c r="M68" s="23"/>
      <c r="N68" s="17"/>
      <c r="O68" s="17"/>
      <c r="P68" s="17"/>
      <c r="Q68" s="18"/>
    </row>
    <row r="69" spans="1:17">
      <c r="A69" s="337" t="s">
        <v>82</v>
      </c>
      <c r="B69" s="338"/>
      <c r="C69" s="338"/>
      <c r="D69" s="339"/>
      <c r="E69" s="104">
        <v>0.1</v>
      </c>
      <c r="F69" s="74">
        <f>F57*E69</f>
        <v>0</v>
      </c>
      <c r="G69" s="11">
        <f t="shared" si="5"/>
        <v>0</v>
      </c>
      <c r="H69" s="79"/>
      <c r="I69" s="80"/>
      <c r="J69" s="22"/>
      <c r="K69" s="81"/>
      <c r="L69" s="274"/>
      <c r="M69" s="23"/>
      <c r="N69" s="17"/>
      <c r="O69" s="17"/>
      <c r="P69" s="17"/>
      <c r="Q69" s="18"/>
    </row>
    <row r="70" spans="1:17" ht="15" thickBot="1">
      <c r="A70" s="340" t="s">
        <v>83</v>
      </c>
      <c r="B70" s="341"/>
      <c r="C70" s="341"/>
      <c r="D70" s="342"/>
      <c r="E70" s="105">
        <v>0.5</v>
      </c>
      <c r="F70" s="106">
        <f>F58*E70</f>
        <v>0</v>
      </c>
      <c r="G70" s="88">
        <f t="shared" si="5"/>
        <v>0</v>
      </c>
      <c r="H70" s="89"/>
      <c r="I70" s="90"/>
      <c r="J70" s="87"/>
      <c r="K70" s="91"/>
      <c r="L70" s="274"/>
      <c r="M70" s="23"/>
      <c r="N70" s="17"/>
      <c r="O70" s="17"/>
      <c r="P70" s="17"/>
      <c r="Q70" s="18"/>
    </row>
    <row r="71" spans="1:17">
      <c r="A71" s="346" t="s">
        <v>84</v>
      </c>
      <c r="B71" s="347"/>
      <c r="C71" s="347"/>
      <c r="D71" s="348"/>
      <c r="E71" s="92"/>
      <c r="F71" s="93">
        <f>SUM(F68:F70)</f>
        <v>0</v>
      </c>
      <c r="G71" s="94">
        <f t="shared" si="5"/>
        <v>0</v>
      </c>
      <c r="H71" s="95"/>
      <c r="I71" s="92">
        <f>SUM(I68:I70)</f>
        <v>0</v>
      </c>
      <c r="J71" s="93">
        <f>SUM(J68:J70)</f>
        <v>0</v>
      </c>
      <c r="K71" s="96">
        <f>SUM(K68:K70)</f>
        <v>0</v>
      </c>
      <c r="L71" s="274"/>
      <c r="M71" s="23"/>
      <c r="N71" s="17"/>
      <c r="O71" s="17"/>
      <c r="P71" s="17"/>
      <c r="Q71" s="18"/>
    </row>
    <row r="72" spans="1:17" ht="15" thickBot="1">
      <c r="A72" s="349"/>
      <c r="B72" s="350"/>
      <c r="C72" s="350"/>
      <c r="D72" s="351"/>
      <c r="E72" s="107"/>
      <c r="F72" s="108"/>
      <c r="G72" s="88"/>
      <c r="H72" s="109"/>
      <c r="I72" s="110" t="e">
        <f t="shared" ref="I72:K72" si="6">I71/(I65+I59)</f>
        <v>#DIV/0!</v>
      </c>
      <c r="J72" s="111" t="e">
        <f t="shared" si="6"/>
        <v>#DIV/0!</v>
      </c>
      <c r="K72" s="112" t="e">
        <f t="shared" si="6"/>
        <v>#DIV/0!</v>
      </c>
      <c r="L72" s="274"/>
      <c r="M72" s="23"/>
      <c r="N72" s="17"/>
      <c r="O72" s="17"/>
      <c r="P72" s="17"/>
      <c r="Q72" s="18"/>
    </row>
    <row r="73" spans="1:17">
      <c r="A73" s="352" t="s">
        <v>85</v>
      </c>
      <c r="B73" s="353"/>
      <c r="C73" s="353"/>
      <c r="D73" s="354"/>
      <c r="E73" s="92"/>
      <c r="F73" s="93">
        <f>F59+F65-F71</f>
        <v>0</v>
      </c>
      <c r="G73" s="94">
        <f t="shared" si="5"/>
        <v>0</v>
      </c>
      <c r="H73" s="95"/>
      <c r="I73" s="92">
        <f>I59+I65-I71</f>
        <v>0</v>
      </c>
      <c r="J73" s="93">
        <f>J59+J65-J71</f>
        <v>0</v>
      </c>
      <c r="K73" s="96">
        <f>K59+K65-K71</f>
        <v>0</v>
      </c>
      <c r="L73" s="274"/>
      <c r="M73" s="82"/>
      <c r="N73" s="83"/>
      <c r="O73" s="83"/>
      <c r="P73" s="83"/>
      <c r="Q73" s="18"/>
    </row>
    <row r="74" spans="1:17">
      <c r="A74" s="337"/>
      <c r="B74" s="338"/>
      <c r="C74" s="338"/>
      <c r="D74" s="339"/>
      <c r="E74" s="73"/>
      <c r="F74" s="74"/>
      <c r="G74" s="11"/>
      <c r="H74" s="79"/>
      <c r="I74" s="73"/>
      <c r="J74" s="74"/>
      <c r="K74" s="11"/>
      <c r="L74" s="274"/>
      <c r="M74" s="23"/>
      <c r="N74" s="17"/>
      <c r="O74" s="17"/>
      <c r="P74" s="17"/>
      <c r="Q74" s="18"/>
    </row>
    <row r="75" spans="1:17">
      <c r="A75" s="343" t="s">
        <v>86</v>
      </c>
      <c r="B75" s="344"/>
      <c r="C75" s="344"/>
      <c r="D75" s="345"/>
      <c r="E75" s="73"/>
      <c r="F75" s="74"/>
      <c r="G75" s="11"/>
      <c r="H75" s="79"/>
      <c r="I75" s="73"/>
      <c r="J75" s="74"/>
      <c r="K75" s="11"/>
      <c r="L75" s="274"/>
      <c r="M75" s="23"/>
      <c r="N75" s="17"/>
      <c r="O75" s="17"/>
      <c r="P75" s="17"/>
      <c r="Q75" s="18"/>
    </row>
    <row r="76" spans="1:17">
      <c r="A76" s="337" t="s">
        <v>87</v>
      </c>
      <c r="B76" s="338"/>
      <c r="C76" s="338"/>
      <c r="D76" s="339"/>
      <c r="E76" s="73"/>
      <c r="F76" s="22"/>
      <c r="G76" s="11">
        <f t="shared" si="5"/>
        <v>0</v>
      </c>
      <c r="H76" s="79"/>
      <c r="I76" s="80"/>
      <c r="J76" s="22"/>
      <c r="K76" s="81"/>
      <c r="L76" s="274"/>
      <c r="M76" s="23"/>
      <c r="N76" s="17"/>
      <c r="O76" s="17"/>
      <c r="P76" s="17"/>
      <c r="Q76" s="18"/>
    </row>
    <row r="77" spans="1:17">
      <c r="A77" s="337" t="s">
        <v>88</v>
      </c>
      <c r="B77" s="338"/>
      <c r="C77" s="338"/>
      <c r="D77" s="339"/>
      <c r="E77" s="73"/>
      <c r="F77" s="22"/>
      <c r="G77" s="11">
        <f t="shared" si="5"/>
        <v>0</v>
      </c>
      <c r="H77" s="79"/>
      <c r="I77" s="80"/>
      <c r="J77" s="22"/>
      <c r="K77" s="81"/>
      <c r="L77" s="274"/>
      <c r="M77" s="23"/>
      <c r="N77" s="17"/>
      <c r="O77" s="17"/>
      <c r="P77" s="17"/>
      <c r="Q77" s="18"/>
    </row>
    <row r="78" spans="1:17">
      <c r="A78" s="337" t="s">
        <v>89</v>
      </c>
      <c r="B78" s="338"/>
      <c r="C78" s="338"/>
      <c r="D78" s="339"/>
      <c r="E78" s="73"/>
      <c r="F78" s="22"/>
      <c r="G78" s="11">
        <f t="shared" si="5"/>
        <v>0</v>
      </c>
      <c r="H78" s="79"/>
      <c r="I78" s="80"/>
      <c r="J78" s="22"/>
      <c r="K78" s="81"/>
      <c r="L78" s="274"/>
      <c r="M78" s="23"/>
      <c r="N78" s="17"/>
      <c r="O78" s="17"/>
      <c r="P78" s="17"/>
      <c r="Q78" s="18"/>
    </row>
    <row r="79" spans="1:17">
      <c r="A79" s="337" t="s">
        <v>90</v>
      </c>
      <c r="B79" s="338"/>
      <c r="C79" s="338"/>
      <c r="D79" s="339"/>
      <c r="E79" s="73"/>
      <c r="F79" s="22"/>
      <c r="G79" s="11">
        <f t="shared" si="5"/>
        <v>0</v>
      </c>
      <c r="H79" s="79"/>
      <c r="I79" s="80"/>
      <c r="J79" s="22"/>
      <c r="K79" s="81"/>
      <c r="L79" s="274"/>
      <c r="M79" s="23"/>
      <c r="N79" s="17"/>
      <c r="O79" s="17"/>
      <c r="P79" s="17"/>
      <c r="Q79" s="18"/>
    </row>
    <row r="80" spans="1:17">
      <c r="A80" s="337" t="s">
        <v>91</v>
      </c>
      <c r="B80" s="338"/>
      <c r="C80" s="338"/>
      <c r="D80" s="339"/>
      <c r="E80" s="73"/>
      <c r="F80" s="22"/>
      <c r="G80" s="11">
        <f t="shared" si="5"/>
        <v>0</v>
      </c>
      <c r="H80" s="79"/>
      <c r="I80" s="80"/>
      <c r="J80" s="22"/>
      <c r="K80" s="81"/>
      <c r="L80" s="274"/>
      <c r="M80" s="23"/>
      <c r="N80" s="17"/>
      <c r="O80" s="17"/>
      <c r="P80" s="17"/>
      <c r="Q80" s="18"/>
    </row>
    <row r="81" spans="1:23" ht="15" thickBot="1">
      <c r="A81" s="340" t="s">
        <v>92</v>
      </c>
      <c r="B81" s="341"/>
      <c r="C81" s="341"/>
      <c r="D81" s="342"/>
      <c r="E81" s="86"/>
      <c r="F81" s="87"/>
      <c r="G81" s="88">
        <f t="shared" si="5"/>
        <v>0</v>
      </c>
      <c r="H81" s="89"/>
      <c r="I81" s="90"/>
      <c r="J81" s="113"/>
      <c r="K81" s="91"/>
      <c r="L81" s="274"/>
      <c r="M81" s="23"/>
      <c r="N81" s="17"/>
      <c r="O81" s="17"/>
      <c r="P81" s="17"/>
      <c r="Q81" s="18"/>
      <c r="R81" s="274"/>
      <c r="S81" s="274"/>
      <c r="T81" s="274"/>
      <c r="U81" s="274"/>
      <c r="V81" s="274"/>
      <c r="W81" s="274"/>
    </row>
    <row r="82" spans="1:23">
      <c r="A82" s="346" t="s">
        <v>93</v>
      </c>
      <c r="B82" s="347"/>
      <c r="C82" s="347"/>
      <c r="D82" s="348"/>
      <c r="E82" s="92"/>
      <c r="F82" s="93">
        <f>SUM(F76:F81)</f>
        <v>0</v>
      </c>
      <c r="G82" s="94">
        <f>IF($C$50&gt;0,F82/$C$50,)</f>
        <v>0</v>
      </c>
      <c r="H82" s="95"/>
      <c r="I82" s="92">
        <f>SUM(I76:I81)</f>
        <v>0</v>
      </c>
      <c r="J82" s="93">
        <f>SUM(J76:J81)</f>
        <v>0</v>
      </c>
      <c r="K82" s="96">
        <f>SUM(K76:K81)</f>
        <v>0</v>
      </c>
      <c r="L82" s="274"/>
      <c r="M82" s="23"/>
      <c r="N82" s="17"/>
      <c r="O82" s="17"/>
      <c r="P82" s="17"/>
      <c r="Q82" s="18"/>
      <c r="R82" s="274"/>
      <c r="S82" s="274"/>
      <c r="T82" s="274"/>
      <c r="U82" s="274"/>
      <c r="V82" s="274"/>
      <c r="W82" s="274"/>
    </row>
    <row r="83" spans="1:23" ht="15" thickBot="1">
      <c r="A83" s="337"/>
      <c r="B83" s="338"/>
      <c r="C83" s="338"/>
      <c r="D83" s="339"/>
      <c r="E83" s="73"/>
      <c r="F83" s="74"/>
      <c r="G83" s="11"/>
      <c r="H83" s="79"/>
      <c r="I83" s="73"/>
      <c r="J83" s="74"/>
      <c r="K83" s="11"/>
      <c r="L83" s="274"/>
      <c r="M83" s="23"/>
      <c r="N83" s="17"/>
      <c r="O83" s="17"/>
      <c r="P83" s="17"/>
      <c r="Q83" s="18"/>
      <c r="R83" s="274"/>
      <c r="S83" s="274"/>
      <c r="T83" s="274"/>
      <c r="U83" s="274"/>
      <c r="V83" s="274"/>
      <c r="W83" s="274"/>
    </row>
    <row r="84" spans="1:23">
      <c r="A84" s="337" t="s">
        <v>94</v>
      </c>
      <c r="B84" s="338"/>
      <c r="C84" s="338"/>
      <c r="D84" s="339"/>
      <c r="E84" s="73"/>
      <c r="F84" s="22" t="e">
        <f>P87</f>
        <v>#DIV/0!</v>
      </c>
      <c r="G84" s="11">
        <f t="shared" si="5"/>
        <v>0</v>
      </c>
      <c r="H84" s="79"/>
      <c r="I84" s="80"/>
      <c r="J84" s="114"/>
      <c r="K84" s="81"/>
      <c r="L84" s="274"/>
      <c r="M84" s="115" t="s">
        <v>95</v>
      </c>
      <c r="N84" s="116"/>
      <c r="O84" s="117"/>
      <c r="P84" s="118"/>
      <c r="Q84" s="18"/>
      <c r="R84" s="274"/>
      <c r="S84" s="274"/>
      <c r="T84" s="274"/>
      <c r="U84" s="274"/>
      <c r="V84" s="274"/>
      <c r="W84" s="274"/>
    </row>
    <row r="85" spans="1:23">
      <c r="A85" s="337" t="s">
        <v>96</v>
      </c>
      <c r="B85" s="338"/>
      <c r="C85" s="338"/>
      <c r="D85" s="339"/>
      <c r="E85" s="73"/>
      <c r="F85" s="10">
        <f>C50*350</f>
        <v>0</v>
      </c>
      <c r="G85" s="11">
        <f t="shared" si="5"/>
        <v>0</v>
      </c>
      <c r="H85" s="79"/>
      <c r="I85" s="80"/>
      <c r="J85" s="22"/>
      <c r="K85" s="81"/>
      <c r="L85" s="119"/>
      <c r="M85" s="120"/>
      <c r="N85" s="121">
        <v>2022</v>
      </c>
      <c r="O85" s="121" t="s">
        <v>97</v>
      </c>
      <c r="P85" s="122" t="s">
        <v>98</v>
      </c>
      <c r="Q85" s="18"/>
      <c r="R85" s="274"/>
      <c r="S85" s="274"/>
      <c r="T85" s="274"/>
      <c r="U85" s="274"/>
      <c r="V85" s="274"/>
      <c r="W85" s="274"/>
    </row>
    <row r="86" spans="1:23" ht="15" thickBot="1">
      <c r="A86" s="340" t="s">
        <v>77</v>
      </c>
      <c r="B86" s="341"/>
      <c r="C86" s="341"/>
      <c r="D86" s="342"/>
      <c r="E86" s="86"/>
      <c r="F86" s="87"/>
      <c r="G86" s="88">
        <f t="shared" si="5"/>
        <v>0</v>
      </c>
      <c r="H86" s="89"/>
      <c r="I86" s="90"/>
      <c r="J86" s="87"/>
      <c r="K86" s="91"/>
      <c r="L86" s="274"/>
      <c r="M86" s="123" t="s">
        <v>99</v>
      </c>
      <c r="N86" s="124"/>
      <c r="O86" s="125">
        <f>J17</f>
        <v>0</v>
      </c>
      <c r="P86" s="126">
        <f>O86</f>
        <v>0</v>
      </c>
      <c r="Q86" s="18"/>
      <c r="R86" s="274"/>
      <c r="S86" s="274"/>
      <c r="T86" s="274"/>
      <c r="U86" s="274"/>
      <c r="V86" s="274"/>
      <c r="W86" s="274"/>
    </row>
    <row r="87" spans="1:23">
      <c r="A87" s="352" t="s">
        <v>100</v>
      </c>
      <c r="B87" s="353"/>
      <c r="C87" s="353"/>
      <c r="D87" s="354"/>
      <c r="E87" s="92"/>
      <c r="F87" s="93" t="e">
        <f>SUM(F82:F86)</f>
        <v>#DIV/0!</v>
      </c>
      <c r="G87" s="94">
        <f t="shared" si="5"/>
        <v>0</v>
      </c>
      <c r="H87" s="95"/>
      <c r="I87" s="92">
        <f>SUM(I82:I86)</f>
        <v>0</v>
      </c>
      <c r="J87" s="93">
        <f>SUM(J82:J86)</f>
        <v>0</v>
      </c>
      <c r="K87" s="96">
        <f>SUM(K82:K86)</f>
        <v>0</v>
      </c>
      <c r="L87" s="274"/>
      <c r="M87" s="123" t="s">
        <v>101</v>
      </c>
      <c r="N87" s="124"/>
      <c r="O87" s="127" t="e">
        <f>O88*O86</f>
        <v>#DIV/0!</v>
      </c>
      <c r="P87" s="128" t="e">
        <f>O87*0.6</f>
        <v>#DIV/0!</v>
      </c>
      <c r="Q87" s="18"/>
      <c r="R87" s="274"/>
      <c r="S87" s="274"/>
      <c r="T87" s="274"/>
      <c r="U87" s="274"/>
      <c r="V87" s="274"/>
      <c r="W87" s="274"/>
    </row>
    <row r="88" spans="1:23" ht="15" thickBot="1">
      <c r="A88" s="340"/>
      <c r="B88" s="341"/>
      <c r="C88" s="341"/>
      <c r="D88" s="342"/>
      <c r="E88" s="86"/>
      <c r="F88" s="106"/>
      <c r="G88" s="88"/>
      <c r="H88" s="89"/>
      <c r="I88" s="86"/>
      <c r="J88" s="106"/>
      <c r="K88" s="88"/>
      <c r="L88" s="274"/>
      <c r="M88" s="129" t="s">
        <v>102</v>
      </c>
      <c r="N88" s="130" t="e">
        <f>N87/N86</f>
        <v>#DIV/0!</v>
      </c>
      <c r="O88" s="131" t="e">
        <f>N88</f>
        <v>#DIV/0!</v>
      </c>
      <c r="P88" s="258" t="e">
        <f>P87/P86</f>
        <v>#DIV/0!</v>
      </c>
      <c r="Q88" s="18"/>
      <c r="R88" s="274"/>
      <c r="S88" s="274"/>
      <c r="T88" s="274"/>
      <c r="U88" s="274"/>
      <c r="V88" s="274"/>
      <c r="W88" s="274"/>
    </row>
    <row r="89" spans="1:23">
      <c r="A89" s="352" t="s">
        <v>103</v>
      </c>
      <c r="B89" s="353"/>
      <c r="C89" s="353"/>
      <c r="D89" s="354"/>
      <c r="E89" s="92"/>
      <c r="F89" s="93" t="e">
        <f>F73-F87</f>
        <v>#DIV/0!</v>
      </c>
      <c r="G89" s="94">
        <f t="shared" si="5"/>
        <v>0</v>
      </c>
      <c r="H89" s="95"/>
      <c r="I89" s="92">
        <f>I73-I87</f>
        <v>0</v>
      </c>
      <c r="J89" s="93">
        <f>J73-J87</f>
        <v>0</v>
      </c>
      <c r="K89" s="96">
        <f>K73-K87</f>
        <v>0</v>
      </c>
      <c r="L89" s="274"/>
      <c r="M89" s="82"/>
      <c r="N89" s="83"/>
      <c r="O89" s="83"/>
      <c r="P89" s="83"/>
      <c r="Q89" s="18"/>
      <c r="R89" s="274"/>
      <c r="S89" s="274"/>
      <c r="T89" s="274"/>
      <c r="U89" s="274"/>
      <c r="V89" s="274"/>
      <c r="W89" s="274"/>
    </row>
    <row r="90" spans="1:23" ht="15" thickBot="1">
      <c r="A90" s="274"/>
      <c r="B90" s="274"/>
      <c r="C90" s="274"/>
      <c r="D90" s="274"/>
      <c r="E90" s="132"/>
      <c r="F90" s="274"/>
      <c r="G90" s="274"/>
      <c r="H90" s="274"/>
      <c r="I90" s="274"/>
      <c r="J90" s="274"/>
      <c r="K90" s="274"/>
      <c r="L90" s="274"/>
      <c r="M90" s="23"/>
      <c r="N90" s="17"/>
      <c r="O90" s="17"/>
      <c r="P90" s="17"/>
      <c r="Q90" s="18"/>
      <c r="R90" s="274"/>
      <c r="S90" s="274"/>
      <c r="T90" s="274"/>
      <c r="U90" s="274"/>
      <c r="V90" s="274"/>
      <c r="W90" s="274"/>
    </row>
    <row r="91" spans="1:23" ht="15" thickBot="1">
      <c r="A91" s="299" t="s">
        <v>104</v>
      </c>
      <c r="B91" s="300"/>
      <c r="C91" s="300"/>
      <c r="D91" s="300"/>
      <c r="E91" s="300"/>
      <c r="F91" s="300"/>
      <c r="G91" s="300"/>
      <c r="H91" s="300"/>
      <c r="I91" s="300"/>
      <c r="J91" s="300"/>
      <c r="K91" s="301"/>
      <c r="L91" s="274"/>
      <c r="M91" s="299" t="s">
        <v>105</v>
      </c>
      <c r="N91" s="300"/>
      <c r="O91" s="300"/>
      <c r="P91" s="300"/>
      <c r="Q91" s="301"/>
      <c r="R91" s="274"/>
      <c r="S91" s="355"/>
      <c r="T91" s="355"/>
      <c r="U91" s="355"/>
      <c r="V91" s="274"/>
      <c r="W91" s="274"/>
    </row>
    <row r="92" spans="1:23">
      <c r="A92" s="359" t="s">
        <v>106</v>
      </c>
      <c r="B92" s="360"/>
      <c r="C92" s="360"/>
      <c r="D92" s="360"/>
      <c r="E92" s="361"/>
      <c r="F92" s="359" t="s">
        <v>107</v>
      </c>
      <c r="G92" s="360"/>
      <c r="H92" s="360"/>
      <c r="I92" s="360"/>
      <c r="J92" s="360"/>
      <c r="K92" s="361"/>
      <c r="L92" s="274"/>
      <c r="M92" s="272" t="s">
        <v>108</v>
      </c>
      <c r="N92" s="264"/>
      <c r="O92" s="264"/>
      <c r="P92" s="265"/>
      <c r="Q92" s="133"/>
      <c r="R92" s="274"/>
      <c r="S92" s="362"/>
      <c r="T92" s="362"/>
      <c r="U92" s="362"/>
      <c r="V92" s="134"/>
      <c r="W92" s="274"/>
    </row>
    <row r="93" spans="1:23">
      <c r="A93" s="363"/>
      <c r="B93" s="364"/>
      <c r="C93" s="364"/>
      <c r="D93" s="365"/>
      <c r="E93" s="244" t="s">
        <v>109</v>
      </c>
      <c r="F93" s="343"/>
      <c r="G93" s="344"/>
      <c r="H93" s="344"/>
      <c r="I93" s="344"/>
      <c r="J93" s="236" t="s">
        <v>109</v>
      </c>
      <c r="K93" s="237" t="s">
        <v>110</v>
      </c>
      <c r="L93" s="274"/>
      <c r="M93" s="135" t="s">
        <v>111</v>
      </c>
      <c r="N93" s="136"/>
      <c r="O93" s="136"/>
      <c r="P93" s="137"/>
      <c r="Q93" s="138"/>
      <c r="R93" s="274"/>
      <c r="S93" s="139"/>
      <c r="T93" s="139"/>
      <c r="U93" s="139"/>
      <c r="V93" s="134"/>
      <c r="W93" s="274"/>
    </row>
    <row r="94" spans="1:23">
      <c r="A94" s="356" t="s">
        <v>103</v>
      </c>
      <c r="B94" s="357"/>
      <c r="C94" s="357"/>
      <c r="D94" s="358"/>
      <c r="E94" s="239" t="e">
        <f>J94</f>
        <v>#DIV/0!</v>
      </c>
      <c r="F94" s="337" t="s">
        <v>103</v>
      </c>
      <c r="G94" s="338"/>
      <c r="H94" s="338"/>
      <c r="I94" s="338"/>
      <c r="J94" s="238" t="e">
        <f>'Cash Flow'!C39</f>
        <v>#DIV/0!</v>
      </c>
      <c r="K94" s="239" t="e">
        <f>'Cash Flow'!Q39</f>
        <v>#DIV/0!</v>
      </c>
      <c r="L94" s="274"/>
      <c r="M94" s="272" t="s">
        <v>112</v>
      </c>
      <c r="N94" s="264"/>
      <c r="O94" s="264"/>
      <c r="P94" s="265"/>
      <c r="Q94" s="140">
        <v>0.02</v>
      </c>
      <c r="R94" s="274"/>
      <c r="S94" s="355"/>
      <c r="T94" s="355"/>
      <c r="U94" s="355"/>
      <c r="V94" s="355"/>
      <c r="W94" s="355"/>
    </row>
    <row r="95" spans="1:23">
      <c r="A95" s="356" t="s">
        <v>113</v>
      </c>
      <c r="B95" s="357"/>
      <c r="C95" s="357"/>
      <c r="D95" s="358"/>
      <c r="E95" s="141">
        <v>5.5E-2</v>
      </c>
      <c r="F95" s="337" t="s">
        <v>114</v>
      </c>
      <c r="G95" s="338"/>
      <c r="H95" s="338"/>
      <c r="I95" s="338"/>
      <c r="J95" s="240">
        <v>1.2</v>
      </c>
      <c r="K95" s="241">
        <v>1.1000000000000001</v>
      </c>
      <c r="L95" s="274"/>
      <c r="M95" s="142" t="s">
        <v>115</v>
      </c>
      <c r="N95" s="143"/>
      <c r="O95" s="143"/>
      <c r="P95" s="144"/>
      <c r="Q95" s="145">
        <f>Q93+Q94</f>
        <v>0.02</v>
      </c>
      <c r="R95" s="274"/>
      <c r="S95" s="146"/>
      <c r="T95" s="146"/>
      <c r="U95" s="146"/>
      <c r="V95" s="146"/>
      <c r="W95" s="147"/>
    </row>
    <row r="96" spans="1:23">
      <c r="A96" s="142" t="s">
        <v>116</v>
      </c>
      <c r="B96" s="143"/>
      <c r="C96" s="143"/>
      <c r="D96" s="144"/>
      <c r="E96" s="245" t="e">
        <f>E94/E95</f>
        <v>#DIV/0!</v>
      </c>
      <c r="F96" s="356" t="s">
        <v>117</v>
      </c>
      <c r="G96" s="357"/>
      <c r="H96" s="357"/>
      <c r="I96" s="358"/>
      <c r="J96" s="238" t="e">
        <f>J94/J95</f>
        <v>#DIV/0!</v>
      </c>
      <c r="K96" s="239" t="e">
        <f>K94/K95</f>
        <v>#DIV/0!</v>
      </c>
      <c r="L96" s="274"/>
      <c r="M96" s="135" t="s">
        <v>118</v>
      </c>
      <c r="N96" s="136"/>
      <c r="O96" s="136"/>
      <c r="P96" s="137"/>
      <c r="Q96" s="148">
        <v>2.5000000000000001E-3</v>
      </c>
      <c r="R96" s="274"/>
      <c r="S96" s="146"/>
      <c r="T96" s="146"/>
      <c r="U96" s="146"/>
      <c r="V96" s="146"/>
      <c r="W96" s="149"/>
    </row>
    <row r="97" spans="1:23">
      <c r="A97" s="272" t="s">
        <v>119</v>
      </c>
      <c r="B97" s="264"/>
      <c r="C97" s="264"/>
      <c r="D97" s="265"/>
      <c r="E97" s="150" t="s">
        <v>120</v>
      </c>
      <c r="F97" s="337" t="s">
        <v>121</v>
      </c>
      <c r="G97" s="338"/>
      <c r="H97" s="338"/>
      <c r="I97" s="338"/>
      <c r="J97" s="151"/>
      <c r="K97" s="239" t="e">
        <f>MIN(J96:K96)</f>
        <v>#DIV/0!</v>
      </c>
      <c r="L97" s="274"/>
      <c r="M97" s="269" t="s">
        <v>122</v>
      </c>
      <c r="N97" s="270"/>
      <c r="O97" s="270"/>
      <c r="P97" s="271"/>
      <c r="Q97" s="152">
        <f>Q95+Q96</f>
        <v>2.2499999999999999E-2</v>
      </c>
      <c r="R97" s="274"/>
      <c r="S97" s="146"/>
      <c r="T97" s="146"/>
      <c r="U97" s="146"/>
      <c r="V97" s="146"/>
      <c r="W97" s="149"/>
    </row>
    <row r="98" spans="1:23" ht="41.45">
      <c r="A98" s="272" t="s">
        <v>123</v>
      </c>
      <c r="B98" s="264"/>
      <c r="C98" s="264"/>
      <c r="D98" s="265"/>
      <c r="E98" s="246" t="e">
        <f>E96</f>
        <v>#DIV/0!</v>
      </c>
      <c r="F98" s="337" t="s">
        <v>124</v>
      </c>
      <c r="G98" s="338"/>
      <c r="H98" s="338"/>
      <c r="I98" s="338"/>
      <c r="J98" s="151"/>
      <c r="K98" s="242" t="str">
        <f>IF(Q93&gt;0,Q97,"Input 30Y Treasury in Cell Q94")</f>
        <v>Input 30Y Treasury in Cell Q94</v>
      </c>
      <c r="L98" s="274"/>
      <c r="M98" s="23"/>
      <c r="N98" s="153" t="s">
        <v>125</v>
      </c>
      <c r="O98" s="17"/>
      <c r="P98" s="17"/>
      <c r="Q98" s="18"/>
      <c r="R98" s="274"/>
      <c r="S98" s="154"/>
      <c r="T98" s="154"/>
      <c r="U98" s="154"/>
      <c r="V98" s="154"/>
      <c r="W98" s="155"/>
    </row>
    <row r="99" spans="1:23">
      <c r="A99" s="272" t="s">
        <v>126</v>
      </c>
      <c r="B99" s="264"/>
      <c r="C99" s="264"/>
      <c r="D99" s="265"/>
      <c r="E99" s="247">
        <v>0.8</v>
      </c>
      <c r="F99" s="337" t="s">
        <v>127</v>
      </c>
      <c r="G99" s="338"/>
      <c r="H99" s="338"/>
      <c r="I99" s="338"/>
      <c r="J99" s="151"/>
      <c r="K99" s="156">
        <v>30</v>
      </c>
      <c r="L99" s="274"/>
      <c r="M99" s="23"/>
      <c r="N99" s="17"/>
      <c r="O99" s="17"/>
      <c r="P99" s="17"/>
      <c r="Q99" s="18"/>
      <c r="R99" s="274"/>
      <c r="S99" s="146"/>
      <c r="T99" s="146"/>
      <c r="U99" s="146"/>
      <c r="V99" s="146"/>
      <c r="W99" s="157"/>
    </row>
    <row r="100" spans="1:23" ht="15" thickBot="1">
      <c r="A100" s="276" t="s">
        <v>128</v>
      </c>
      <c r="B100" s="266"/>
      <c r="C100" s="266"/>
      <c r="D100" s="267"/>
      <c r="E100" s="232" t="e">
        <f>E98*E99</f>
        <v>#DIV/0!</v>
      </c>
      <c r="F100" s="320" t="s">
        <v>129</v>
      </c>
      <c r="G100" s="321"/>
      <c r="H100" s="321"/>
      <c r="I100" s="321"/>
      <c r="J100" s="243"/>
      <c r="K100" s="232" t="e">
        <f>PV(K98/12,K99*12,-K97/12,,)</f>
        <v>#VALUE!</v>
      </c>
      <c r="L100" s="274"/>
      <c r="M100" s="23"/>
      <c r="N100" s="17"/>
      <c r="O100" s="17"/>
      <c r="P100" s="17"/>
      <c r="Q100" s="18"/>
      <c r="R100" s="274"/>
      <c r="S100" s="154"/>
      <c r="T100" s="154"/>
      <c r="U100" s="154"/>
      <c r="V100" s="154"/>
      <c r="W100" s="158"/>
    </row>
    <row r="101" spans="1:23" ht="15" thickBot="1">
      <c r="A101" s="274"/>
      <c r="B101" s="274"/>
      <c r="C101" s="274"/>
      <c r="D101" s="274"/>
      <c r="E101" s="274"/>
      <c r="F101" s="274"/>
      <c r="G101" s="274"/>
      <c r="H101" s="274"/>
      <c r="I101" s="274"/>
      <c r="J101" s="274"/>
      <c r="K101" s="274"/>
      <c r="L101" s="274"/>
      <c r="M101" s="23"/>
      <c r="N101" s="17"/>
      <c r="O101" s="17"/>
      <c r="P101" s="17"/>
      <c r="Q101" s="18"/>
      <c r="R101" s="274"/>
      <c r="S101" s="154"/>
      <c r="T101" s="154"/>
      <c r="U101" s="154"/>
      <c r="V101" s="274"/>
      <c r="W101" s="274"/>
    </row>
    <row r="102" spans="1:23" ht="15" thickBot="1">
      <c r="A102" s="366" t="s">
        <v>130</v>
      </c>
      <c r="B102" s="367"/>
      <c r="C102" s="367"/>
      <c r="D102" s="367"/>
      <c r="E102" s="367"/>
      <c r="F102" s="367"/>
      <c r="G102" s="367"/>
      <c r="H102" s="367"/>
      <c r="I102" s="367"/>
      <c r="J102" s="367"/>
      <c r="K102" s="368"/>
      <c r="L102" s="274"/>
      <c r="M102" s="23"/>
      <c r="N102" s="17"/>
      <c r="O102" s="17"/>
      <c r="P102" s="17"/>
      <c r="Q102" s="18"/>
      <c r="R102" s="274"/>
      <c r="S102" s="159"/>
      <c r="T102" s="159"/>
      <c r="U102" s="159"/>
      <c r="V102" s="274"/>
      <c r="W102" s="274"/>
    </row>
    <row r="103" spans="1:23">
      <c r="A103" s="369" t="s">
        <v>131</v>
      </c>
      <c r="B103" s="370"/>
      <c r="C103" s="370"/>
      <c r="D103" s="370"/>
      <c r="E103" s="370"/>
      <c r="F103" s="370" t="s">
        <v>132</v>
      </c>
      <c r="G103" s="370"/>
      <c r="H103" s="370"/>
      <c r="I103" s="370"/>
      <c r="J103" s="370"/>
      <c r="K103" s="371"/>
      <c r="L103" s="274"/>
      <c r="M103" s="23"/>
      <c r="N103" s="17"/>
      <c r="O103" s="17"/>
      <c r="P103" s="17"/>
      <c r="Q103" s="18"/>
      <c r="R103" s="274"/>
      <c r="S103" s="154"/>
      <c r="T103" s="154"/>
      <c r="U103" s="154"/>
      <c r="V103" s="274"/>
      <c r="W103" s="274"/>
    </row>
    <row r="104" spans="1:23">
      <c r="A104" s="379"/>
      <c r="B104" s="380"/>
      <c r="C104" s="380"/>
      <c r="D104" s="380"/>
      <c r="E104" s="236" t="s">
        <v>109</v>
      </c>
      <c r="F104" s="344"/>
      <c r="G104" s="344"/>
      <c r="H104" s="344"/>
      <c r="I104" s="344"/>
      <c r="J104" s="236" t="s">
        <v>109</v>
      </c>
      <c r="K104" s="237" t="s">
        <v>110</v>
      </c>
      <c r="L104" s="274"/>
      <c r="M104" s="23"/>
      <c r="N104" s="17"/>
      <c r="O104" s="17"/>
      <c r="P104" s="17"/>
      <c r="Q104" s="18"/>
      <c r="R104" s="274"/>
      <c r="S104" s="274"/>
      <c r="T104" s="274"/>
      <c r="U104" s="274"/>
      <c r="V104" s="274"/>
      <c r="W104" s="274"/>
    </row>
    <row r="105" spans="1:23">
      <c r="A105" s="337" t="s">
        <v>133</v>
      </c>
      <c r="B105" s="338"/>
      <c r="C105" s="338"/>
      <c r="D105" s="338"/>
      <c r="E105" s="248" t="e">
        <f>E98</f>
        <v>#DIV/0!</v>
      </c>
      <c r="F105" s="338" t="s">
        <v>134</v>
      </c>
      <c r="G105" s="338"/>
      <c r="H105" s="338"/>
      <c r="I105" s="338"/>
      <c r="J105" s="238" t="e">
        <f>'Cash Flow'!C39</f>
        <v>#DIV/0!</v>
      </c>
      <c r="K105" s="239" t="e">
        <f>'Cash Flow'!Q39</f>
        <v>#DIV/0!</v>
      </c>
      <c r="L105" s="274"/>
      <c r="M105" s="23"/>
      <c r="N105" s="17"/>
      <c r="O105" s="17"/>
      <c r="P105" s="17"/>
      <c r="Q105" s="18"/>
      <c r="R105" s="274"/>
      <c r="S105" s="274"/>
      <c r="T105" s="274"/>
      <c r="U105" s="274"/>
      <c r="V105" s="274"/>
      <c r="W105" s="274"/>
    </row>
    <row r="106" spans="1:23">
      <c r="A106" s="337" t="s">
        <v>135</v>
      </c>
      <c r="B106" s="338"/>
      <c r="C106" s="338"/>
      <c r="D106" s="338"/>
      <c r="E106" s="249">
        <v>0.95</v>
      </c>
      <c r="F106" s="338" t="s">
        <v>114</v>
      </c>
      <c r="G106" s="338"/>
      <c r="H106" s="338"/>
      <c r="I106" s="338"/>
      <c r="J106" s="240">
        <v>1.1000000000000001</v>
      </c>
      <c r="K106" s="241">
        <v>1.05</v>
      </c>
      <c r="L106" s="274"/>
      <c r="M106" s="23"/>
      <c r="N106" s="17"/>
      <c r="O106" s="17"/>
      <c r="P106" s="17"/>
      <c r="Q106" s="18"/>
      <c r="R106" s="274"/>
      <c r="S106" s="274"/>
      <c r="T106" s="274"/>
      <c r="U106" s="274"/>
      <c r="V106" s="274"/>
      <c r="W106" s="274"/>
    </row>
    <row r="107" spans="1:23">
      <c r="A107" s="372" t="s">
        <v>136</v>
      </c>
      <c r="B107" s="373"/>
      <c r="C107" s="373"/>
      <c r="D107" s="374"/>
      <c r="E107" s="250" t="e">
        <f>E105*E106</f>
        <v>#DIV/0!</v>
      </c>
      <c r="F107" s="338" t="s">
        <v>137</v>
      </c>
      <c r="G107" s="338"/>
      <c r="H107" s="338"/>
      <c r="I107" s="338"/>
      <c r="J107" s="238" t="e">
        <f>J105/J106</f>
        <v>#DIV/0!</v>
      </c>
      <c r="K107" s="239" t="e">
        <f>K105/K106</f>
        <v>#DIV/0!</v>
      </c>
      <c r="L107" s="274"/>
      <c r="M107" s="23"/>
      <c r="N107" s="17"/>
      <c r="O107" s="17"/>
      <c r="P107" s="17"/>
      <c r="Q107" s="18"/>
      <c r="R107" s="274"/>
      <c r="S107" s="274"/>
      <c r="T107" s="274"/>
      <c r="U107" s="274"/>
      <c r="V107" s="274"/>
      <c r="W107" s="274"/>
    </row>
    <row r="108" spans="1:23">
      <c r="A108" s="372" t="s">
        <v>138</v>
      </c>
      <c r="B108" s="373"/>
      <c r="C108" s="373"/>
      <c r="D108" s="374"/>
      <c r="E108" s="250" t="e">
        <f>IF(J120&gt;0,J120,J121)+IF(K120&gt;0,K120,K121)</f>
        <v>#DIV/0!</v>
      </c>
      <c r="F108" s="375" t="s">
        <v>121</v>
      </c>
      <c r="G108" s="357"/>
      <c r="H108" s="357"/>
      <c r="I108" s="357"/>
      <c r="J108" s="358"/>
      <c r="K108" s="239" t="e">
        <f>MIN(J107:K107)</f>
        <v>#DIV/0!</v>
      </c>
      <c r="L108" s="274"/>
      <c r="M108" s="23"/>
      <c r="N108" s="17"/>
      <c r="O108" s="17"/>
      <c r="P108" s="17"/>
      <c r="Q108" s="18"/>
      <c r="R108" s="274"/>
      <c r="S108" s="274"/>
      <c r="T108" s="274"/>
      <c r="U108" s="274"/>
      <c r="V108" s="274"/>
      <c r="W108" s="274"/>
    </row>
    <row r="109" spans="1:23">
      <c r="A109" s="376"/>
      <c r="B109" s="377"/>
      <c r="C109" s="377"/>
      <c r="D109" s="378"/>
      <c r="E109" s="161"/>
      <c r="F109" s="375" t="s">
        <v>139</v>
      </c>
      <c r="G109" s="357"/>
      <c r="H109" s="357"/>
      <c r="I109" s="357"/>
      <c r="J109" s="358"/>
      <c r="K109" s="239" t="e">
        <f>IF(J127&gt;0,J127,J126)</f>
        <v>#DIV/0!</v>
      </c>
      <c r="L109" s="274"/>
      <c r="M109" s="23"/>
      <c r="N109" s="17"/>
      <c r="O109" s="17"/>
      <c r="P109" s="17"/>
      <c r="Q109" s="18"/>
      <c r="R109" s="274"/>
      <c r="S109" s="274"/>
      <c r="T109" s="274"/>
      <c r="U109" s="274"/>
      <c r="V109" s="274"/>
      <c r="W109" s="274"/>
    </row>
    <row r="110" spans="1:23">
      <c r="A110" s="376"/>
      <c r="B110" s="377"/>
      <c r="C110" s="377"/>
      <c r="D110" s="378"/>
      <c r="E110" s="161"/>
      <c r="F110" s="382" t="s">
        <v>140</v>
      </c>
      <c r="G110" s="295"/>
      <c r="H110" s="295"/>
      <c r="I110" s="295"/>
      <c r="J110" s="296"/>
      <c r="K110" s="162"/>
      <c r="L110" s="274"/>
      <c r="M110" s="23"/>
      <c r="N110" s="17"/>
      <c r="O110" s="17"/>
      <c r="P110" s="17"/>
      <c r="Q110" s="18"/>
      <c r="R110" s="274"/>
      <c r="S110" s="274"/>
      <c r="T110" s="274"/>
      <c r="U110" s="274"/>
      <c r="V110" s="274"/>
      <c r="W110" s="274"/>
    </row>
    <row r="111" spans="1:23">
      <c r="A111" s="376"/>
      <c r="B111" s="377"/>
      <c r="C111" s="377"/>
      <c r="D111" s="378"/>
      <c r="E111" s="161"/>
      <c r="F111" s="375" t="s">
        <v>141</v>
      </c>
      <c r="G111" s="357"/>
      <c r="H111" s="357"/>
      <c r="I111" s="357"/>
      <c r="J111" s="358"/>
      <c r="K111" s="239" t="e">
        <f>K108-K109-K110</f>
        <v>#DIV/0!</v>
      </c>
      <c r="L111" s="274"/>
      <c r="M111" s="23"/>
      <c r="N111" s="17"/>
      <c r="O111" s="17"/>
      <c r="P111" s="17"/>
      <c r="Q111" s="18"/>
      <c r="R111" s="274"/>
      <c r="S111" s="274"/>
      <c r="T111" s="274"/>
      <c r="U111" s="274"/>
      <c r="V111" s="274"/>
      <c r="W111" s="274"/>
    </row>
    <row r="112" spans="1:23">
      <c r="A112" s="392"/>
      <c r="B112" s="393"/>
      <c r="C112" s="393"/>
      <c r="D112" s="393"/>
      <c r="E112" s="263"/>
      <c r="F112" s="375" t="s">
        <v>124</v>
      </c>
      <c r="G112" s="357"/>
      <c r="H112" s="357"/>
      <c r="I112" s="357"/>
      <c r="J112" s="358"/>
      <c r="K112" s="163" t="e">
        <f>K98+1%</f>
        <v>#VALUE!</v>
      </c>
      <c r="L112" s="274"/>
      <c r="M112" s="23"/>
      <c r="N112" s="17"/>
      <c r="O112" s="17"/>
      <c r="P112" s="17"/>
      <c r="Q112" s="18"/>
      <c r="R112" s="274"/>
      <c r="S112" s="274"/>
      <c r="T112" s="274"/>
      <c r="U112" s="274"/>
      <c r="V112" s="274"/>
      <c r="W112" s="274"/>
    </row>
    <row r="113" spans="1:17">
      <c r="A113" s="392"/>
      <c r="B113" s="393"/>
      <c r="C113" s="393"/>
      <c r="D113" s="393"/>
      <c r="E113" s="263"/>
      <c r="F113" s="375" t="str">
        <f>IF(K113&gt;0,"Amortization (years)","Interest Only")</f>
        <v>Amortization (years)</v>
      </c>
      <c r="G113" s="357"/>
      <c r="H113" s="357"/>
      <c r="I113" s="357"/>
      <c r="J113" s="358"/>
      <c r="K113" s="156">
        <v>15</v>
      </c>
      <c r="L113" s="274"/>
      <c r="M113" s="23"/>
      <c r="N113" s="17"/>
      <c r="O113" s="17"/>
      <c r="P113" s="17"/>
      <c r="Q113" s="18"/>
    </row>
    <row r="114" spans="1:17" ht="15" thickBot="1">
      <c r="A114" s="394" t="s">
        <v>142</v>
      </c>
      <c r="B114" s="395"/>
      <c r="C114" s="395"/>
      <c r="D114" s="395"/>
      <c r="E114" s="251" t="e">
        <f>E107-E108-SUM(E109:E113)</f>
        <v>#DIV/0!</v>
      </c>
      <c r="F114" s="381" t="s">
        <v>129</v>
      </c>
      <c r="G114" s="323"/>
      <c r="H114" s="323"/>
      <c r="I114" s="323"/>
      <c r="J114" s="324"/>
      <c r="K114" s="33" t="e">
        <f>IF(K113&gt;0,PV(K112/12,K113*12,-K111/12,,),K111/K112)</f>
        <v>#VALUE!</v>
      </c>
      <c r="L114" s="274"/>
      <c r="M114" s="23"/>
      <c r="N114" s="17"/>
      <c r="O114" s="17"/>
      <c r="P114" s="17"/>
      <c r="Q114" s="18"/>
    </row>
    <row r="115" spans="1:17">
      <c r="A115" s="274"/>
      <c r="B115" s="274"/>
      <c r="C115" s="274"/>
      <c r="D115" s="274"/>
      <c r="E115" s="274"/>
      <c r="F115" s="274"/>
      <c r="G115" s="274"/>
      <c r="H115" s="274"/>
      <c r="I115" s="274"/>
      <c r="J115" s="274"/>
      <c r="K115" s="274"/>
      <c r="L115" s="274"/>
      <c r="M115" s="23"/>
      <c r="N115" s="17"/>
      <c r="O115" s="17"/>
      <c r="P115" s="17"/>
      <c r="Q115" s="18"/>
    </row>
    <row r="116" spans="1:17" ht="15" thickBot="1">
      <c r="A116" s="383" t="s">
        <v>143</v>
      </c>
      <c r="B116" s="384"/>
      <c r="C116" s="384"/>
      <c r="D116" s="384"/>
      <c r="E116" s="384"/>
      <c r="F116" s="384"/>
      <c r="G116" s="384"/>
      <c r="H116" s="384"/>
      <c r="I116" s="384"/>
      <c r="J116" s="384"/>
      <c r="K116" s="384"/>
      <c r="L116" s="274"/>
      <c r="M116" s="23"/>
      <c r="N116" s="17"/>
      <c r="O116" s="17"/>
      <c r="P116" s="17"/>
      <c r="Q116" s="18"/>
    </row>
    <row r="117" spans="1:17">
      <c r="A117" s="326"/>
      <c r="B117" s="327"/>
      <c r="C117" s="327"/>
      <c r="D117" s="327"/>
      <c r="E117" s="327"/>
      <c r="F117" s="327"/>
      <c r="G117" s="327"/>
      <c r="H117" s="327"/>
      <c r="I117" s="327"/>
      <c r="J117" s="254" t="s">
        <v>144</v>
      </c>
      <c r="K117" s="255" t="s">
        <v>145</v>
      </c>
      <c r="L117" s="274"/>
      <c r="M117" s="23"/>
      <c r="N117" s="17"/>
      <c r="O117" s="17"/>
      <c r="P117" s="17"/>
      <c r="Q117" s="18"/>
    </row>
    <row r="118" spans="1:17">
      <c r="A118" s="343" t="s">
        <v>146</v>
      </c>
      <c r="B118" s="344"/>
      <c r="C118" s="344"/>
      <c r="D118" s="344"/>
      <c r="E118" s="344"/>
      <c r="F118" s="344"/>
      <c r="G118" s="344"/>
      <c r="H118" s="344"/>
      <c r="I118" s="344"/>
      <c r="J118" s="164" t="s">
        <v>147</v>
      </c>
      <c r="K118" s="252" t="s">
        <v>147</v>
      </c>
      <c r="L118" s="274"/>
      <c r="M118" s="23"/>
      <c r="N118" s="17"/>
      <c r="O118" s="17"/>
      <c r="P118" s="17"/>
      <c r="Q118" s="18"/>
    </row>
    <row r="119" spans="1:17">
      <c r="A119" s="343" t="s">
        <v>148</v>
      </c>
      <c r="B119" s="344"/>
      <c r="C119" s="344"/>
      <c r="D119" s="344"/>
      <c r="E119" s="344"/>
      <c r="F119" s="344"/>
      <c r="G119" s="344"/>
      <c r="H119" s="344"/>
      <c r="I119" s="344"/>
      <c r="J119" s="165"/>
      <c r="K119" s="156"/>
      <c r="L119" s="274"/>
      <c r="M119" s="23"/>
      <c r="N119" s="17"/>
      <c r="O119" s="17"/>
      <c r="P119" s="17"/>
      <c r="Q119" s="18"/>
    </row>
    <row r="120" spans="1:17">
      <c r="A120" s="343" t="s">
        <v>149</v>
      </c>
      <c r="B120" s="344"/>
      <c r="C120" s="344"/>
      <c r="D120" s="344"/>
      <c r="E120" s="344"/>
      <c r="F120" s="344"/>
      <c r="G120" s="344"/>
      <c r="H120" s="344"/>
      <c r="I120" s="344"/>
      <c r="J120" s="166"/>
      <c r="K120" s="167"/>
      <c r="L120" s="274"/>
      <c r="M120" s="23"/>
      <c r="N120" s="17"/>
      <c r="O120" s="17"/>
      <c r="P120" s="17"/>
      <c r="Q120" s="18"/>
    </row>
    <row r="121" spans="1:17">
      <c r="A121" s="343" t="s">
        <v>150</v>
      </c>
      <c r="B121" s="344"/>
      <c r="C121" s="344"/>
      <c r="D121" s="344"/>
      <c r="E121" s="344"/>
      <c r="F121" s="344"/>
      <c r="G121" s="344"/>
      <c r="H121" s="344"/>
      <c r="I121" s="344"/>
      <c r="J121" s="256" t="e">
        <f>IF(J118="x",IF(J120&gt;0,J120,ROUND(MIN(E100,K100),-3)),0)</f>
        <v>#DIV/0!</v>
      </c>
      <c r="K121" s="259" t="e">
        <f>IF(K118="x",IF(K120&gt;0,K120,ROUND(MIN(E113,K114),-3)),0)</f>
        <v>#VALUE!</v>
      </c>
      <c r="L121" s="274"/>
      <c r="M121" s="230"/>
      <c r="N121" s="17"/>
      <c r="O121" s="17"/>
      <c r="P121" s="17"/>
      <c r="Q121" s="18"/>
    </row>
    <row r="122" spans="1:17">
      <c r="A122" s="343" t="s">
        <v>124</v>
      </c>
      <c r="B122" s="344"/>
      <c r="C122" s="344"/>
      <c r="D122" s="344"/>
      <c r="E122" s="344"/>
      <c r="F122" s="344"/>
      <c r="G122" s="344"/>
      <c r="H122" s="344"/>
      <c r="I122" s="344"/>
      <c r="J122" s="228" t="str">
        <f>K98</f>
        <v>Input 30Y Treasury in Cell Q94</v>
      </c>
      <c r="K122" s="260" t="e">
        <f>K112</f>
        <v>#VALUE!</v>
      </c>
      <c r="L122" s="274"/>
      <c r="M122" s="23"/>
      <c r="N122" s="17"/>
      <c r="O122" s="17"/>
      <c r="P122" s="17"/>
      <c r="Q122" s="18"/>
    </row>
    <row r="123" spans="1:17">
      <c r="A123" s="343" t="s">
        <v>127</v>
      </c>
      <c r="B123" s="344"/>
      <c r="C123" s="344"/>
      <c r="D123" s="344"/>
      <c r="E123" s="344"/>
      <c r="F123" s="344"/>
      <c r="G123" s="344"/>
      <c r="H123" s="344"/>
      <c r="I123" s="344"/>
      <c r="J123" s="229">
        <f>K99</f>
        <v>30</v>
      </c>
      <c r="K123" s="253">
        <f>K113</f>
        <v>15</v>
      </c>
      <c r="L123" s="274"/>
      <c r="M123" s="23"/>
      <c r="N123" s="17"/>
      <c r="O123" s="17"/>
      <c r="P123" s="17"/>
      <c r="Q123" s="18"/>
    </row>
    <row r="124" spans="1:17">
      <c r="A124" s="343" t="s">
        <v>151</v>
      </c>
      <c r="B124" s="344"/>
      <c r="C124" s="344"/>
      <c r="D124" s="344"/>
      <c r="E124" s="344"/>
      <c r="F124" s="344"/>
      <c r="G124" s="344"/>
      <c r="H124" s="344"/>
      <c r="I124" s="344"/>
      <c r="J124" s="166">
        <v>15</v>
      </c>
      <c r="K124" s="167">
        <v>15</v>
      </c>
      <c r="L124" s="274"/>
      <c r="M124" s="23"/>
      <c r="N124" s="17"/>
      <c r="O124" s="17"/>
      <c r="P124" s="17"/>
      <c r="Q124" s="18"/>
    </row>
    <row r="125" spans="1:17">
      <c r="A125" s="343" t="s">
        <v>152</v>
      </c>
      <c r="B125" s="344"/>
      <c r="C125" s="344"/>
      <c r="D125" s="344"/>
      <c r="E125" s="344"/>
      <c r="F125" s="344"/>
      <c r="G125" s="344"/>
      <c r="H125" s="344"/>
      <c r="I125" s="344"/>
      <c r="J125" s="166">
        <v>0</v>
      </c>
      <c r="K125" s="167">
        <f>IF(K123=0,K124*12,0)</f>
        <v>0</v>
      </c>
      <c r="L125" s="274"/>
      <c r="M125" s="23"/>
      <c r="N125" s="17"/>
      <c r="O125" s="17"/>
      <c r="P125" s="17"/>
      <c r="Q125" s="18"/>
    </row>
    <row r="126" spans="1:17">
      <c r="A126" s="343" t="s">
        <v>153</v>
      </c>
      <c r="B126" s="344"/>
      <c r="C126" s="344"/>
      <c r="D126" s="344"/>
      <c r="E126" s="344"/>
      <c r="F126" s="344"/>
      <c r="G126" s="344"/>
      <c r="H126" s="344"/>
      <c r="I126" s="344"/>
      <c r="J126" s="168" t="e">
        <f>IF(J121&gt;0,-PMT(J122/12,J123*12,J121,)*12,)</f>
        <v>#DIV/0!</v>
      </c>
      <c r="K126" s="169" t="e">
        <f>IF(K123=0,K121*K122,IF(K121&gt;0,-PMT(K122/12,K123*12,K121,)*12,))</f>
        <v>#VALUE!</v>
      </c>
      <c r="L126" s="274"/>
      <c r="M126" s="23"/>
      <c r="N126" s="17"/>
      <c r="O126" s="17"/>
      <c r="P126" s="17"/>
      <c r="Q126" s="18"/>
    </row>
    <row r="127" spans="1:17" ht="15" thickBot="1">
      <c r="A127" s="320" t="s">
        <v>154</v>
      </c>
      <c r="B127" s="321"/>
      <c r="C127" s="321"/>
      <c r="D127" s="321"/>
      <c r="E127" s="321"/>
      <c r="F127" s="321"/>
      <c r="G127" s="321"/>
      <c r="H127" s="321"/>
      <c r="I127" s="321"/>
      <c r="J127" s="170"/>
      <c r="K127" s="171"/>
      <c r="L127" s="274"/>
      <c r="M127" s="172"/>
      <c r="N127" s="173"/>
      <c r="O127" s="173"/>
      <c r="P127" s="173"/>
      <c r="Q127" s="174"/>
    </row>
    <row r="128" spans="1:17">
      <c r="A128" s="7"/>
      <c r="B128" s="7"/>
      <c r="C128" s="7"/>
      <c r="D128" s="7"/>
      <c r="E128" s="7"/>
      <c r="F128" s="274"/>
      <c r="G128" s="274"/>
      <c r="H128" s="274"/>
      <c r="I128" s="274"/>
      <c r="J128" s="274"/>
      <c r="K128" s="274"/>
      <c r="L128" s="274"/>
      <c r="M128" s="175"/>
      <c r="N128" s="175"/>
      <c r="O128" s="175"/>
      <c r="P128" s="175"/>
      <c r="Q128" s="175"/>
    </row>
    <row r="129" spans="1:16" ht="15.6">
      <c r="A129" s="261" t="s">
        <v>155</v>
      </c>
      <c r="B129" s="274"/>
      <c r="C129" s="274"/>
      <c r="D129" s="274"/>
      <c r="E129" s="274"/>
      <c r="F129" s="274"/>
      <c r="G129" s="274"/>
      <c r="H129" s="274"/>
      <c r="I129" s="274"/>
      <c r="J129" s="274"/>
      <c r="K129" s="274"/>
      <c r="L129" s="274"/>
      <c r="M129" s="274"/>
      <c r="N129" s="274"/>
      <c r="O129" s="274"/>
      <c r="P129" s="274"/>
    </row>
    <row r="131" spans="1:16">
      <c r="A131" s="274"/>
      <c r="B131" s="274" t="s">
        <v>156</v>
      </c>
      <c r="C131" s="274"/>
      <c r="D131" s="274"/>
      <c r="E131" s="274"/>
      <c r="F131" s="274"/>
      <c r="G131" s="274"/>
      <c r="H131" s="274"/>
      <c r="I131" s="274"/>
      <c r="J131" s="274"/>
      <c r="K131" s="274"/>
      <c r="L131" s="274"/>
      <c r="M131" s="274"/>
      <c r="N131" s="274"/>
      <c r="O131" s="274"/>
      <c r="P131" s="274" t="s">
        <v>157</v>
      </c>
    </row>
  </sheetData>
  <mergeCells count="190">
    <mergeCell ref="A125:I125"/>
    <mergeCell ref="A126:I126"/>
    <mergeCell ref="A127:I127"/>
    <mergeCell ref="A113:D113"/>
    <mergeCell ref="F113:J113"/>
    <mergeCell ref="A114:D114"/>
    <mergeCell ref="F114:J114"/>
    <mergeCell ref="A110:D110"/>
    <mergeCell ref="F110:J110"/>
    <mergeCell ref="A111:D111"/>
    <mergeCell ref="F111:J111"/>
    <mergeCell ref="A112:D112"/>
    <mergeCell ref="F112:J112"/>
    <mergeCell ref="A116:K116"/>
    <mergeCell ref="A117:I117"/>
    <mergeCell ref="A118:I118"/>
    <mergeCell ref="A119:I119"/>
    <mergeCell ref="A120:I120"/>
    <mergeCell ref="A121:I121"/>
    <mergeCell ref="A122:I122"/>
    <mergeCell ref="A123:I123"/>
    <mergeCell ref="A124:I124"/>
    <mergeCell ref="A107:D107"/>
    <mergeCell ref="F107:I107"/>
    <mergeCell ref="A108:D108"/>
    <mergeCell ref="F108:J108"/>
    <mergeCell ref="A109:D109"/>
    <mergeCell ref="F109:J109"/>
    <mergeCell ref="A104:D104"/>
    <mergeCell ref="F104:I104"/>
    <mergeCell ref="A105:D105"/>
    <mergeCell ref="F105:I105"/>
    <mergeCell ref="A106:D106"/>
    <mergeCell ref="F106:I106"/>
    <mergeCell ref="F97:I97"/>
    <mergeCell ref="F98:I98"/>
    <mergeCell ref="F99:I99"/>
    <mergeCell ref="F100:I100"/>
    <mergeCell ref="A102:K102"/>
    <mergeCell ref="A103:E103"/>
    <mergeCell ref="F103:K103"/>
    <mergeCell ref="A94:D94"/>
    <mergeCell ref="F94:I94"/>
    <mergeCell ref="S94:W94"/>
    <mergeCell ref="A95:D95"/>
    <mergeCell ref="F95:I95"/>
    <mergeCell ref="F96:I96"/>
    <mergeCell ref="S91:U91"/>
    <mergeCell ref="A92:E92"/>
    <mergeCell ref="F92:K92"/>
    <mergeCell ref="S92:U92"/>
    <mergeCell ref="A93:D93"/>
    <mergeCell ref="F93:I93"/>
    <mergeCell ref="A86:D86"/>
    <mergeCell ref="A87:D87"/>
    <mergeCell ref="A88:D88"/>
    <mergeCell ref="A89:D89"/>
    <mergeCell ref="A91:K91"/>
    <mergeCell ref="M91:Q91"/>
    <mergeCell ref="A80:D80"/>
    <mergeCell ref="A81:D81"/>
    <mergeCell ref="A82:D82"/>
    <mergeCell ref="A83:D83"/>
    <mergeCell ref="A84:D84"/>
    <mergeCell ref="A85:D85"/>
    <mergeCell ref="A74:D74"/>
    <mergeCell ref="A75:D75"/>
    <mergeCell ref="A76:D76"/>
    <mergeCell ref="A77:D77"/>
    <mergeCell ref="A78:D78"/>
    <mergeCell ref="A79:D79"/>
    <mergeCell ref="A68:D68"/>
    <mergeCell ref="A69:D69"/>
    <mergeCell ref="A70:D70"/>
    <mergeCell ref="A71:D71"/>
    <mergeCell ref="A72:D72"/>
    <mergeCell ref="A73:D73"/>
    <mergeCell ref="A62:D62"/>
    <mergeCell ref="A63:D63"/>
    <mergeCell ref="A64:D64"/>
    <mergeCell ref="A65:D65"/>
    <mergeCell ref="A66:D66"/>
    <mergeCell ref="A67:D67"/>
    <mergeCell ref="A59:D59"/>
    <mergeCell ref="S59:U59"/>
    <mergeCell ref="W59:Y59"/>
    <mergeCell ref="A60:D60"/>
    <mergeCell ref="S60:U60"/>
    <mergeCell ref="A61:D61"/>
    <mergeCell ref="S61:U61"/>
    <mergeCell ref="W61:Y61"/>
    <mergeCell ref="A57:D57"/>
    <mergeCell ref="S57:U57"/>
    <mergeCell ref="W57:Y57"/>
    <mergeCell ref="A58:D58"/>
    <mergeCell ref="S58:U58"/>
    <mergeCell ref="W58:Y58"/>
    <mergeCell ref="A54:D54"/>
    <mergeCell ref="S54:Y54"/>
    <mergeCell ref="A55:D55"/>
    <mergeCell ref="S55:U55"/>
    <mergeCell ref="W55:Y55"/>
    <mergeCell ref="A56:D56"/>
    <mergeCell ref="S56:U56"/>
    <mergeCell ref="W56:Y56"/>
    <mergeCell ref="T49:Z49"/>
    <mergeCell ref="A52:K52"/>
    <mergeCell ref="S52:Y52"/>
    <mergeCell ref="A53:D53"/>
    <mergeCell ref="E53:G53"/>
    <mergeCell ref="I53:K53"/>
    <mergeCell ref="S43:T43"/>
    <mergeCell ref="S44:T44"/>
    <mergeCell ref="S45:T45"/>
    <mergeCell ref="S46:T46"/>
    <mergeCell ref="S47:T47"/>
    <mergeCell ref="S48:T48"/>
    <mergeCell ref="A38:K38"/>
    <mergeCell ref="S38:Z38"/>
    <mergeCell ref="S39:T39"/>
    <mergeCell ref="S40:T40"/>
    <mergeCell ref="S41:T41"/>
    <mergeCell ref="S42:T42"/>
    <mergeCell ref="A35:D35"/>
    <mergeCell ref="G35:I35"/>
    <mergeCell ref="S35:U35"/>
    <mergeCell ref="A36:D36"/>
    <mergeCell ref="G36:I36"/>
    <mergeCell ref="S36:U36"/>
    <mergeCell ref="A33:D33"/>
    <mergeCell ref="G33:I33"/>
    <mergeCell ref="S33:U33"/>
    <mergeCell ref="A34:D34"/>
    <mergeCell ref="G34:I34"/>
    <mergeCell ref="S34:U34"/>
    <mergeCell ref="A31:D31"/>
    <mergeCell ref="G31:I31"/>
    <mergeCell ref="S31:U31"/>
    <mergeCell ref="A32:D32"/>
    <mergeCell ref="G32:I32"/>
    <mergeCell ref="S32:U32"/>
    <mergeCell ref="A28:D28"/>
    <mergeCell ref="G28:I28"/>
    <mergeCell ref="A29:D29"/>
    <mergeCell ref="G29:I29"/>
    <mergeCell ref="S29:U29"/>
    <mergeCell ref="A30:D30"/>
    <mergeCell ref="G30:I30"/>
    <mergeCell ref="S30:U30"/>
    <mergeCell ref="T24:W24"/>
    <mergeCell ref="A25:D25"/>
    <mergeCell ref="G25:I25"/>
    <mergeCell ref="A26:D26"/>
    <mergeCell ref="G26:I26"/>
    <mergeCell ref="A27:D27"/>
    <mergeCell ref="G27:I27"/>
    <mergeCell ref="S27:Y27"/>
    <mergeCell ref="A22:D22"/>
    <mergeCell ref="G22:I22"/>
    <mergeCell ref="A23:D23"/>
    <mergeCell ref="G23:I23"/>
    <mergeCell ref="A24:D24"/>
    <mergeCell ref="G24:I24"/>
    <mergeCell ref="A19:D19"/>
    <mergeCell ref="G19:I19"/>
    <mergeCell ref="A20:D20"/>
    <mergeCell ref="G20:I20"/>
    <mergeCell ref="A21:D21"/>
    <mergeCell ref="G21:I21"/>
    <mergeCell ref="S17:W17"/>
    <mergeCell ref="A18:D18"/>
    <mergeCell ref="G18:I18"/>
    <mergeCell ref="T18:W18"/>
    <mergeCell ref="D11:G11"/>
    <mergeCell ref="D12:G12"/>
    <mergeCell ref="A15:K15"/>
    <mergeCell ref="M15:Q15"/>
    <mergeCell ref="S15:Y15"/>
    <mergeCell ref="A16:E16"/>
    <mergeCell ref="G16:J16"/>
    <mergeCell ref="M16:Q16"/>
    <mergeCell ref="M1:Q5"/>
    <mergeCell ref="A8:C8"/>
    <mergeCell ref="D8:G8"/>
    <mergeCell ref="A9:C9"/>
    <mergeCell ref="D9:G9"/>
    <mergeCell ref="A10:C10"/>
    <mergeCell ref="D10:G10"/>
    <mergeCell ref="A17:D17"/>
    <mergeCell ref="G17:I17"/>
  </mergeCells>
  <dataValidations count="1">
    <dataValidation type="list" allowBlank="1" showInputMessage="1" showErrorMessage="1" sqref="J118:K118" xr:uid="{3950134E-56E5-4679-955C-237E000AD5AF}">
      <formula1>"x"</formula1>
    </dataValidation>
  </dataValidations>
  <hyperlinks>
    <hyperlink ref="N98" r:id="rId1" xr:uid="{A998AB06-C64D-4E73-B9B5-2E466ECC9F85}"/>
  </hyperlinks>
  <pageMargins left="0.7" right="0.7" top="0.75" bottom="0.75" header="0.3" footer="0.3"/>
  <pageSetup fitToWidth="0" fitToHeight="0" orientation="landscape" r:id="rId2"/>
  <ignoredErrors>
    <ignoredError sqref="J19 J24 J27:J30 E35 F84:F85 O86:P87 N88 P88 Q97 E98 K98 E105 K112" unlockedFormula="1"/>
  </ignoredError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7357C-0A10-4856-AED3-27D4B5014F80}">
  <dimension ref="A1:Y62"/>
  <sheetViews>
    <sheetView showGridLines="0" topLeftCell="A25" workbookViewId="0">
      <selection activeCell="B3" sqref="B3"/>
    </sheetView>
  </sheetViews>
  <sheetFormatPr defaultRowHeight="14.45"/>
  <cols>
    <col min="1" max="1" width="27.7109375" customWidth="1"/>
    <col min="2" max="2" width="5.42578125" customWidth="1"/>
    <col min="3" max="17" width="10.7109375" customWidth="1"/>
  </cols>
  <sheetData>
    <row r="1" spans="1:25">
      <c r="A1" s="274"/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385" t="s">
        <v>158</v>
      </c>
      <c r="P1" s="385"/>
      <c r="Q1" s="176">
        <v>0.02</v>
      </c>
      <c r="R1" s="274"/>
      <c r="S1" s="274"/>
      <c r="T1" s="274"/>
      <c r="U1" s="274"/>
      <c r="V1" s="274"/>
      <c r="W1" s="274"/>
      <c r="X1" s="274"/>
      <c r="Y1" s="274"/>
    </row>
    <row r="2" spans="1:25">
      <c r="A2" s="274"/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177"/>
      <c r="P2" s="279" t="s">
        <v>159</v>
      </c>
      <c r="Q2" s="176">
        <v>0.03</v>
      </c>
      <c r="R2" s="274"/>
      <c r="S2" s="274"/>
      <c r="T2" s="274"/>
      <c r="U2" s="274"/>
      <c r="V2" s="274"/>
      <c r="W2" s="274"/>
      <c r="X2" s="274"/>
      <c r="Y2" s="274"/>
    </row>
    <row r="5" spans="1:25">
      <c r="A5" s="384" t="s">
        <v>160</v>
      </c>
      <c r="B5" s="384"/>
      <c r="C5" s="384"/>
      <c r="D5" s="384"/>
      <c r="E5" s="384"/>
      <c r="F5" s="384"/>
      <c r="G5" s="384"/>
      <c r="H5" s="384"/>
      <c r="I5" s="384"/>
      <c r="J5" s="384"/>
      <c r="K5" s="384"/>
      <c r="L5" s="384"/>
      <c r="M5" s="384"/>
      <c r="N5" s="384"/>
      <c r="O5" s="384"/>
      <c r="P5" s="384"/>
      <c r="Q5" s="384"/>
      <c r="R5" s="274"/>
      <c r="S5" s="384" t="s">
        <v>10</v>
      </c>
      <c r="T5" s="384"/>
      <c r="U5" s="384"/>
      <c r="V5" s="384"/>
      <c r="W5" s="384"/>
      <c r="X5" s="384"/>
      <c r="Y5" s="384"/>
    </row>
    <row r="6" spans="1:25" ht="15.6">
      <c r="A6" s="386">
        <f>'Project Pro Forma'!D8</f>
        <v>0</v>
      </c>
      <c r="B6" s="386"/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274"/>
      <c r="S6" s="274"/>
      <c r="T6" s="274"/>
      <c r="U6" s="274"/>
      <c r="V6" s="274"/>
      <c r="W6" s="274"/>
      <c r="X6" s="274"/>
      <c r="Y6" s="274"/>
    </row>
    <row r="7" spans="1:25" ht="15" thickBot="1">
      <c r="A7" s="178"/>
      <c r="B7" s="178"/>
      <c r="C7" s="387"/>
      <c r="D7" s="387"/>
      <c r="E7" s="387"/>
      <c r="F7" s="387"/>
      <c r="G7" s="387"/>
      <c r="H7" s="387"/>
      <c r="I7" s="387"/>
      <c r="J7" s="387"/>
      <c r="K7" s="387"/>
      <c r="L7" s="387"/>
      <c r="M7" s="387"/>
      <c r="N7" s="387"/>
      <c r="O7" s="387"/>
      <c r="P7" s="387"/>
      <c r="Q7" s="387"/>
      <c r="R7" s="274"/>
      <c r="S7" s="274"/>
      <c r="T7" s="274"/>
      <c r="U7" s="274"/>
      <c r="V7" s="274"/>
      <c r="W7" s="274"/>
      <c r="X7" s="274"/>
      <c r="Y7" s="274"/>
    </row>
    <row r="8" spans="1:25" ht="15" hidden="1" thickBot="1">
      <c r="A8" s="178"/>
      <c r="B8" s="178"/>
      <c r="C8" s="280">
        <v>1</v>
      </c>
      <c r="D8" s="280">
        <f>C8+1</f>
        <v>2</v>
      </c>
      <c r="E8" s="280">
        <f t="shared" ref="E8:Q8" si="0">D8+1</f>
        <v>3</v>
      </c>
      <c r="F8" s="280">
        <f t="shared" si="0"/>
        <v>4</v>
      </c>
      <c r="G8" s="280">
        <f t="shared" si="0"/>
        <v>5</v>
      </c>
      <c r="H8" s="280">
        <f t="shared" si="0"/>
        <v>6</v>
      </c>
      <c r="I8" s="280">
        <f t="shared" si="0"/>
        <v>7</v>
      </c>
      <c r="J8" s="280">
        <f t="shared" si="0"/>
        <v>8</v>
      </c>
      <c r="K8" s="280">
        <f t="shared" si="0"/>
        <v>9</v>
      </c>
      <c r="L8" s="280">
        <f t="shared" si="0"/>
        <v>10</v>
      </c>
      <c r="M8" s="280">
        <f t="shared" si="0"/>
        <v>11</v>
      </c>
      <c r="N8" s="280">
        <f t="shared" si="0"/>
        <v>12</v>
      </c>
      <c r="O8" s="280">
        <f t="shared" si="0"/>
        <v>13</v>
      </c>
      <c r="P8" s="280">
        <f t="shared" si="0"/>
        <v>14</v>
      </c>
      <c r="Q8" s="280">
        <f t="shared" si="0"/>
        <v>15</v>
      </c>
      <c r="R8" s="274"/>
      <c r="S8" s="274"/>
      <c r="T8" s="274"/>
      <c r="U8" s="274"/>
      <c r="V8" s="274"/>
      <c r="W8" s="274"/>
      <c r="X8" s="274"/>
      <c r="Y8" s="274"/>
    </row>
    <row r="9" spans="1:25">
      <c r="A9" s="268"/>
      <c r="B9" s="179" t="s">
        <v>102</v>
      </c>
      <c r="C9" s="180" t="s">
        <v>109</v>
      </c>
      <c r="D9" s="180" t="s">
        <v>161</v>
      </c>
      <c r="E9" s="180" t="s">
        <v>162</v>
      </c>
      <c r="F9" s="180" t="s">
        <v>163</v>
      </c>
      <c r="G9" s="180" t="s">
        <v>164</v>
      </c>
      <c r="H9" s="180" t="s">
        <v>165</v>
      </c>
      <c r="I9" s="180" t="s">
        <v>166</v>
      </c>
      <c r="J9" s="180" t="s">
        <v>167</v>
      </c>
      <c r="K9" s="180" t="s">
        <v>168</v>
      </c>
      <c r="L9" s="180" t="s">
        <v>169</v>
      </c>
      <c r="M9" s="180" t="s">
        <v>170</v>
      </c>
      <c r="N9" s="180" t="s">
        <v>171</v>
      </c>
      <c r="O9" s="180" t="s">
        <v>172</v>
      </c>
      <c r="P9" s="180" t="s">
        <v>173</v>
      </c>
      <c r="Q9" s="181" t="s">
        <v>110</v>
      </c>
      <c r="R9" s="274"/>
      <c r="S9" s="13"/>
      <c r="T9" s="14"/>
      <c r="U9" s="14"/>
      <c r="V9" s="14"/>
      <c r="W9" s="14"/>
      <c r="X9" s="14"/>
      <c r="Y9" s="15"/>
    </row>
    <row r="10" spans="1:25">
      <c r="A10" s="182" t="s">
        <v>69</v>
      </c>
      <c r="B10" s="183"/>
      <c r="C10" s="183"/>
      <c r="D10" s="183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75"/>
      <c r="R10" s="274"/>
      <c r="S10" s="23"/>
      <c r="T10" s="17"/>
      <c r="U10" s="17"/>
      <c r="V10" s="17"/>
      <c r="W10" s="17"/>
      <c r="X10" s="17"/>
      <c r="Y10" s="18"/>
    </row>
    <row r="11" spans="1:25">
      <c r="A11" s="184" t="s">
        <v>70</v>
      </c>
      <c r="B11" s="185">
        <f>$Q$1</f>
        <v>0.02</v>
      </c>
      <c r="C11" s="74">
        <f>'Project Pro Forma'!F56</f>
        <v>0</v>
      </c>
      <c r="D11" s="74">
        <f>C11*(1+$B11)</f>
        <v>0</v>
      </c>
      <c r="E11" s="74">
        <f t="shared" ref="E11:Q13" si="1">D11*(1+$B11)</f>
        <v>0</v>
      </c>
      <c r="F11" s="74">
        <f t="shared" si="1"/>
        <v>0</v>
      </c>
      <c r="G11" s="74">
        <f t="shared" si="1"/>
        <v>0</v>
      </c>
      <c r="H11" s="74">
        <f t="shared" si="1"/>
        <v>0</v>
      </c>
      <c r="I11" s="74">
        <f t="shared" si="1"/>
        <v>0</v>
      </c>
      <c r="J11" s="74">
        <f t="shared" si="1"/>
        <v>0</v>
      </c>
      <c r="K11" s="74">
        <f t="shared" si="1"/>
        <v>0</v>
      </c>
      <c r="L11" s="74">
        <f t="shared" si="1"/>
        <v>0</v>
      </c>
      <c r="M11" s="74">
        <f t="shared" si="1"/>
        <v>0</v>
      </c>
      <c r="N11" s="74">
        <f t="shared" si="1"/>
        <v>0</v>
      </c>
      <c r="O11" s="74">
        <f t="shared" si="1"/>
        <v>0</v>
      </c>
      <c r="P11" s="74">
        <f t="shared" si="1"/>
        <v>0</v>
      </c>
      <c r="Q11" s="11">
        <f t="shared" si="1"/>
        <v>0</v>
      </c>
      <c r="R11" s="274"/>
      <c r="S11" s="23"/>
      <c r="T11" s="17"/>
      <c r="U11" s="17"/>
      <c r="V11" s="17"/>
      <c r="W11" s="17"/>
      <c r="X11" s="17"/>
      <c r="Y11" s="18"/>
    </row>
    <row r="12" spans="1:25">
      <c r="A12" s="184" t="s">
        <v>71</v>
      </c>
      <c r="B12" s="185">
        <f>$Q$1</f>
        <v>0.02</v>
      </c>
      <c r="C12" s="74">
        <f>'Project Pro Forma'!F57</f>
        <v>0</v>
      </c>
      <c r="D12" s="74">
        <f>C12*(1+$B12)</f>
        <v>0</v>
      </c>
      <c r="E12" s="74">
        <f t="shared" si="1"/>
        <v>0</v>
      </c>
      <c r="F12" s="74">
        <f t="shared" si="1"/>
        <v>0</v>
      </c>
      <c r="G12" s="74">
        <f t="shared" si="1"/>
        <v>0</v>
      </c>
      <c r="H12" s="74">
        <f t="shared" si="1"/>
        <v>0</v>
      </c>
      <c r="I12" s="74">
        <f t="shared" si="1"/>
        <v>0</v>
      </c>
      <c r="J12" s="74">
        <f t="shared" si="1"/>
        <v>0</v>
      </c>
      <c r="K12" s="74">
        <f t="shared" si="1"/>
        <v>0</v>
      </c>
      <c r="L12" s="74">
        <f t="shared" si="1"/>
        <v>0</v>
      </c>
      <c r="M12" s="74">
        <f t="shared" si="1"/>
        <v>0</v>
      </c>
      <c r="N12" s="74">
        <f t="shared" si="1"/>
        <v>0</v>
      </c>
      <c r="O12" s="74">
        <f t="shared" si="1"/>
        <v>0</v>
      </c>
      <c r="P12" s="74">
        <f t="shared" si="1"/>
        <v>0</v>
      </c>
      <c r="Q12" s="11">
        <f t="shared" si="1"/>
        <v>0</v>
      </c>
      <c r="R12" s="274"/>
      <c r="S12" s="23"/>
      <c r="T12" s="17"/>
      <c r="U12" s="17"/>
      <c r="V12" s="17"/>
      <c r="W12" s="17"/>
      <c r="X12" s="17"/>
      <c r="Y12" s="18"/>
    </row>
    <row r="13" spans="1:25" ht="15" thickBot="1">
      <c r="A13" s="186" t="s">
        <v>72</v>
      </c>
      <c r="B13" s="187">
        <f>$Q$1</f>
        <v>0.02</v>
      </c>
      <c r="C13" s="106">
        <f>'Project Pro Forma'!F58</f>
        <v>0</v>
      </c>
      <c r="D13" s="106">
        <f>C13*(1+$B13)</f>
        <v>0</v>
      </c>
      <c r="E13" s="106">
        <f t="shared" si="1"/>
        <v>0</v>
      </c>
      <c r="F13" s="106">
        <f t="shared" si="1"/>
        <v>0</v>
      </c>
      <c r="G13" s="106">
        <f t="shared" si="1"/>
        <v>0</v>
      </c>
      <c r="H13" s="106">
        <f t="shared" si="1"/>
        <v>0</v>
      </c>
      <c r="I13" s="106">
        <f t="shared" si="1"/>
        <v>0</v>
      </c>
      <c r="J13" s="106">
        <f t="shared" si="1"/>
        <v>0</v>
      </c>
      <c r="K13" s="106">
        <f t="shared" si="1"/>
        <v>0</v>
      </c>
      <c r="L13" s="106">
        <f t="shared" si="1"/>
        <v>0</v>
      </c>
      <c r="M13" s="106">
        <f t="shared" si="1"/>
        <v>0</v>
      </c>
      <c r="N13" s="106">
        <f t="shared" si="1"/>
        <v>0</v>
      </c>
      <c r="O13" s="106">
        <f t="shared" si="1"/>
        <v>0</v>
      </c>
      <c r="P13" s="106">
        <f t="shared" si="1"/>
        <v>0</v>
      </c>
      <c r="Q13" s="88">
        <f t="shared" si="1"/>
        <v>0</v>
      </c>
      <c r="R13" s="274"/>
      <c r="S13" s="23"/>
      <c r="T13" s="17"/>
      <c r="U13" s="17"/>
      <c r="V13" s="17"/>
      <c r="W13" s="17"/>
      <c r="X13" s="17"/>
      <c r="Y13" s="18"/>
    </row>
    <row r="14" spans="1:25">
      <c r="A14" s="273" t="s">
        <v>73</v>
      </c>
      <c r="B14" s="188"/>
      <c r="C14" s="93">
        <f>SUM(C11:C13)</f>
        <v>0</v>
      </c>
      <c r="D14" s="93">
        <f t="shared" ref="D14:Q14" si="2">SUM(D11:D13)</f>
        <v>0</v>
      </c>
      <c r="E14" s="93">
        <f t="shared" si="2"/>
        <v>0</v>
      </c>
      <c r="F14" s="93">
        <f t="shared" si="2"/>
        <v>0</v>
      </c>
      <c r="G14" s="93">
        <f t="shared" si="2"/>
        <v>0</v>
      </c>
      <c r="H14" s="93">
        <f t="shared" si="2"/>
        <v>0</v>
      </c>
      <c r="I14" s="93">
        <f t="shared" si="2"/>
        <v>0</v>
      </c>
      <c r="J14" s="93">
        <f t="shared" si="2"/>
        <v>0</v>
      </c>
      <c r="K14" s="93">
        <f t="shared" si="2"/>
        <v>0</v>
      </c>
      <c r="L14" s="93">
        <f t="shared" si="2"/>
        <v>0</v>
      </c>
      <c r="M14" s="93">
        <f t="shared" si="2"/>
        <v>0</v>
      </c>
      <c r="N14" s="93">
        <f t="shared" si="2"/>
        <v>0</v>
      </c>
      <c r="O14" s="93">
        <f t="shared" si="2"/>
        <v>0</v>
      </c>
      <c r="P14" s="93">
        <f t="shared" si="2"/>
        <v>0</v>
      </c>
      <c r="Q14" s="96">
        <f t="shared" si="2"/>
        <v>0</v>
      </c>
      <c r="R14" s="274"/>
      <c r="S14" s="23"/>
      <c r="T14" s="17"/>
      <c r="U14" s="17"/>
      <c r="V14" s="17"/>
      <c r="W14" s="17"/>
      <c r="X14" s="17"/>
      <c r="Y14" s="18"/>
    </row>
    <row r="15" spans="1:25">
      <c r="A15" s="184"/>
      <c r="B15" s="189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11"/>
      <c r="R15" s="274"/>
      <c r="S15" s="23"/>
      <c r="T15" s="17"/>
      <c r="U15" s="17"/>
      <c r="V15" s="17"/>
      <c r="W15" s="17"/>
      <c r="X15" s="17"/>
      <c r="Y15" s="18"/>
    </row>
    <row r="16" spans="1:25">
      <c r="A16" s="182" t="s">
        <v>74</v>
      </c>
      <c r="B16" s="185">
        <f>$Q$1</f>
        <v>0.02</v>
      </c>
      <c r="C16" s="190">
        <f>'Project Pro Forma'!F65</f>
        <v>0</v>
      </c>
      <c r="D16" s="74">
        <f>C16*(1+$B16)</f>
        <v>0</v>
      </c>
      <c r="E16" s="74">
        <f t="shared" ref="E16:Q16" si="3">D16*(1+$B16)</f>
        <v>0</v>
      </c>
      <c r="F16" s="74">
        <f t="shared" si="3"/>
        <v>0</v>
      </c>
      <c r="G16" s="74">
        <f t="shared" si="3"/>
        <v>0</v>
      </c>
      <c r="H16" s="74">
        <f t="shared" si="3"/>
        <v>0</v>
      </c>
      <c r="I16" s="74">
        <f t="shared" si="3"/>
        <v>0</v>
      </c>
      <c r="J16" s="74">
        <f t="shared" si="3"/>
        <v>0</v>
      </c>
      <c r="K16" s="74">
        <f t="shared" si="3"/>
        <v>0</v>
      </c>
      <c r="L16" s="74">
        <f t="shared" si="3"/>
        <v>0</v>
      </c>
      <c r="M16" s="74">
        <f t="shared" si="3"/>
        <v>0</v>
      </c>
      <c r="N16" s="74">
        <f t="shared" si="3"/>
        <v>0</v>
      </c>
      <c r="O16" s="74">
        <f t="shared" si="3"/>
        <v>0</v>
      </c>
      <c r="P16" s="74">
        <f t="shared" si="3"/>
        <v>0</v>
      </c>
      <c r="Q16" s="11">
        <f t="shared" si="3"/>
        <v>0</v>
      </c>
      <c r="R16" s="274"/>
      <c r="S16" s="23"/>
      <c r="T16" s="17"/>
      <c r="U16" s="17"/>
      <c r="V16" s="17"/>
      <c r="W16" s="17"/>
      <c r="X16" s="17"/>
      <c r="Y16" s="18"/>
    </row>
    <row r="17" spans="1:25">
      <c r="A17" s="184"/>
      <c r="B17" s="189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11"/>
      <c r="R17" s="274"/>
      <c r="S17" s="23"/>
      <c r="T17" s="17"/>
      <c r="U17" s="17"/>
      <c r="V17" s="17"/>
      <c r="W17" s="17"/>
      <c r="X17" s="17"/>
      <c r="Y17" s="18"/>
    </row>
    <row r="18" spans="1:25">
      <c r="A18" s="182" t="s">
        <v>79</v>
      </c>
      <c r="B18" s="191"/>
      <c r="C18" s="160"/>
      <c r="D18" s="160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11"/>
      <c r="R18" s="274"/>
      <c r="S18" s="23"/>
      <c r="T18" s="17"/>
      <c r="U18" s="17"/>
      <c r="V18" s="17"/>
      <c r="W18" s="17"/>
      <c r="X18" s="17"/>
      <c r="Y18" s="18"/>
    </row>
    <row r="19" spans="1:25">
      <c r="A19" s="184" t="s">
        <v>81</v>
      </c>
      <c r="B19" s="192">
        <f>'Project Pro Forma'!E68</f>
        <v>7.0000000000000007E-2</v>
      </c>
      <c r="C19" s="74">
        <f>(C11+C16)*$B19</f>
        <v>0</v>
      </c>
      <c r="D19" s="74">
        <f t="shared" ref="D19:Q19" si="4">(D11+D16)*$B19</f>
        <v>0</v>
      </c>
      <c r="E19" s="74">
        <f t="shared" si="4"/>
        <v>0</v>
      </c>
      <c r="F19" s="74">
        <f t="shared" si="4"/>
        <v>0</v>
      </c>
      <c r="G19" s="74">
        <f t="shared" si="4"/>
        <v>0</v>
      </c>
      <c r="H19" s="74">
        <f t="shared" si="4"/>
        <v>0</v>
      </c>
      <c r="I19" s="74">
        <f t="shared" si="4"/>
        <v>0</v>
      </c>
      <c r="J19" s="74">
        <f t="shared" si="4"/>
        <v>0</v>
      </c>
      <c r="K19" s="74">
        <f t="shared" si="4"/>
        <v>0</v>
      </c>
      <c r="L19" s="74">
        <f t="shared" si="4"/>
        <v>0</v>
      </c>
      <c r="M19" s="74">
        <f t="shared" si="4"/>
        <v>0</v>
      </c>
      <c r="N19" s="74">
        <f t="shared" si="4"/>
        <v>0</v>
      </c>
      <c r="O19" s="74">
        <f t="shared" si="4"/>
        <v>0</v>
      </c>
      <c r="P19" s="74">
        <f t="shared" si="4"/>
        <v>0</v>
      </c>
      <c r="Q19" s="11">
        <f t="shared" si="4"/>
        <v>0</v>
      </c>
      <c r="R19" s="274"/>
      <c r="S19" s="23"/>
      <c r="T19" s="17"/>
      <c r="U19" s="17"/>
      <c r="V19" s="17"/>
      <c r="W19" s="17"/>
      <c r="X19" s="17"/>
      <c r="Y19" s="18"/>
    </row>
    <row r="20" spans="1:25">
      <c r="A20" s="184" t="s">
        <v>82</v>
      </c>
      <c r="B20" s="192">
        <f>'Project Pro Forma'!E69</f>
        <v>0.1</v>
      </c>
      <c r="C20" s="74">
        <f t="shared" ref="C20:Q21" si="5">C12*$B20</f>
        <v>0</v>
      </c>
      <c r="D20" s="74">
        <f t="shared" si="5"/>
        <v>0</v>
      </c>
      <c r="E20" s="74">
        <f t="shared" si="5"/>
        <v>0</v>
      </c>
      <c r="F20" s="74">
        <f t="shared" si="5"/>
        <v>0</v>
      </c>
      <c r="G20" s="74">
        <f t="shared" si="5"/>
        <v>0</v>
      </c>
      <c r="H20" s="74">
        <f t="shared" si="5"/>
        <v>0</v>
      </c>
      <c r="I20" s="74">
        <f t="shared" si="5"/>
        <v>0</v>
      </c>
      <c r="J20" s="74">
        <f t="shared" si="5"/>
        <v>0</v>
      </c>
      <c r="K20" s="74">
        <f t="shared" si="5"/>
        <v>0</v>
      </c>
      <c r="L20" s="74">
        <f t="shared" si="5"/>
        <v>0</v>
      </c>
      <c r="M20" s="74">
        <f t="shared" si="5"/>
        <v>0</v>
      </c>
      <c r="N20" s="74">
        <f t="shared" si="5"/>
        <v>0</v>
      </c>
      <c r="O20" s="74">
        <f t="shared" si="5"/>
        <v>0</v>
      </c>
      <c r="P20" s="74">
        <f t="shared" si="5"/>
        <v>0</v>
      </c>
      <c r="Q20" s="11">
        <f t="shared" si="5"/>
        <v>0</v>
      </c>
      <c r="R20" s="274"/>
      <c r="S20" s="23"/>
      <c r="T20" s="17"/>
      <c r="U20" s="17"/>
      <c r="V20" s="17"/>
      <c r="W20" s="17"/>
      <c r="X20" s="17"/>
      <c r="Y20" s="18"/>
    </row>
    <row r="21" spans="1:25" ht="15" thickBot="1">
      <c r="A21" s="186" t="s">
        <v>83</v>
      </c>
      <c r="B21" s="193">
        <f>'Project Pro Forma'!E70</f>
        <v>0.5</v>
      </c>
      <c r="C21" s="106">
        <f t="shared" si="5"/>
        <v>0</v>
      </c>
      <c r="D21" s="106">
        <f t="shared" si="5"/>
        <v>0</v>
      </c>
      <c r="E21" s="106">
        <f t="shared" si="5"/>
        <v>0</v>
      </c>
      <c r="F21" s="106">
        <f t="shared" si="5"/>
        <v>0</v>
      </c>
      <c r="G21" s="106">
        <f t="shared" si="5"/>
        <v>0</v>
      </c>
      <c r="H21" s="106">
        <f t="shared" si="5"/>
        <v>0</v>
      </c>
      <c r="I21" s="106">
        <f t="shared" si="5"/>
        <v>0</v>
      </c>
      <c r="J21" s="106">
        <f t="shared" si="5"/>
        <v>0</v>
      </c>
      <c r="K21" s="106">
        <f t="shared" si="5"/>
        <v>0</v>
      </c>
      <c r="L21" s="106">
        <f t="shared" si="5"/>
        <v>0</v>
      </c>
      <c r="M21" s="106">
        <f t="shared" si="5"/>
        <v>0</v>
      </c>
      <c r="N21" s="106">
        <f t="shared" si="5"/>
        <v>0</v>
      </c>
      <c r="O21" s="106">
        <f t="shared" si="5"/>
        <v>0</v>
      </c>
      <c r="P21" s="106">
        <f t="shared" si="5"/>
        <v>0</v>
      </c>
      <c r="Q21" s="88">
        <f t="shared" si="5"/>
        <v>0</v>
      </c>
      <c r="R21" s="274"/>
      <c r="S21" s="23"/>
      <c r="T21" s="17"/>
      <c r="U21" s="17"/>
      <c r="V21" s="17"/>
      <c r="W21" s="17"/>
      <c r="X21" s="17"/>
      <c r="Y21" s="18"/>
    </row>
    <row r="22" spans="1:25">
      <c r="A22" s="273" t="s">
        <v>84</v>
      </c>
      <c r="B22" s="188"/>
      <c r="C22" s="93">
        <f>SUM(C19:C21)</f>
        <v>0</v>
      </c>
      <c r="D22" s="93">
        <f t="shared" ref="D22:Q22" si="6">SUM(D19:D21)</f>
        <v>0</v>
      </c>
      <c r="E22" s="93">
        <f t="shared" si="6"/>
        <v>0</v>
      </c>
      <c r="F22" s="93">
        <f t="shared" si="6"/>
        <v>0</v>
      </c>
      <c r="G22" s="93">
        <f t="shared" si="6"/>
        <v>0</v>
      </c>
      <c r="H22" s="93">
        <f t="shared" si="6"/>
        <v>0</v>
      </c>
      <c r="I22" s="93">
        <f t="shared" si="6"/>
        <v>0</v>
      </c>
      <c r="J22" s="93">
        <f t="shared" si="6"/>
        <v>0</v>
      </c>
      <c r="K22" s="93">
        <f t="shared" si="6"/>
        <v>0</v>
      </c>
      <c r="L22" s="93">
        <f t="shared" si="6"/>
        <v>0</v>
      </c>
      <c r="M22" s="93">
        <f t="shared" si="6"/>
        <v>0</v>
      </c>
      <c r="N22" s="93">
        <f t="shared" si="6"/>
        <v>0</v>
      </c>
      <c r="O22" s="93">
        <f t="shared" si="6"/>
        <v>0</v>
      </c>
      <c r="P22" s="93">
        <f t="shared" si="6"/>
        <v>0</v>
      </c>
      <c r="Q22" s="96">
        <f t="shared" si="6"/>
        <v>0</v>
      </c>
      <c r="R22" s="274"/>
      <c r="S22" s="23"/>
      <c r="T22" s="17"/>
      <c r="U22" s="17"/>
      <c r="V22" s="17"/>
      <c r="W22" s="17"/>
      <c r="X22" s="17"/>
      <c r="Y22" s="18"/>
    </row>
    <row r="23" spans="1:25" ht="15" thickBot="1">
      <c r="A23" s="186"/>
      <c r="B23" s="194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88"/>
      <c r="R23" s="274"/>
      <c r="S23" s="23"/>
      <c r="T23" s="17"/>
      <c r="U23" s="17"/>
      <c r="V23" s="17"/>
      <c r="W23" s="17"/>
      <c r="X23" s="17"/>
      <c r="Y23" s="18"/>
    </row>
    <row r="24" spans="1:25">
      <c r="A24" s="195" t="s">
        <v>85</v>
      </c>
      <c r="B24" s="188"/>
      <c r="C24" s="93">
        <f t="shared" ref="C24:Q24" si="7">C14+C16-C22</f>
        <v>0</v>
      </c>
      <c r="D24" s="93">
        <f t="shared" si="7"/>
        <v>0</v>
      </c>
      <c r="E24" s="93">
        <f t="shared" si="7"/>
        <v>0</v>
      </c>
      <c r="F24" s="93">
        <f t="shared" si="7"/>
        <v>0</v>
      </c>
      <c r="G24" s="93">
        <f t="shared" si="7"/>
        <v>0</v>
      </c>
      <c r="H24" s="93">
        <f t="shared" si="7"/>
        <v>0</v>
      </c>
      <c r="I24" s="93">
        <f t="shared" si="7"/>
        <v>0</v>
      </c>
      <c r="J24" s="93">
        <f t="shared" si="7"/>
        <v>0</v>
      </c>
      <c r="K24" s="93">
        <f t="shared" si="7"/>
        <v>0</v>
      </c>
      <c r="L24" s="93">
        <f t="shared" si="7"/>
        <v>0</v>
      </c>
      <c r="M24" s="93">
        <f t="shared" si="7"/>
        <v>0</v>
      </c>
      <c r="N24" s="93">
        <f t="shared" si="7"/>
        <v>0</v>
      </c>
      <c r="O24" s="93">
        <f t="shared" si="7"/>
        <v>0</v>
      </c>
      <c r="P24" s="93">
        <f t="shared" si="7"/>
        <v>0</v>
      </c>
      <c r="Q24" s="96">
        <f t="shared" si="7"/>
        <v>0</v>
      </c>
      <c r="R24" s="274"/>
      <c r="S24" s="23"/>
      <c r="T24" s="17"/>
      <c r="U24" s="17"/>
      <c r="V24" s="17"/>
      <c r="W24" s="17"/>
      <c r="X24" s="17"/>
      <c r="Y24" s="18"/>
    </row>
    <row r="25" spans="1:25">
      <c r="A25" s="184"/>
      <c r="B25" s="189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11"/>
      <c r="R25" s="274"/>
      <c r="S25" s="23"/>
      <c r="T25" s="17"/>
      <c r="U25" s="17"/>
      <c r="V25" s="17"/>
      <c r="W25" s="17"/>
      <c r="X25" s="17"/>
      <c r="Y25" s="18"/>
    </row>
    <row r="26" spans="1:25">
      <c r="A26" s="182" t="s">
        <v>86</v>
      </c>
      <c r="B26" s="191"/>
      <c r="C26" s="160"/>
      <c r="D26" s="160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11"/>
      <c r="R26" s="274"/>
      <c r="S26" s="23"/>
      <c r="T26" s="17"/>
      <c r="U26" s="17"/>
      <c r="V26" s="17"/>
      <c r="W26" s="17"/>
      <c r="X26" s="17"/>
      <c r="Y26" s="18"/>
    </row>
    <row r="27" spans="1:25">
      <c r="A27" s="184" t="s">
        <v>87</v>
      </c>
      <c r="B27" s="185">
        <v>0.02</v>
      </c>
      <c r="C27" s="74">
        <f>'Project Pro Forma'!F76</f>
        <v>0</v>
      </c>
      <c r="D27" s="74">
        <f>C27*(1+$B27)</f>
        <v>0</v>
      </c>
      <c r="E27" s="74">
        <f t="shared" ref="E27:Q27" si="8">D27*(1+$B27)</f>
        <v>0</v>
      </c>
      <c r="F27" s="74">
        <f t="shared" si="8"/>
        <v>0</v>
      </c>
      <c r="G27" s="74">
        <f t="shared" si="8"/>
        <v>0</v>
      </c>
      <c r="H27" s="74">
        <f t="shared" si="8"/>
        <v>0</v>
      </c>
      <c r="I27" s="74">
        <f t="shared" si="8"/>
        <v>0</v>
      </c>
      <c r="J27" s="74">
        <f t="shared" si="8"/>
        <v>0</v>
      </c>
      <c r="K27" s="74">
        <f t="shared" si="8"/>
        <v>0</v>
      </c>
      <c r="L27" s="74">
        <f t="shared" si="8"/>
        <v>0</v>
      </c>
      <c r="M27" s="74">
        <f t="shared" si="8"/>
        <v>0</v>
      </c>
      <c r="N27" s="74">
        <f t="shared" si="8"/>
        <v>0</v>
      </c>
      <c r="O27" s="74">
        <f t="shared" si="8"/>
        <v>0</v>
      </c>
      <c r="P27" s="74">
        <f t="shared" si="8"/>
        <v>0</v>
      </c>
      <c r="Q27" s="11">
        <f t="shared" si="8"/>
        <v>0</v>
      </c>
      <c r="R27" s="274"/>
      <c r="S27" s="23"/>
      <c r="T27" s="17"/>
      <c r="U27" s="17"/>
      <c r="V27" s="17"/>
      <c r="W27" s="17"/>
      <c r="X27" s="17"/>
      <c r="Y27" s="18"/>
    </row>
    <row r="28" spans="1:25">
      <c r="A28" s="184" t="s">
        <v>88</v>
      </c>
      <c r="B28" s="185">
        <f t="shared" ref="B28:B33" si="9">$Q$2</f>
        <v>0.03</v>
      </c>
      <c r="C28" s="74">
        <f>'Project Pro Forma'!F77</f>
        <v>0</v>
      </c>
      <c r="D28" s="74">
        <f t="shared" ref="D28:Q35" si="10">C28*(1+$B28)</f>
        <v>0</v>
      </c>
      <c r="E28" s="74">
        <f t="shared" si="10"/>
        <v>0</v>
      </c>
      <c r="F28" s="74">
        <f t="shared" si="10"/>
        <v>0</v>
      </c>
      <c r="G28" s="74">
        <f t="shared" si="10"/>
        <v>0</v>
      </c>
      <c r="H28" s="74">
        <f t="shared" si="10"/>
        <v>0</v>
      </c>
      <c r="I28" s="74">
        <f t="shared" si="10"/>
        <v>0</v>
      </c>
      <c r="J28" s="74">
        <f t="shared" si="10"/>
        <v>0</v>
      </c>
      <c r="K28" s="74">
        <f t="shared" si="10"/>
        <v>0</v>
      </c>
      <c r="L28" s="74">
        <f t="shared" si="10"/>
        <v>0</v>
      </c>
      <c r="M28" s="74">
        <f t="shared" si="10"/>
        <v>0</v>
      </c>
      <c r="N28" s="74">
        <f t="shared" si="10"/>
        <v>0</v>
      </c>
      <c r="O28" s="74">
        <f t="shared" si="10"/>
        <v>0</v>
      </c>
      <c r="P28" s="74">
        <f t="shared" si="10"/>
        <v>0</v>
      </c>
      <c r="Q28" s="11">
        <f t="shared" si="10"/>
        <v>0</v>
      </c>
      <c r="R28" s="274"/>
      <c r="S28" s="23"/>
      <c r="T28" s="17"/>
      <c r="U28" s="17"/>
      <c r="V28" s="17"/>
      <c r="W28" s="17"/>
      <c r="X28" s="17"/>
      <c r="Y28" s="18"/>
    </row>
    <row r="29" spans="1:25">
      <c r="A29" s="184" t="s">
        <v>89</v>
      </c>
      <c r="B29" s="185">
        <f t="shared" si="9"/>
        <v>0.03</v>
      </c>
      <c r="C29" s="74">
        <f>'Project Pro Forma'!F78</f>
        <v>0</v>
      </c>
      <c r="D29" s="74">
        <f t="shared" si="10"/>
        <v>0</v>
      </c>
      <c r="E29" s="74">
        <f t="shared" si="10"/>
        <v>0</v>
      </c>
      <c r="F29" s="74">
        <f t="shared" si="10"/>
        <v>0</v>
      </c>
      <c r="G29" s="74">
        <f t="shared" si="10"/>
        <v>0</v>
      </c>
      <c r="H29" s="74">
        <f t="shared" si="10"/>
        <v>0</v>
      </c>
      <c r="I29" s="74">
        <f t="shared" si="10"/>
        <v>0</v>
      </c>
      <c r="J29" s="74">
        <f t="shared" si="10"/>
        <v>0</v>
      </c>
      <c r="K29" s="74">
        <f t="shared" si="10"/>
        <v>0</v>
      </c>
      <c r="L29" s="74">
        <f t="shared" si="10"/>
        <v>0</v>
      </c>
      <c r="M29" s="74">
        <f t="shared" si="10"/>
        <v>0</v>
      </c>
      <c r="N29" s="74">
        <f t="shared" si="10"/>
        <v>0</v>
      </c>
      <c r="O29" s="74">
        <f t="shared" si="10"/>
        <v>0</v>
      </c>
      <c r="P29" s="74">
        <f t="shared" si="10"/>
        <v>0</v>
      </c>
      <c r="Q29" s="11">
        <f t="shared" si="10"/>
        <v>0</v>
      </c>
      <c r="R29" s="274"/>
      <c r="S29" s="23"/>
      <c r="T29" s="17"/>
      <c r="U29" s="17"/>
      <c r="V29" s="17"/>
      <c r="W29" s="17"/>
      <c r="X29" s="17"/>
      <c r="Y29" s="18"/>
    </row>
    <row r="30" spans="1:25">
      <c r="A30" s="184" t="s">
        <v>90</v>
      </c>
      <c r="B30" s="185">
        <f t="shared" si="9"/>
        <v>0.03</v>
      </c>
      <c r="C30" s="74">
        <f>'Project Pro Forma'!F79</f>
        <v>0</v>
      </c>
      <c r="D30" s="74">
        <f t="shared" si="10"/>
        <v>0</v>
      </c>
      <c r="E30" s="74">
        <f t="shared" si="10"/>
        <v>0</v>
      </c>
      <c r="F30" s="74">
        <f t="shared" si="10"/>
        <v>0</v>
      </c>
      <c r="G30" s="74">
        <f t="shared" si="10"/>
        <v>0</v>
      </c>
      <c r="H30" s="74">
        <f t="shared" si="10"/>
        <v>0</v>
      </c>
      <c r="I30" s="74">
        <f t="shared" si="10"/>
        <v>0</v>
      </c>
      <c r="J30" s="74">
        <f t="shared" si="10"/>
        <v>0</v>
      </c>
      <c r="K30" s="74">
        <f t="shared" si="10"/>
        <v>0</v>
      </c>
      <c r="L30" s="74">
        <f t="shared" si="10"/>
        <v>0</v>
      </c>
      <c r="M30" s="74">
        <f t="shared" si="10"/>
        <v>0</v>
      </c>
      <c r="N30" s="74">
        <f t="shared" si="10"/>
        <v>0</v>
      </c>
      <c r="O30" s="74">
        <f t="shared" si="10"/>
        <v>0</v>
      </c>
      <c r="P30" s="74">
        <f t="shared" si="10"/>
        <v>0</v>
      </c>
      <c r="Q30" s="11">
        <f t="shared" si="10"/>
        <v>0</v>
      </c>
      <c r="R30" s="274"/>
      <c r="S30" s="23"/>
      <c r="T30" s="17"/>
      <c r="U30" s="17"/>
      <c r="V30" s="17"/>
      <c r="W30" s="17"/>
      <c r="X30" s="17"/>
      <c r="Y30" s="18"/>
    </row>
    <row r="31" spans="1:25">
      <c r="A31" s="184" t="s">
        <v>91</v>
      </c>
      <c r="B31" s="185">
        <f t="shared" si="9"/>
        <v>0.03</v>
      </c>
      <c r="C31" s="74">
        <f>'Project Pro Forma'!F80</f>
        <v>0</v>
      </c>
      <c r="D31" s="74">
        <f t="shared" si="10"/>
        <v>0</v>
      </c>
      <c r="E31" s="74">
        <f t="shared" si="10"/>
        <v>0</v>
      </c>
      <c r="F31" s="74">
        <f t="shared" si="10"/>
        <v>0</v>
      </c>
      <c r="G31" s="74">
        <f t="shared" si="10"/>
        <v>0</v>
      </c>
      <c r="H31" s="74">
        <f t="shared" si="10"/>
        <v>0</v>
      </c>
      <c r="I31" s="74">
        <f t="shared" si="10"/>
        <v>0</v>
      </c>
      <c r="J31" s="74">
        <f t="shared" si="10"/>
        <v>0</v>
      </c>
      <c r="K31" s="74">
        <f t="shared" si="10"/>
        <v>0</v>
      </c>
      <c r="L31" s="74">
        <f t="shared" si="10"/>
        <v>0</v>
      </c>
      <c r="M31" s="74">
        <f t="shared" si="10"/>
        <v>0</v>
      </c>
      <c r="N31" s="74">
        <f t="shared" si="10"/>
        <v>0</v>
      </c>
      <c r="O31" s="74">
        <f t="shared" si="10"/>
        <v>0</v>
      </c>
      <c r="P31" s="74">
        <f t="shared" si="10"/>
        <v>0</v>
      </c>
      <c r="Q31" s="11">
        <f t="shared" si="10"/>
        <v>0</v>
      </c>
      <c r="R31" s="274"/>
      <c r="S31" s="23"/>
      <c r="T31" s="17"/>
      <c r="U31" s="17"/>
      <c r="V31" s="17"/>
      <c r="W31" s="17"/>
      <c r="X31" s="17"/>
      <c r="Y31" s="18"/>
    </row>
    <row r="32" spans="1:25">
      <c r="A32" s="184" t="s">
        <v>92</v>
      </c>
      <c r="B32" s="185">
        <f t="shared" si="9"/>
        <v>0.03</v>
      </c>
      <c r="C32" s="74">
        <f>'Project Pro Forma'!F81</f>
        <v>0</v>
      </c>
      <c r="D32" s="74">
        <f t="shared" si="10"/>
        <v>0</v>
      </c>
      <c r="E32" s="74">
        <f t="shared" si="10"/>
        <v>0</v>
      </c>
      <c r="F32" s="74">
        <f t="shared" si="10"/>
        <v>0</v>
      </c>
      <c r="G32" s="74">
        <f t="shared" si="10"/>
        <v>0</v>
      </c>
      <c r="H32" s="74">
        <f t="shared" si="10"/>
        <v>0</v>
      </c>
      <c r="I32" s="74">
        <f t="shared" si="10"/>
        <v>0</v>
      </c>
      <c r="J32" s="74">
        <f t="shared" si="10"/>
        <v>0</v>
      </c>
      <c r="K32" s="74">
        <f t="shared" si="10"/>
        <v>0</v>
      </c>
      <c r="L32" s="74">
        <f t="shared" si="10"/>
        <v>0</v>
      </c>
      <c r="M32" s="74">
        <f t="shared" si="10"/>
        <v>0</v>
      </c>
      <c r="N32" s="74">
        <f t="shared" si="10"/>
        <v>0</v>
      </c>
      <c r="O32" s="74">
        <f t="shared" si="10"/>
        <v>0</v>
      </c>
      <c r="P32" s="74">
        <f t="shared" si="10"/>
        <v>0</v>
      </c>
      <c r="Q32" s="11">
        <f t="shared" si="10"/>
        <v>0</v>
      </c>
      <c r="R32" s="274"/>
      <c r="S32" s="23"/>
      <c r="T32" s="17"/>
      <c r="U32" s="17"/>
      <c r="V32" s="17"/>
      <c r="W32" s="17"/>
      <c r="X32" s="17"/>
      <c r="Y32" s="18"/>
    </row>
    <row r="33" spans="1:25">
      <c r="A33" s="196" t="s">
        <v>94</v>
      </c>
      <c r="B33" s="185">
        <f t="shared" si="9"/>
        <v>0.03</v>
      </c>
      <c r="C33" s="190" t="e">
        <f>'Project Pro Forma'!F84</f>
        <v>#DIV/0!</v>
      </c>
      <c r="D33" s="190" t="e">
        <f t="shared" si="10"/>
        <v>#DIV/0!</v>
      </c>
      <c r="E33" s="190" t="e">
        <f t="shared" si="10"/>
        <v>#DIV/0!</v>
      </c>
      <c r="F33" s="190" t="e">
        <f t="shared" si="10"/>
        <v>#DIV/0!</v>
      </c>
      <c r="G33" s="190" t="e">
        <f t="shared" si="10"/>
        <v>#DIV/0!</v>
      </c>
      <c r="H33" s="190" t="e">
        <f t="shared" si="10"/>
        <v>#DIV/0!</v>
      </c>
      <c r="I33" s="190" t="e">
        <f t="shared" si="10"/>
        <v>#DIV/0!</v>
      </c>
      <c r="J33" s="190" t="e">
        <f t="shared" si="10"/>
        <v>#DIV/0!</v>
      </c>
      <c r="K33" s="190" t="e">
        <f t="shared" si="10"/>
        <v>#DIV/0!</v>
      </c>
      <c r="L33" s="190" t="e">
        <f t="shared" si="10"/>
        <v>#DIV/0!</v>
      </c>
      <c r="M33" s="190" t="e">
        <f t="shared" si="10"/>
        <v>#DIV/0!</v>
      </c>
      <c r="N33" s="190" t="e">
        <f t="shared" si="10"/>
        <v>#DIV/0!</v>
      </c>
      <c r="O33" s="190" t="e">
        <f t="shared" si="10"/>
        <v>#DIV/0!</v>
      </c>
      <c r="P33" s="190" t="e">
        <f t="shared" si="10"/>
        <v>#DIV/0!</v>
      </c>
      <c r="Q33" s="94" t="e">
        <f t="shared" si="10"/>
        <v>#DIV/0!</v>
      </c>
      <c r="R33" s="274"/>
      <c r="S33" s="23"/>
      <c r="T33" s="17"/>
      <c r="U33" s="17"/>
      <c r="V33" s="17"/>
      <c r="W33" s="17"/>
      <c r="X33" s="17"/>
      <c r="Y33" s="18"/>
    </row>
    <row r="34" spans="1:25">
      <c r="A34" s="184" t="s">
        <v>174</v>
      </c>
      <c r="B34" s="185">
        <v>0</v>
      </c>
      <c r="C34" s="74">
        <f>'Project Pro Forma'!F85</f>
        <v>0</v>
      </c>
      <c r="D34" s="74">
        <f t="shared" si="10"/>
        <v>0</v>
      </c>
      <c r="E34" s="74">
        <f t="shared" si="10"/>
        <v>0</v>
      </c>
      <c r="F34" s="74">
        <f t="shared" si="10"/>
        <v>0</v>
      </c>
      <c r="G34" s="74">
        <f t="shared" si="10"/>
        <v>0</v>
      </c>
      <c r="H34" s="74">
        <f t="shared" si="10"/>
        <v>0</v>
      </c>
      <c r="I34" s="74">
        <f t="shared" si="10"/>
        <v>0</v>
      </c>
      <c r="J34" s="74">
        <f t="shared" si="10"/>
        <v>0</v>
      </c>
      <c r="K34" s="74">
        <f t="shared" si="10"/>
        <v>0</v>
      </c>
      <c r="L34" s="74">
        <f t="shared" si="10"/>
        <v>0</v>
      </c>
      <c r="M34" s="74">
        <f t="shared" si="10"/>
        <v>0</v>
      </c>
      <c r="N34" s="74">
        <f t="shared" si="10"/>
        <v>0</v>
      </c>
      <c r="O34" s="74">
        <f t="shared" si="10"/>
        <v>0</v>
      </c>
      <c r="P34" s="74">
        <f t="shared" si="10"/>
        <v>0</v>
      </c>
      <c r="Q34" s="11">
        <f t="shared" si="10"/>
        <v>0</v>
      </c>
      <c r="R34" s="274"/>
      <c r="S34" s="23"/>
      <c r="T34" s="17"/>
      <c r="U34" s="17"/>
      <c r="V34" s="17"/>
      <c r="W34" s="17"/>
      <c r="X34" s="17"/>
      <c r="Y34" s="18"/>
    </row>
    <row r="35" spans="1:25" ht="15" thickBot="1">
      <c r="A35" s="186" t="s">
        <v>77</v>
      </c>
      <c r="B35" s="187">
        <f>Q2</f>
        <v>0.03</v>
      </c>
      <c r="C35" s="106">
        <f>'Project Pro Forma'!F86</f>
        <v>0</v>
      </c>
      <c r="D35" s="106">
        <f t="shared" si="10"/>
        <v>0</v>
      </c>
      <c r="E35" s="106">
        <f t="shared" si="10"/>
        <v>0</v>
      </c>
      <c r="F35" s="106">
        <f t="shared" si="10"/>
        <v>0</v>
      </c>
      <c r="G35" s="106">
        <f t="shared" si="10"/>
        <v>0</v>
      </c>
      <c r="H35" s="106">
        <f t="shared" si="10"/>
        <v>0</v>
      </c>
      <c r="I35" s="106">
        <f t="shared" si="10"/>
        <v>0</v>
      </c>
      <c r="J35" s="106">
        <f t="shared" si="10"/>
        <v>0</v>
      </c>
      <c r="K35" s="106">
        <f t="shared" si="10"/>
        <v>0</v>
      </c>
      <c r="L35" s="106">
        <f t="shared" si="10"/>
        <v>0</v>
      </c>
      <c r="M35" s="106">
        <f t="shared" si="10"/>
        <v>0</v>
      </c>
      <c r="N35" s="106">
        <f t="shared" si="10"/>
        <v>0</v>
      </c>
      <c r="O35" s="106">
        <f t="shared" si="10"/>
        <v>0</v>
      </c>
      <c r="P35" s="106">
        <f t="shared" si="10"/>
        <v>0</v>
      </c>
      <c r="Q35" s="88">
        <f t="shared" si="10"/>
        <v>0</v>
      </c>
      <c r="R35" s="274"/>
      <c r="S35" s="23"/>
      <c r="T35" s="17"/>
      <c r="U35" s="17"/>
      <c r="V35" s="17"/>
      <c r="W35" s="17"/>
      <c r="X35" s="17"/>
      <c r="Y35" s="18"/>
    </row>
    <row r="36" spans="1:25">
      <c r="A36" s="273" t="s">
        <v>100</v>
      </c>
      <c r="B36" s="188"/>
      <c r="C36" s="93" t="e">
        <f t="shared" ref="C36:Q36" si="11">SUM(C27:C35)</f>
        <v>#DIV/0!</v>
      </c>
      <c r="D36" s="93" t="e">
        <f t="shared" si="11"/>
        <v>#DIV/0!</v>
      </c>
      <c r="E36" s="93" t="e">
        <f t="shared" si="11"/>
        <v>#DIV/0!</v>
      </c>
      <c r="F36" s="93" t="e">
        <f t="shared" si="11"/>
        <v>#DIV/0!</v>
      </c>
      <c r="G36" s="93" t="e">
        <f t="shared" si="11"/>
        <v>#DIV/0!</v>
      </c>
      <c r="H36" s="93" t="e">
        <f t="shared" si="11"/>
        <v>#DIV/0!</v>
      </c>
      <c r="I36" s="93" t="e">
        <f t="shared" si="11"/>
        <v>#DIV/0!</v>
      </c>
      <c r="J36" s="93" t="e">
        <f t="shared" si="11"/>
        <v>#DIV/0!</v>
      </c>
      <c r="K36" s="93" t="e">
        <f t="shared" si="11"/>
        <v>#DIV/0!</v>
      </c>
      <c r="L36" s="93" t="e">
        <f t="shared" si="11"/>
        <v>#DIV/0!</v>
      </c>
      <c r="M36" s="93" t="e">
        <f t="shared" si="11"/>
        <v>#DIV/0!</v>
      </c>
      <c r="N36" s="93" t="e">
        <f t="shared" si="11"/>
        <v>#DIV/0!</v>
      </c>
      <c r="O36" s="93" t="e">
        <f t="shared" si="11"/>
        <v>#DIV/0!</v>
      </c>
      <c r="P36" s="93" t="e">
        <f t="shared" si="11"/>
        <v>#DIV/0!</v>
      </c>
      <c r="Q36" s="96" t="e">
        <f t="shared" si="11"/>
        <v>#DIV/0!</v>
      </c>
      <c r="R36" s="274"/>
      <c r="S36" s="23"/>
      <c r="T36" s="17"/>
      <c r="U36" s="17"/>
      <c r="V36" s="17"/>
      <c r="W36" s="17"/>
      <c r="X36" s="17"/>
      <c r="Y36" s="18"/>
    </row>
    <row r="37" spans="1:25" ht="15" thickBot="1">
      <c r="A37" s="186"/>
      <c r="B37" s="194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88"/>
      <c r="R37" s="274"/>
      <c r="S37" s="23"/>
      <c r="T37" s="17"/>
      <c r="U37" s="17"/>
      <c r="V37" s="17"/>
      <c r="W37" s="17"/>
      <c r="X37" s="17"/>
      <c r="Y37" s="18"/>
    </row>
    <row r="38" spans="1:25">
      <c r="A38" s="195" t="s">
        <v>103</v>
      </c>
      <c r="B38" s="188"/>
      <c r="C38" s="93" t="e">
        <f t="shared" ref="C38:Q38" si="12">C24-C36</f>
        <v>#DIV/0!</v>
      </c>
      <c r="D38" s="93" t="e">
        <f t="shared" si="12"/>
        <v>#DIV/0!</v>
      </c>
      <c r="E38" s="93" t="e">
        <f t="shared" si="12"/>
        <v>#DIV/0!</v>
      </c>
      <c r="F38" s="93" t="e">
        <f t="shared" si="12"/>
        <v>#DIV/0!</v>
      </c>
      <c r="G38" s="93" t="e">
        <f t="shared" si="12"/>
        <v>#DIV/0!</v>
      </c>
      <c r="H38" s="93" t="e">
        <f t="shared" si="12"/>
        <v>#DIV/0!</v>
      </c>
      <c r="I38" s="93" t="e">
        <f t="shared" si="12"/>
        <v>#DIV/0!</v>
      </c>
      <c r="J38" s="93" t="e">
        <f t="shared" si="12"/>
        <v>#DIV/0!</v>
      </c>
      <c r="K38" s="93" t="e">
        <f t="shared" si="12"/>
        <v>#DIV/0!</v>
      </c>
      <c r="L38" s="93" t="e">
        <f t="shared" si="12"/>
        <v>#DIV/0!</v>
      </c>
      <c r="M38" s="93" t="e">
        <f t="shared" si="12"/>
        <v>#DIV/0!</v>
      </c>
      <c r="N38" s="93" t="e">
        <f t="shared" si="12"/>
        <v>#DIV/0!</v>
      </c>
      <c r="O38" s="93" t="e">
        <f t="shared" si="12"/>
        <v>#DIV/0!</v>
      </c>
      <c r="P38" s="93" t="e">
        <f t="shared" si="12"/>
        <v>#DIV/0!</v>
      </c>
      <c r="Q38" s="96" t="e">
        <f t="shared" si="12"/>
        <v>#DIV/0!</v>
      </c>
      <c r="R38" s="274"/>
      <c r="S38" s="23"/>
      <c r="T38" s="17"/>
      <c r="U38" s="17"/>
      <c r="V38" s="17"/>
      <c r="W38" s="17"/>
      <c r="X38" s="17"/>
      <c r="Y38" s="18"/>
    </row>
    <row r="39" spans="1:25">
      <c r="A39" s="195" t="s">
        <v>117</v>
      </c>
      <c r="B39" s="197"/>
      <c r="C39" s="93" t="e">
        <f t="shared" ref="C39:Q39" si="13">C38</f>
        <v>#DIV/0!</v>
      </c>
      <c r="D39" s="93" t="e">
        <f t="shared" si="13"/>
        <v>#DIV/0!</v>
      </c>
      <c r="E39" s="93" t="e">
        <f t="shared" si="13"/>
        <v>#DIV/0!</v>
      </c>
      <c r="F39" s="93" t="e">
        <f t="shared" si="13"/>
        <v>#DIV/0!</v>
      </c>
      <c r="G39" s="93" t="e">
        <f t="shared" si="13"/>
        <v>#DIV/0!</v>
      </c>
      <c r="H39" s="93" t="e">
        <f t="shared" si="13"/>
        <v>#DIV/0!</v>
      </c>
      <c r="I39" s="93" t="e">
        <f t="shared" si="13"/>
        <v>#DIV/0!</v>
      </c>
      <c r="J39" s="93" t="e">
        <f t="shared" si="13"/>
        <v>#DIV/0!</v>
      </c>
      <c r="K39" s="93" t="e">
        <f t="shared" si="13"/>
        <v>#DIV/0!</v>
      </c>
      <c r="L39" s="93" t="e">
        <f t="shared" si="13"/>
        <v>#DIV/0!</v>
      </c>
      <c r="M39" s="93" t="e">
        <f t="shared" si="13"/>
        <v>#DIV/0!</v>
      </c>
      <c r="N39" s="93" t="e">
        <f t="shared" si="13"/>
        <v>#DIV/0!</v>
      </c>
      <c r="O39" s="93" t="e">
        <f t="shared" si="13"/>
        <v>#DIV/0!</v>
      </c>
      <c r="P39" s="93" t="e">
        <f t="shared" si="13"/>
        <v>#DIV/0!</v>
      </c>
      <c r="Q39" s="96" t="e">
        <f t="shared" si="13"/>
        <v>#DIV/0!</v>
      </c>
      <c r="R39" s="274"/>
      <c r="S39" s="23"/>
      <c r="T39" s="17"/>
      <c r="U39" s="17"/>
      <c r="V39" s="17"/>
      <c r="W39" s="17"/>
      <c r="X39" s="17"/>
      <c r="Y39" s="18"/>
    </row>
    <row r="40" spans="1:25">
      <c r="A40" s="184"/>
      <c r="B40" s="151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11"/>
      <c r="R40" s="274"/>
      <c r="S40" s="23"/>
      <c r="T40" s="17"/>
      <c r="U40" s="17"/>
      <c r="V40" s="17"/>
      <c r="W40" s="17"/>
      <c r="X40" s="17"/>
      <c r="Y40" s="18"/>
    </row>
    <row r="41" spans="1:25">
      <c r="A41" s="182" t="s">
        <v>175</v>
      </c>
      <c r="B41" s="151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11"/>
      <c r="R41" s="274"/>
      <c r="S41" s="23"/>
      <c r="T41" s="17"/>
      <c r="U41" s="17"/>
      <c r="V41" s="17"/>
      <c r="W41" s="17"/>
      <c r="X41" s="17"/>
      <c r="Y41" s="18"/>
    </row>
    <row r="42" spans="1:25">
      <c r="A42" s="184" t="s">
        <v>14</v>
      </c>
      <c r="B42" s="151"/>
      <c r="C42" s="74" t="e">
        <f>IF(C8&gt;'Project Pro Forma'!$J$124,0,SUMIFS('Amortization Schedule'!$H$15:$H$194,'Amortization Schedule'!$B$15:$B$194,"&lt;=" &amp; 'Cash Flow'!C$8*12,'Amortization Schedule'!$B$15:$B$194,"&gt;"&amp;'Cash Flow'!B$8*12))</f>
        <v>#VALUE!</v>
      </c>
      <c r="D42" s="74" t="e">
        <f>IF(D8&gt;'Project Pro Forma'!$J$124,0,SUMIFS('Amortization Schedule'!$H$15:$H$194,'Amortization Schedule'!$B$15:$B$194,"&lt;=" &amp; 'Cash Flow'!D$8*12,'Amortization Schedule'!$B$15:$B$194,"&gt;"&amp;'Cash Flow'!C$8*12))</f>
        <v>#DIV/0!</v>
      </c>
      <c r="E42" s="74" t="e">
        <f>IF(E8&gt;'Project Pro Forma'!$J$124,0,SUMIFS('Amortization Schedule'!$H$15:$H$194,'Amortization Schedule'!$B$15:$B$194,"&lt;=" &amp; 'Cash Flow'!E$8*12,'Amortization Schedule'!$B$15:$B$194,"&gt;"&amp;'Cash Flow'!D$8*12))</f>
        <v>#DIV/0!</v>
      </c>
      <c r="F42" s="74" t="e">
        <f>IF(F8&gt;'Project Pro Forma'!$J$124,0,SUMIFS('Amortization Schedule'!$H$15:$H$194,'Amortization Schedule'!$B$15:$B$194,"&lt;=" &amp; 'Cash Flow'!F$8*12,'Amortization Schedule'!$B$15:$B$194,"&gt;"&amp;'Cash Flow'!E$8*12))</f>
        <v>#DIV/0!</v>
      </c>
      <c r="G42" s="74" t="e">
        <f>IF(G8&gt;'Project Pro Forma'!$J$124,0,SUMIFS('Amortization Schedule'!$H$15:$H$194,'Amortization Schedule'!$B$15:$B$194,"&lt;=" &amp; 'Cash Flow'!G$8*12,'Amortization Schedule'!$B$15:$B$194,"&gt;"&amp;'Cash Flow'!F$8*12))</f>
        <v>#DIV/0!</v>
      </c>
      <c r="H42" s="74" t="e">
        <f>IF(H8&gt;'Project Pro Forma'!$J$124,0,SUMIFS('Amortization Schedule'!$H$15:$H$194,'Amortization Schedule'!$B$15:$B$194,"&lt;=" &amp; 'Cash Flow'!H$8*12,'Amortization Schedule'!$B$15:$B$194,"&gt;"&amp;'Cash Flow'!G$8*12))</f>
        <v>#DIV/0!</v>
      </c>
      <c r="I42" s="74" t="e">
        <f>IF(I8&gt;'Project Pro Forma'!$J$124,0,SUMIFS('Amortization Schedule'!$H$15:$H$194,'Amortization Schedule'!$B$15:$B$194,"&lt;=" &amp; 'Cash Flow'!I$8*12,'Amortization Schedule'!$B$15:$B$194,"&gt;"&amp;'Cash Flow'!H$8*12))</f>
        <v>#DIV/0!</v>
      </c>
      <c r="J42" s="74" t="e">
        <f>IF(J8&gt;'Project Pro Forma'!$J$124,0,SUMIFS('Amortization Schedule'!$H$15:$H$194,'Amortization Schedule'!$B$15:$B$194,"&lt;=" &amp; 'Cash Flow'!J$8*12,'Amortization Schedule'!$B$15:$B$194,"&gt;"&amp;'Cash Flow'!I$8*12))</f>
        <v>#DIV/0!</v>
      </c>
      <c r="K42" s="74" t="e">
        <f>IF(K8&gt;'Project Pro Forma'!$J$124,0,SUMIFS('Amortization Schedule'!$H$15:$H$194,'Amortization Schedule'!$B$15:$B$194,"&lt;=" &amp; 'Cash Flow'!K$8*12,'Amortization Schedule'!$B$15:$B$194,"&gt;"&amp;'Cash Flow'!J$8*12))</f>
        <v>#DIV/0!</v>
      </c>
      <c r="L42" s="74" t="e">
        <f>IF(L8&gt;'Project Pro Forma'!$J$124,0,SUMIFS('Amortization Schedule'!$H$15:$H$194,'Amortization Schedule'!$B$15:$B$194,"&lt;=" &amp; 'Cash Flow'!L$8*12,'Amortization Schedule'!$B$15:$B$194,"&gt;"&amp;'Cash Flow'!K$8*12))</f>
        <v>#DIV/0!</v>
      </c>
      <c r="M42" s="74" t="e">
        <f>IF(M8&gt;'Project Pro Forma'!$J$124,0,SUMIFS('Amortization Schedule'!$H$15:$H$194,'Amortization Schedule'!$B$15:$B$194,"&lt;=" &amp; 'Cash Flow'!M$8*12,'Amortization Schedule'!$B$15:$B$194,"&gt;"&amp;'Cash Flow'!L$8*12))</f>
        <v>#DIV/0!</v>
      </c>
      <c r="N42" s="74" t="e">
        <f>IF(N8&gt;'Project Pro Forma'!$J$124,0,SUMIFS('Amortization Schedule'!$H$15:$H$194,'Amortization Schedule'!$B$15:$B$194,"&lt;=" &amp; 'Cash Flow'!N$8*12,'Amortization Schedule'!$B$15:$B$194,"&gt;"&amp;'Cash Flow'!M$8*12))</f>
        <v>#DIV/0!</v>
      </c>
      <c r="O42" s="74" t="e">
        <f>IF(O8&gt;'Project Pro Forma'!$J$124,0,SUMIFS('Amortization Schedule'!$H$15:$H$194,'Amortization Schedule'!$B$15:$B$194,"&lt;=" &amp; 'Cash Flow'!O$8*12,'Amortization Schedule'!$B$15:$B$194,"&gt;"&amp;'Cash Flow'!N$8*12))</f>
        <v>#DIV/0!</v>
      </c>
      <c r="P42" s="74" t="e">
        <f>IF(P8&gt;'Project Pro Forma'!$J$124,0,SUMIFS('Amortization Schedule'!$H$15:$H$194,'Amortization Schedule'!$B$15:$B$194,"&lt;=" &amp; 'Cash Flow'!P$8*12,'Amortization Schedule'!$B$15:$B$194,"&gt;"&amp;'Cash Flow'!O$8*12))</f>
        <v>#DIV/0!</v>
      </c>
      <c r="Q42" s="11" t="e">
        <f>IF(Q8&gt;'Project Pro Forma'!$J$124,0,SUMIFS('Amortization Schedule'!$H$15:$H$194,'Amortization Schedule'!$B$15:$B$194,"&lt;=" &amp; 'Cash Flow'!Q$8*12,'Amortization Schedule'!$B$15:$B$194,"&gt;"&amp;'Cash Flow'!P$8*12))</f>
        <v>#DIV/0!</v>
      </c>
      <c r="R42" s="274"/>
      <c r="S42" s="23"/>
      <c r="T42" s="17"/>
      <c r="U42" s="17"/>
      <c r="V42" s="17"/>
      <c r="W42" s="17"/>
      <c r="X42" s="17"/>
      <c r="Y42" s="18"/>
    </row>
    <row r="43" spans="1:25">
      <c r="A43" s="184" t="s">
        <v>176</v>
      </c>
      <c r="B43" s="151"/>
      <c r="C43" s="74" t="e">
        <f>IF(C8&gt;'Project Pro Forma'!$K$123,0,SUMIFS('Amortization Schedule'!$R$15:$R$194,'Amortization Schedule'!$L$15:$L$194,"&lt;=" &amp; 'Cash Flow'!C$8*12,'Amortization Schedule'!$L$15:$L$194,"&gt;"&amp;'Cash Flow'!B$8*12))</f>
        <v>#VALUE!</v>
      </c>
      <c r="D43" s="74" t="e">
        <f>IF(D8&gt;'Project Pro Forma'!$K$123,0,SUMIFS('Amortization Schedule'!$R$15:$R$194,'Amortization Schedule'!$L$15:$L$194,"&lt;=" &amp; 'Cash Flow'!D$8*12,'Amortization Schedule'!$L$15:$L$194,"&gt;"&amp;'Cash Flow'!C$8*12))</f>
        <v>#VALUE!</v>
      </c>
      <c r="E43" s="74" t="e">
        <f>IF(E8&gt;'Project Pro Forma'!$K$123,0,SUMIFS('Amortization Schedule'!$R$15:$R$194,'Amortization Schedule'!$L$15:$L$194,"&lt;=" &amp; 'Cash Flow'!E$8*12,'Amortization Schedule'!$L$15:$L$194,"&gt;"&amp;'Cash Flow'!D$8*12))</f>
        <v>#VALUE!</v>
      </c>
      <c r="F43" s="74" t="e">
        <f>IF(F8&gt;'Project Pro Forma'!$K$123,0,SUMIFS('Amortization Schedule'!$R$15:$R$194,'Amortization Schedule'!$L$15:$L$194,"&lt;=" &amp; 'Cash Flow'!F$8*12,'Amortization Schedule'!$L$15:$L$194,"&gt;"&amp;'Cash Flow'!E$8*12))</f>
        <v>#VALUE!</v>
      </c>
      <c r="G43" s="74" t="e">
        <f>IF(G8&gt;'Project Pro Forma'!$K$123,0,SUMIFS('Amortization Schedule'!$R$15:$R$194,'Amortization Schedule'!$L$15:$L$194,"&lt;=" &amp; 'Cash Flow'!G$8*12,'Amortization Schedule'!$L$15:$L$194,"&gt;"&amp;'Cash Flow'!F$8*12))</f>
        <v>#VALUE!</v>
      </c>
      <c r="H43" s="74" t="e">
        <f>IF(H8&gt;'Project Pro Forma'!$K$123,0,SUMIFS('Amortization Schedule'!$R$15:$R$194,'Amortization Schedule'!$L$15:$L$194,"&lt;=" &amp; 'Cash Flow'!H$8*12,'Amortization Schedule'!$L$15:$L$194,"&gt;"&amp;'Cash Flow'!G$8*12))</f>
        <v>#VALUE!</v>
      </c>
      <c r="I43" s="74" t="e">
        <f>IF(I8&gt;'Project Pro Forma'!$K$123,0,SUMIFS('Amortization Schedule'!$R$15:$R$194,'Amortization Schedule'!$L$15:$L$194,"&lt;=" &amp; 'Cash Flow'!I$8*12,'Amortization Schedule'!$L$15:$L$194,"&gt;"&amp;'Cash Flow'!H$8*12))</f>
        <v>#VALUE!</v>
      </c>
      <c r="J43" s="74" t="e">
        <f>IF(J8&gt;'Project Pro Forma'!$K$123,0,SUMIFS('Amortization Schedule'!$R$15:$R$194,'Amortization Schedule'!$L$15:$L$194,"&lt;=" &amp; 'Cash Flow'!J$8*12,'Amortization Schedule'!$L$15:$L$194,"&gt;"&amp;'Cash Flow'!I$8*12))</f>
        <v>#VALUE!</v>
      </c>
      <c r="K43" s="74" t="e">
        <f>IF(K8&gt;'Project Pro Forma'!$K$123,0,SUMIFS('Amortization Schedule'!$R$15:$R$194,'Amortization Schedule'!$L$15:$L$194,"&lt;=" &amp; 'Cash Flow'!K$8*12,'Amortization Schedule'!$L$15:$L$194,"&gt;"&amp;'Cash Flow'!J$8*12))</f>
        <v>#VALUE!</v>
      </c>
      <c r="L43" s="74" t="e">
        <f>IF(L8&gt;'Project Pro Forma'!$K$123,0,SUMIFS('Amortization Schedule'!$R$15:$R$194,'Amortization Schedule'!$L$15:$L$194,"&lt;=" &amp; 'Cash Flow'!L$8*12,'Amortization Schedule'!$L$15:$L$194,"&gt;"&amp;'Cash Flow'!K$8*12))</f>
        <v>#VALUE!</v>
      </c>
      <c r="M43" s="74" t="e">
        <f>IF(M8&gt;'Project Pro Forma'!$K$123,0,SUMIFS('Amortization Schedule'!$R$15:$R$194,'Amortization Schedule'!$L$15:$L$194,"&lt;=" &amp; 'Cash Flow'!M$8*12,'Amortization Schedule'!$L$15:$L$194,"&gt;"&amp;'Cash Flow'!L$8*12))</f>
        <v>#VALUE!</v>
      </c>
      <c r="N43" s="74" t="e">
        <f>IF(N8&gt;'Project Pro Forma'!$K$123,0,SUMIFS('Amortization Schedule'!$R$15:$R$194,'Amortization Schedule'!$L$15:$L$194,"&lt;=" &amp; 'Cash Flow'!N$8*12,'Amortization Schedule'!$L$15:$L$194,"&gt;"&amp;'Cash Flow'!M$8*12))</f>
        <v>#VALUE!</v>
      </c>
      <c r="O43" s="74" t="e">
        <f>IF(O8&gt;'Project Pro Forma'!$K$123,0,SUMIFS('Amortization Schedule'!$R$15:$R$194,'Amortization Schedule'!$L$15:$L$194,"&lt;=" &amp; 'Cash Flow'!O$8*12,'Amortization Schedule'!$L$15:$L$194,"&gt;"&amp;'Cash Flow'!N$8*12))</f>
        <v>#VALUE!</v>
      </c>
      <c r="P43" s="74" t="e">
        <f>IF(P8&gt;'Project Pro Forma'!$K$123,0,SUMIFS('Amortization Schedule'!$R$15:$R$194,'Amortization Schedule'!$L$15:$L$194,"&lt;=" &amp; 'Cash Flow'!P$8*12,'Amortization Schedule'!$L$15:$L$194,"&gt;"&amp;'Cash Flow'!O$8*12))</f>
        <v>#VALUE!</v>
      </c>
      <c r="Q43" s="11" t="e">
        <f>IF(Q8&gt;'Project Pro Forma'!$K$123,0,SUMIFS('Amortization Schedule'!$R$15:$R$194,'Amortization Schedule'!$L$15:$L$194,"&lt;=" &amp; 'Cash Flow'!Q$8*12,'Amortization Schedule'!$L$15:$L$194,"&gt;"&amp;'Cash Flow'!P$8*12))</f>
        <v>#VALUE!</v>
      </c>
      <c r="R43" s="274"/>
      <c r="S43" s="23"/>
      <c r="T43" s="17"/>
      <c r="U43" s="17"/>
      <c r="V43" s="17"/>
      <c r="W43" s="17"/>
      <c r="X43" s="17"/>
      <c r="Y43" s="18"/>
    </row>
    <row r="44" spans="1:25">
      <c r="A44" s="184"/>
      <c r="B44" s="151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11"/>
      <c r="R44" s="274"/>
      <c r="S44" s="23"/>
      <c r="T44" s="17"/>
      <c r="U44" s="17"/>
      <c r="V44" s="17"/>
      <c r="W44" s="17"/>
      <c r="X44" s="17"/>
      <c r="Y44" s="18"/>
    </row>
    <row r="45" spans="1:25" ht="15" thickBot="1">
      <c r="A45" s="186"/>
      <c r="B45" s="198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88"/>
      <c r="R45" s="274"/>
      <c r="S45" s="23"/>
      <c r="T45" s="17"/>
      <c r="U45" s="17"/>
      <c r="V45" s="17"/>
      <c r="W45" s="17"/>
      <c r="X45" s="17"/>
      <c r="Y45" s="18"/>
    </row>
    <row r="46" spans="1:25">
      <c r="A46" s="273" t="s">
        <v>177</v>
      </c>
      <c r="B46" s="197"/>
      <c r="C46" s="93" t="e">
        <f>SUM(C42:C45)</f>
        <v>#VALUE!</v>
      </c>
      <c r="D46" s="93" t="e">
        <f t="shared" ref="D46:Q46" si="14">SUM(D42:D45)</f>
        <v>#DIV/0!</v>
      </c>
      <c r="E46" s="93" t="e">
        <f t="shared" si="14"/>
        <v>#DIV/0!</v>
      </c>
      <c r="F46" s="93" t="e">
        <f t="shared" si="14"/>
        <v>#DIV/0!</v>
      </c>
      <c r="G46" s="93" t="e">
        <f t="shared" si="14"/>
        <v>#DIV/0!</v>
      </c>
      <c r="H46" s="93" t="e">
        <f t="shared" si="14"/>
        <v>#DIV/0!</v>
      </c>
      <c r="I46" s="93" t="e">
        <f t="shared" si="14"/>
        <v>#DIV/0!</v>
      </c>
      <c r="J46" s="93" t="e">
        <f t="shared" si="14"/>
        <v>#DIV/0!</v>
      </c>
      <c r="K46" s="93" t="e">
        <f t="shared" si="14"/>
        <v>#DIV/0!</v>
      </c>
      <c r="L46" s="93" t="e">
        <f t="shared" si="14"/>
        <v>#DIV/0!</v>
      </c>
      <c r="M46" s="93" t="e">
        <f t="shared" si="14"/>
        <v>#DIV/0!</v>
      </c>
      <c r="N46" s="93" t="e">
        <f t="shared" si="14"/>
        <v>#DIV/0!</v>
      </c>
      <c r="O46" s="93" t="e">
        <f t="shared" si="14"/>
        <v>#DIV/0!</v>
      </c>
      <c r="P46" s="93" t="e">
        <f t="shared" si="14"/>
        <v>#DIV/0!</v>
      </c>
      <c r="Q46" s="96" t="e">
        <f t="shared" si="14"/>
        <v>#DIV/0!</v>
      </c>
      <c r="R46" s="274"/>
      <c r="S46" s="23"/>
      <c r="T46" s="17"/>
      <c r="U46" s="17"/>
      <c r="V46" s="17"/>
      <c r="W46" s="17"/>
      <c r="X46" s="17"/>
      <c r="Y46" s="18"/>
    </row>
    <row r="47" spans="1:25">
      <c r="A47" s="199" t="s">
        <v>178</v>
      </c>
      <c r="B47" s="200"/>
      <c r="C47" s="201" t="e">
        <f>C39/C46</f>
        <v>#DIV/0!</v>
      </c>
      <c r="D47" s="201" t="e">
        <f t="shared" ref="D47:Q47" si="15">D39/D46</f>
        <v>#DIV/0!</v>
      </c>
      <c r="E47" s="201" t="e">
        <f t="shared" si="15"/>
        <v>#DIV/0!</v>
      </c>
      <c r="F47" s="201" t="e">
        <f t="shared" si="15"/>
        <v>#DIV/0!</v>
      </c>
      <c r="G47" s="201" t="e">
        <f t="shared" si="15"/>
        <v>#DIV/0!</v>
      </c>
      <c r="H47" s="201" t="e">
        <f t="shared" si="15"/>
        <v>#DIV/0!</v>
      </c>
      <c r="I47" s="201" t="e">
        <f t="shared" si="15"/>
        <v>#DIV/0!</v>
      </c>
      <c r="J47" s="201" t="e">
        <f t="shared" si="15"/>
        <v>#DIV/0!</v>
      </c>
      <c r="K47" s="201" t="e">
        <f t="shared" si="15"/>
        <v>#DIV/0!</v>
      </c>
      <c r="L47" s="201" t="e">
        <f t="shared" si="15"/>
        <v>#DIV/0!</v>
      </c>
      <c r="M47" s="201" t="e">
        <f t="shared" si="15"/>
        <v>#DIV/0!</v>
      </c>
      <c r="N47" s="201" t="e">
        <f t="shared" si="15"/>
        <v>#DIV/0!</v>
      </c>
      <c r="O47" s="201" t="e">
        <f t="shared" si="15"/>
        <v>#DIV/0!</v>
      </c>
      <c r="P47" s="201" t="e">
        <f t="shared" si="15"/>
        <v>#DIV/0!</v>
      </c>
      <c r="Q47" s="202" t="e">
        <f t="shared" si="15"/>
        <v>#DIV/0!</v>
      </c>
      <c r="R47" s="274"/>
      <c r="S47" s="23"/>
      <c r="T47" s="17"/>
      <c r="U47" s="17"/>
      <c r="V47" s="17"/>
      <c r="W47" s="17"/>
      <c r="X47" s="17"/>
      <c r="Y47" s="18"/>
    </row>
    <row r="48" spans="1:25" ht="15" thickBot="1">
      <c r="A48" s="186"/>
      <c r="B48" s="198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88"/>
      <c r="R48" s="274"/>
      <c r="S48" s="23"/>
      <c r="T48" s="17"/>
      <c r="U48" s="17"/>
      <c r="V48" s="17"/>
      <c r="W48" s="17"/>
      <c r="X48" s="17"/>
      <c r="Y48" s="18"/>
    </row>
    <row r="49" spans="1:25">
      <c r="A49" s="195" t="s">
        <v>179</v>
      </c>
      <c r="B49" s="197"/>
      <c r="C49" s="93" t="e">
        <f>C39-C46</f>
        <v>#DIV/0!</v>
      </c>
      <c r="D49" s="93" t="e">
        <f t="shared" ref="D49:Q49" si="16">D39-D46</f>
        <v>#DIV/0!</v>
      </c>
      <c r="E49" s="93" t="e">
        <f t="shared" si="16"/>
        <v>#DIV/0!</v>
      </c>
      <c r="F49" s="93" t="e">
        <f t="shared" si="16"/>
        <v>#DIV/0!</v>
      </c>
      <c r="G49" s="93" t="e">
        <f t="shared" si="16"/>
        <v>#DIV/0!</v>
      </c>
      <c r="H49" s="93" t="e">
        <f t="shared" si="16"/>
        <v>#DIV/0!</v>
      </c>
      <c r="I49" s="93" t="e">
        <f t="shared" si="16"/>
        <v>#DIV/0!</v>
      </c>
      <c r="J49" s="93" t="e">
        <f t="shared" si="16"/>
        <v>#DIV/0!</v>
      </c>
      <c r="K49" s="93" t="e">
        <f t="shared" si="16"/>
        <v>#DIV/0!</v>
      </c>
      <c r="L49" s="93" t="e">
        <f t="shared" si="16"/>
        <v>#DIV/0!</v>
      </c>
      <c r="M49" s="93" t="e">
        <f t="shared" si="16"/>
        <v>#DIV/0!</v>
      </c>
      <c r="N49" s="93" t="e">
        <f t="shared" si="16"/>
        <v>#DIV/0!</v>
      </c>
      <c r="O49" s="93" t="e">
        <f t="shared" si="16"/>
        <v>#DIV/0!</v>
      </c>
      <c r="P49" s="93" t="e">
        <f t="shared" si="16"/>
        <v>#DIV/0!</v>
      </c>
      <c r="Q49" s="96" t="e">
        <f t="shared" si="16"/>
        <v>#DIV/0!</v>
      </c>
      <c r="R49" s="274"/>
      <c r="S49" s="23"/>
      <c r="T49" s="17"/>
      <c r="U49" s="17"/>
      <c r="V49" s="17"/>
      <c r="W49" s="17"/>
      <c r="X49" s="17"/>
      <c r="Y49" s="18"/>
    </row>
    <row r="50" spans="1:25" ht="15" thickBot="1">
      <c r="A50" s="203"/>
      <c r="B50" s="204"/>
      <c r="C50" s="205"/>
      <c r="D50" s="205"/>
      <c r="E50" s="205"/>
      <c r="F50" s="205"/>
      <c r="G50" s="205"/>
      <c r="H50" s="205"/>
      <c r="I50" s="205"/>
      <c r="J50" s="205"/>
      <c r="K50" s="205"/>
      <c r="L50" s="205"/>
      <c r="M50" s="205"/>
      <c r="N50" s="205"/>
      <c r="O50" s="205"/>
      <c r="P50" s="205"/>
      <c r="Q50" s="206"/>
      <c r="R50" s="274"/>
      <c r="S50" s="23"/>
      <c r="T50" s="17"/>
      <c r="U50" s="17"/>
      <c r="V50" s="17"/>
      <c r="W50" s="17"/>
      <c r="X50" s="17"/>
      <c r="Y50" s="18"/>
    </row>
    <row r="51" spans="1:25">
      <c r="A51" s="207" t="s">
        <v>180</v>
      </c>
      <c r="B51" s="208" t="s">
        <v>102</v>
      </c>
      <c r="C51" s="209" t="s">
        <v>109</v>
      </c>
      <c r="D51" s="209" t="s">
        <v>161</v>
      </c>
      <c r="E51" s="209" t="s">
        <v>162</v>
      </c>
      <c r="F51" s="209" t="s">
        <v>163</v>
      </c>
      <c r="G51" s="209" t="s">
        <v>164</v>
      </c>
      <c r="H51" s="209" t="s">
        <v>165</v>
      </c>
      <c r="I51" s="209" t="s">
        <v>166</v>
      </c>
      <c r="J51" s="209" t="s">
        <v>167</v>
      </c>
      <c r="K51" s="209" t="s">
        <v>168</v>
      </c>
      <c r="L51" s="209" t="s">
        <v>169</v>
      </c>
      <c r="M51" s="209" t="s">
        <v>170</v>
      </c>
      <c r="N51" s="209" t="s">
        <v>171</v>
      </c>
      <c r="O51" s="209" t="s">
        <v>172</v>
      </c>
      <c r="P51" s="209" t="s">
        <v>173</v>
      </c>
      <c r="Q51" s="210" t="s">
        <v>110</v>
      </c>
      <c r="R51" s="274"/>
      <c r="S51" s="23"/>
      <c r="T51" s="17"/>
      <c r="U51" s="17"/>
      <c r="V51" s="17"/>
      <c r="W51" s="17"/>
      <c r="X51" s="17"/>
      <c r="Y51" s="18"/>
    </row>
    <row r="52" spans="1:25">
      <c r="A52" s="211"/>
      <c r="B52" s="21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81"/>
      <c r="R52" s="274"/>
      <c r="S52" s="23"/>
      <c r="T52" s="17"/>
      <c r="U52" s="17"/>
      <c r="V52" s="17"/>
      <c r="W52" s="17"/>
      <c r="X52" s="17"/>
      <c r="Y52" s="18"/>
    </row>
    <row r="53" spans="1:25">
      <c r="A53" s="211"/>
      <c r="B53" s="21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81"/>
      <c r="R53" s="274"/>
      <c r="S53" s="23"/>
      <c r="T53" s="17"/>
      <c r="U53" s="17"/>
      <c r="V53" s="17"/>
      <c r="W53" s="17"/>
      <c r="X53" s="17"/>
      <c r="Y53" s="18"/>
    </row>
    <row r="54" spans="1:25">
      <c r="A54" s="211"/>
      <c r="B54" s="21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81"/>
      <c r="R54" s="274"/>
      <c r="S54" s="23"/>
      <c r="T54" s="17"/>
      <c r="U54" s="17"/>
      <c r="V54" s="17"/>
      <c r="W54" s="17"/>
      <c r="X54" s="17"/>
      <c r="Y54" s="18"/>
    </row>
    <row r="55" spans="1:25">
      <c r="A55" s="211"/>
      <c r="B55" s="21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81"/>
      <c r="R55" s="274"/>
      <c r="S55" s="23"/>
      <c r="T55" s="17"/>
      <c r="U55" s="17"/>
      <c r="V55" s="17"/>
      <c r="W55" s="17"/>
      <c r="X55" s="17"/>
      <c r="Y55" s="18"/>
    </row>
    <row r="56" spans="1:25" ht="15" thickBot="1">
      <c r="A56" s="213"/>
      <c r="B56" s="214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91"/>
      <c r="R56" s="274"/>
      <c r="S56" s="23"/>
      <c r="T56" s="17"/>
      <c r="U56" s="17"/>
      <c r="V56" s="17"/>
      <c r="W56" s="17"/>
      <c r="X56" s="17"/>
      <c r="Y56" s="18"/>
    </row>
    <row r="57" spans="1:25">
      <c r="A57" s="195" t="s">
        <v>181</v>
      </c>
      <c r="B57" s="215"/>
      <c r="C57" s="93" t="e">
        <f t="shared" ref="C57:Q57" si="17">C49-SUM(C52:C56)</f>
        <v>#DIV/0!</v>
      </c>
      <c r="D57" s="93" t="e">
        <f t="shared" si="17"/>
        <v>#DIV/0!</v>
      </c>
      <c r="E57" s="93" t="e">
        <f t="shared" si="17"/>
        <v>#DIV/0!</v>
      </c>
      <c r="F57" s="93" t="e">
        <f t="shared" si="17"/>
        <v>#DIV/0!</v>
      </c>
      <c r="G57" s="93" t="e">
        <f t="shared" si="17"/>
        <v>#DIV/0!</v>
      </c>
      <c r="H57" s="93" t="e">
        <f t="shared" si="17"/>
        <v>#DIV/0!</v>
      </c>
      <c r="I57" s="93" t="e">
        <f t="shared" si="17"/>
        <v>#DIV/0!</v>
      </c>
      <c r="J57" s="93" t="e">
        <f t="shared" si="17"/>
        <v>#DIV/0!</v>
      </c>
      <c r="K57" s="93" t="e">
        <f t="shared" si="17"/>
        <v>#DIV/0!</v>
      </c>
      <c r="L57" s="93" t="e">
        <f t="shared" si="17"/>
        <v>#DIV/0!</v>
      </c>
      <c r="M57" s="93" t="e">
        <f t="shared" si="17"/>
        <v>#DIV/0!</v>
      </c>
      <c r="N57" s="93" t="e">
        <f t="shared" si="17"/>
        <v>#DIV/0!</v>
      </c>
      <c r="O57" s="93" t="e">
        <f t="shared" si="17"/>
        <v>#DIV/0!</v>
      </c>
      <c r="P57" s="93" t="e">
        <f t="shared" si="17"/>
        <v>#DIV/0!</v>
      </c>
      <c r="Q57" s="96" t="e">
        <f t="shared" si="17"/>
        <v>#DIV/0!</v>
      </c>
      <c r="R57" s="274"/>
      <c r="S57" s="23"/>
      <c r="T57" s="17"/>
      <c r="U57" s="17"/>
      <c r="V57" s="17"/>
      <c r="W57" s="17"/>
      <c r="X57" s="17"/>
      <c r="Y57" s="18"/>
    </row>
    <row r="58" spans="1:25" ht="15" thickBot="1">
      <c r="A58" s="186"/>
      <c r="B58" s="185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11"/>
      <c r="R58" s="274"/>
      <c r="S58" s="23"/>
      <c r="T58" s="17"/>
      <c r="U58" s="17"/>
      <c r="V58" s="17"/>
      <c r="W58" s="17"/>
      <c r="X58" s="17"/>
      <c r="Y58" s="18"/>
    </row>
    <row r="59" spans="1:25">
      <c r="A59" s="216" t="s">
        <v>182</v>
      </c>
      <c r="B59" s="217" t="s">
        <v>102</v>
      </c>
      <c r="C59" s="218" t="s">
        <v>109</v>
      </c>
      <c r="D59" s="218" t="s">
        <v>161</v>
      </c>
      <c r="E59" s="218" t="s">
        <v>162</v>
      </c>
      <c r="F59" s="218" t="s">
        <v>163</v>
      </c>
      <c r="G59" s="218" t="s">
        <v>164</v>
      </c>
      <c r="H59" s="218" t="s">
        <v>165</v>
      </c>
      <c r="I59" s="218" t="s">
        <v>166</v>
      </c>
      <c r="J59" s="218" t="s">
        <v>167</v>
      </c>
      <c r="K59" s="218" t="s">
        <v>168</v>
      </c>
      <c r="L59" s="218" t="s">
        <v>169</v>
      </c>
      <c r="M59" s="218" t="s">
        <v>170</v>
      </c>
      <c r="N59" s="218" t="s">
        <v>171</v>
      </c>
      <c r="O59" s="218" t="s">
        <v>172</v>
      </c>
      <c r="P59" s="218" t="s">
        <v>173</v>
      </c>
      <c r="Q59" s="219" t="s">
        <v>110</v>
      </c>
      <c r="R59" s="274"/>
      <c r="S59" s="23"/>
      <c r="T59" s="17"/>
      <c r="U59" s="17"/>
      <c r="V59" s="17"/>
      <c r="W59" s="17"/>
      <c r="X59" s="17"/>
      <c r="Y59" s="18"/>
    </row>
    <row r="60" spans="1:25">
      <c r="A60" s="211"/>
      <c r="B60" s="21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81"/>
      <c r="R60" s="274"/>
      <c r="S60" s="23"/>
      <c r="T60" s="17"/>
      <c r="U60" s="17"/>
      <c r="V60" s="17"/>
      <c r="W60" s="17"/>
      <c r="X60" s="17"/>
      <c r="Y60" s="18"/>
    </row>
    <row r="61" spans="1:25">
      <c r="A61" s="211"/>
      <c r="B61" s="21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81"/>
      <c r="R61" s="274"/>
      <c r="S61" s="23"/>
      <c r="T61" s="17"/>
      <c r="U61" s="17"/>
      <c r="V61" s="17"/>
      <c r="W61" s="17"/>
      <c r="X61" s="17"/>
      <c r="Y61" s="18"/>
    </row>
    <row r="62" spans="1:25" ht="15" thickBot="1">
      <c r="A62" s="213"/>
      <c r="B62" s="214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91"/>
      <c r="R62" s="274"/>
      <c r="S62" s="220"/>
      <c r="T62" s="221"/>
      <c r="U62" s="221"/>
      <c r="V62" s="221"/>
      <c r="W62" s="221"/>
      <c r="X62" s="221"/>
      <c r="Y62" s="222"/>
    </row>
  </sheetData>
  <mergeCells count="5">
    <mergeCell ref="O1:P1"/>
    <mergeCell ref="A5:Q5"/>
    <mergeCell ref="S5:Y5"/>
    <mergeCell ref="A6:Q6"/>
    <mergeCell ref="C7:Q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77AD9-4013-451D-A31B-1DFB1C16BD8D}">
  <dimension ref="A1:S194"/>
  <sheetViews>
    <sheetView workbookViewId="0">
      <selection activeCell="F13" sqref="F13"/>
    </sheetView>
  </sheetViews>
  <sheetFormatPr defaultRowHeight="14.45"/>
  <cols>
    <col min="1" max="1" width="30.85546875" bestFit="1" customWidth="1"/>
    <col min="2" max="2" width="10.5703125" bestFit="1" customWidth="1"/>
    <col min="3" max="3" width="7.5703125" bestFit="1" customWidth="1"/>
    <col min="4" max="10" width="12.7109375" customWidth="1"/>
    <col min="11" max="11" width="30.85546875" bestFit="1" customWidth="1"/>
    <col min="12" max="12" width="10.5703125" bestFit="1" customWidth="1"/>
    <col min="13" max="13" width="7.5703125" bestFit="1" customWidth="1"/>
    <col min="14" max="21" width="12.7109375" customWidth="1"/>
  </cols>
  <sheetData>
    <row r="1" spans="1:19">
      <c r="A1" s="178" t="s">
        <v>183</v>
      </c>
      <c r="B1" s="178"/>
      <c r="C1" s="178"/>
      <c r="D1" s="274"/>
      <c r="E1" s="274"/>
      <c r="F1" s="274"/>
      <c r="G1" s="274"/>
      <c r="H1" s="274"/>
      <c r="I1" s="274"/>
      <c r="J1" s="274"/>
      <c r="K1" s="178" t="s">
        <v>184</v>
      </c>
      <c r="L1" s="178"/>
      <c r="M1" s="178"/>
      <c r="N1" s="274"/>
      <c r="O1" s="274"/>
      <c r="P1" s="274"/>
      <c r="Q1" s="274"/>
      <c r="R1" s="274"/>
      <c r="S1" s="274"/>
    </row>
    <row r="2" spans="1:19">
      <c r="A2" s="274" t="s">
        <v>185</v>
      </c>
      <c r="B2" s="223" t="e">
        <f>'Project Pro Forma'!J121</f>
        <v>#DIV/0!</v>
      </c>
      <c r="C2" s="274"/>
      <c r="D2" s="274"/>
      <c r="E2" s="274"/>
      <c r="F2" s="274"/>
      <c r="G2" s="274"/>
      <c r="H2" s="274"/>
      <c r="I2" s="274"/>
      <c r="J2" s="274"/>
      <c r="K2" s="274" t="s">
        <v>185</v>
      </c>
      <c r="L2" s="223" t="e">
        <f>'Project Pro Forma'!K121</f>
        <v>#VALUE!</v>
      </c>
      <c r="M2" s="274"/>
      <c r="N2" s="274"/>
      <c r="O2" s="274"/>
      <c r="P2" s="274"/>
      <c r="Q2" s="274"/>
      <c r="R2" s="274"/>
      <c r="S2" s="274"/>
    </row>
    <row r="3" spans="1:19">
      <c r="A3" s="274" t="s">
        <v>102</v>
      </c>
      <c r="B3" s="224" t="str">
        <f>'Project Pro Forma'!J122</f>
        <v>Input 30Y Treasury in Cell Q94</v>
      </c>
      <c r="C3" s="274"/>
      <c r="D3" s="274"/>
      <c r="E3" s="274"/>
      <c r="F3" s="274"/>
      <c r="G3" s="274"/>
      <c r="H3" s="274"/>
      <c r="I3" s="274"/>
      <c r="J3" s="274"/>
      <c r="K3" s="274" t="s">
        <v>102</v>
      </c>
      <c r="L3" s="224" t="e">
        <f>'Project Pro Forma'!K122</f>
        <v>#VALUE!</v>
      </c>
      <c r="M3" s="274"/>
      <c r="N3" s="274"/>
      <c r="O3" s="274"/>
      <c r="P3" s="274"/>
      <c r="Q3" s="274"/>
      <c r="R3" s="274"/>
      <c r="S3" s="274"/>
    </row>
    <row r="4" spans="1:19">
      <c r="A4" s="274" t="s">
        <v>186</v>
      </c>
      <c r="B4" s="274">
        <f>'Project Pro Forma'!J123</f>
        <v>30</v>
      </c>
      <c r="C4" s="274"/>
      <c r="D4" s="274"/>
      <c r="E4" s="274"/>
      <c r="F4" s="274"/>
      <c r="G4" s="274"/>
      <c r="H4" s="274"/>
      <c r="I4" s="274"/>
      <c r="J4" s="274"/>
      <c r="K4" s="274" t="s">
        <v>186</v>
      </c>
      <c r="L4" s="274">
        <f>'Project Pro Forma'!K123</f>
        <v>15</v>
      </c>
      <c r="M4" s="274"/>
      <c r="N4" s="274"/>
      <c r="O4" s="274"/>
      <c r="P4" s="274"/>
      <c r="Q4" s="274"/>
      <c r="R4" s="274"/>
      <c r="S4" s="274"/>
    </row>
    <row r="5" spans="1:19">
      <c r="A5" s="274" t="s">
        <v>187</v>
      </c>
      <c r="B5" s="274">
        <f>'Project Pro Forma'!J124</f>
        <v>15</v>
      </c>
      <c r="C5" s="274"/>
      <c r="D5" s="274"/>
      <c r="E5" s="274"/>
      <c r="F5" s="274"/>
      <c r="G5" s="274"/>
      <c r="H5" s="274"/>
      <c r="I5" s="274"/>
      <c r="J5" s="274"/>
      <c r="K5" s="274" t="s">
        <v>187</v>
      </c>
      <c r="L5" s="274">
        <f>'Project Pro Forma'!K124</f>
        <v>15</v>
      </c>
      <c r="M5" s="274"/>
      <c r="N5" s="274"/>
      <c r="O5" s="274"/>
      <c r="P5" s="274"/>
      <c r="Q5" s="274"/>
      <c r="R5" s="274"/>
      <c r="S5" s="274"/>
    </row>
    <row r="6" spans="1:19">
      <c r="A6" s="274" t="s">
        <v>188</v>
      </c>
      <c r="B6" s="274">
        <v>12</v>
      </c>
      <c r="C6" s="274"/>
      <c r="D6" s="274"/>
      <c r="E6" s="274"/>
      <c r="F6" s="274"/>
      <c r="G6" s="274"/>
      <c r="H6" s="274"/>
      <c r="I6" s="274"/>
      <c r="J6" s="274"/>
      <c r="K6" s="274" t="s">
        <v>188</v>
      </c>
      <c r="L6" s="274">
        <v>12</v>
      </c>
      <c r="M6" s="274"/>
      <c r="N6" s="274"/>
      <c r="O6" s="274"/>
      <c r="P6" s="274"/>
      <c r="Q6" s="274"/>
      <c r="R6" s="274"/>
      <c r="S6" s="274"/>
    </row>
    <row r="7" spans="1:19">
      <c r="A7" s="274" t="s">
        <v>189</v>
      </c>
      <c r="B7" s="225" t="e">
        <f>-PMT(B3/B6,B4*B6,B2)</f>
        <v>#VALUE!</v>
      </c>
      <c r="C7" s="274"/>
      <c r="D7" s="274"/>
      <c r="E7" s="274"/>
      <c r="F7" s="274"/>
      <c r="G7" s="274"/>
      <c r="H7" s="274"/>
      <c r="I7" s="274"/>
      <c r="J7" s="274"/>
      <c r="K7" s="274" t="s">
        <v>189</v>
      </c>
      <c r="L7" s="225" t="e">
        <f>IF(L4=0,L11,-PMT(L3/L6,L4*L6,L2))</f>
        <v>#VALUE!</v>
      </c>
      <c r="M7" s="274"/>
      <c r="N7" s="274"/>
      <c r="O7" s="274"/>
      <c r="P7" s="274"/>
      <c r="Q7" s="274"/>
      <c r="R7" s="274"/>
      <c r="S7" s="274"/>
    </row>
    <row r="8" spans="1:19">
      <c r="A8" s="274" t="s">
        <v>190</v>
      </c>
      <c r="B8" s="225">
        <f>'Project Pro Forma'!H147</f>
        <v>0</v>
      </c>
      <c r="C8" s="274"/>
      <c r="D8" s="274"/>
      <c r="E8" s="274"/>
      <c r="F8" s="274"/>
      <c r="G8" s="274"/>
      <c r="H8" s="274"/>
      <c r="I8" s="274"/>
      <c r="J8" s="274"/>
      <c r="K8" s="274" t="s">
        <v>190</v>
      </c>
      <c r="L8" s="225">
        <f>'Project Pro Forma'!I147</f>
        <v>0</v>
      </c>
      <c r="M8" s="274"/>
      <c r="N8" s="274"/>
      <c r="O8" s="274"/>
      <c r="P8" s="274"/>
      <c r="Q8" s="274"/>
      <c r="R8" s="274"/>
      <c r="S8" s="274"/>
    </row>
    <row r="9" spans="1:19">
      <c r="A9" s="274" t="s">
        <v>191</v>
      </c>
      <c r="B9" s="225" t="e">
        <f>IF(B8&gt;0,B8,B7)</f>
        <v>#VALUE!</v>
      </c>
      <c r="C9" s="274"/>
      <c r="D9" s="274"/>
      <c r="E9" s="274"/>
      <c r="F9" s="274"/>
      <c r="G9" s="274"/>
      <c r="H9" s="274"/>
      <c r="I9" s="274"/>
      <c r="J9" s="274"/>
      <c r="K9" s="274" t="s">
        <v>191</v>
      </c>
      <c r="L9" s="225" t="e">
        <f>IF(L8&gt;0,L8,L7)</f>
        <v>#VALUE!</v>
      </c>
      <c r="M9" s="274"/>
      <c r="N9" s="274"/>
      <c r="O9" s="274"/>
      <c r="P9" s="274"/>
      <c r="Q9" s="274"/>
      <c r="R9" s="274"/>
      <c r="S9" s="274"/>
    </row>
    <row r="10" spans="1:19">
      <c r="A10" s="274" t="s">
        <v>192</v>
      </c>
      <c r="B10" s="274">
        <f>'Project Pro Forma'!J125</f>
        <v>0</v>
      </c>
      <c r="C10" s="274"/>
      <c r="D10" s="274"/>
      <c r="E10" s="274"/>
      <c r="F10" s="274"/>
      <c r="G10" s="274"/>
      <c r="H10" s="274"/>
      <c r="I10" s="274"/>
      <c r="J10" s="274"/>
      <c r="K10" s="274" t="s">
        <v>192</v>
      </c>
      <c r="L10" s="274">
        <f>'Project Pro Forma'!K125</f>
        <v>0</v>
      </c>
      <c r="M10" s="274"/>
      <c r="N10" s="274"/>
      <c r="O10" s="274"/>
      <c r="P10" s="274"/>
      <c r="Q10" s="274"/>
      <c r="R10" s="274"/>
      <c r="S10" s="274"/>
    </row>
    <row r="11" spans="1:19">
      <c r="A11" s="274" t="s">
        <v>193</v>
      </c>
      <c r="B11" s="132" t="e">
        <f>B3*B2/B6</f>
        <v>#VALUE!</v>
      </c>
      <c r="C11" s="274"/>
      <c r="D11" s="274"/>
      <c r="E11" s="274"/>
      <c r="F11" s="274"/>
      <c r="G11" s="274"/>
      <c r="H11" s="274"/>
      <c r="I11" s="274"/>
      <c r="J11" s="274"/>
      <c r="K11" s="274" t="s">
        <v>193</v>
      </c>
      <c r="L11" s="132" t="e">
        <f>L3*L2/L6</f>
        <v>#VALUE!</v>
      </c>
      <c r="M11" s="274"/>
      <c r="N11" s="274"/>
      <c r="O11" s="274"/>
      <c r="P11" s="274"/>
      <c r="Q11" s="274"/>
      <c r="R11" s="274"/>
      <c r="S11" s="274"/>
    </row>
    <row r="14" spans="1:19">
      <c r="A14" s="226" t="s">
        <v>194</v>
      </c>
      <c r="B14" s="226" t="s">
        <v>195</v>
      </c>
      <c r="C14" s="226" t="s">
        <v>196</v>
      </c>
      <c r="D14" s="226" t="s">
        <v>197</v>
      </c>
      <c r="E14" s="226" t="s">
        <v>198</v>
      </c>
      <c r="F14" s="226" t="s">
        <v>185</v>
      </c>
      <c r="G14" s="226" t="s">
        <v>199</v>
      </c>
      <c r="H14" s="226" t="s">
        <v>200</v>
      </c>
      <c r="I14" s="226" t="s">
        <v>201</v>
      </c>
      <c r="J14" s="274"/>
      <c r="K14" s="226" t="s">
        <v>194</v>
      </c>
      <c r="L14" s="226" t="s">
        <v>195</v>
      </c>
      <c r="M14" s="226" t="s">
        <v>196</v>
      </c>
      <c r="N14" s="226" t="s">
        <v>197</v>
      </c>
      <c r="O14" s="226" t="s">
        <v>198</v>
      </c>
      <c r="P14" s="226" t="s">
        <v>185</v>
      </c>
      <c r="Q14" s="226" t="s">
        <v>199</v>
      </c>
      <c r="R14" s="226" t="s">
        <v>200</v>
      </c>
      <c r="S14" s="226" t="s">
        <v>201</v>
      </c>
    </row>
    <row r="15" spans="1:19">
      <c r="A15" s="274">
        <v>1</v>
      </c>
      <c r="B15" s="274">
        <f>A15*12/B$6</f>
        <v>1</v>
      </c>
      <c r="C15" s="227">
        <f>A15/B$6</f>
        <v>8.3333333333333329E-2</v>
      </c>
      <c r="D15" s="132" t="e">
        <f>B2</f>
        <v>#DIV/0!</v>
      </c>
      <c r="E15" s="132" t="e">
        <f>B$9</f>
        <v>#VALUE!</v>
      </c>
      <c r="F15" s="132" t="e">
        <f t="shared" ref="F15:F78" si="0">IF(B$10&gt;=A15,0,E15-G15)</f>
        <v>#VALUE!</v>
      </c>
      <c r="G15" s="132" t="e">
        <f>D15*B$3/B$6</f>
        <v>#DIV/0!</v>
      </c>
      <c r="H15" s="132" t="e">
        <f>SUM(F15:G15)</f>
        <v>#VALUE!</v>
      </c>
      <c r="I15" s="132" t="e">
        <f>D15-F15</f>
        <v>#DIV/0!</v>
      </c>
      <c r="J15" s="274"/>
      <c r="K15" s="274">
        <v>1</v>
      </c>
      <c r="L15" s="274">
        <f>K15*12/L$6</f>
        <v>1</v>
      </c>
      <c r="M15" s="227">
        <f>K15/L$6</f>
        <v>8.3333333333333329E-2</v>
      </c>
      <c r="N15" s="132" t="e">
        <f>L2</f>
        <v>#VALUE!</v>
      </c>
      <c r="O15" s="132" t="e">
        <f>L$9</f>
        <v>#VALUE!</v>
      </c>
      <c r="P15" s="132" t="e">
        <f t="shared" ref="P15:P78" si="1">IF(L$10&gt;=K15,0,O15-Q15)</f>
        <v>#VALUE!</v>
      </c>
      <c r="Q15" s="132" t="e">
        <f>N15*L$3/L$6</f>
        <v>#VALUE!</v>
      </c>
      <c r="R15" s="132" t="e">
        <f>SUM(P15:Q15)</f>
        <v>#VALUE!</v>
      </c>
      <c r="S15" s="132" t="e">
        <f>N15-P15</f>
        <v>#VALUE!</v>
      </c>
    </row>
    <row r="16" spans="1:19">
      <c r="A16" s="274">
        <v>2</v>
      </c>
      <c r="B16" s="274">
        <f t="shared" ref="B16:B79" si="2">A16*12/B$6</f>
        <v>2</v>
      </c>
      <c r="C16" s="227">
        <f t="shared" ref="C16:C79" si="3">A16/B$6</f>
        <v>0.16666666666666666</v>
      </c>
      <c r="D16" s="132" t="e">
        <f>IF(I15&gt;0,I15,0)</f>
        <v>#DIV/0!</v>
      </c>
      <c r="E16" s="132" t="e">
        <f>IF(D16&gt;0,MIN(E15,D16),0)</f>
        <v>#DIV/0!</v>
      </c>
      <c r="F16" s="132" t="e">
        <f t="shared" si="0"/>
        <v>#DIV/0!</v>
      </c>
      <c r="G16" s="132" t="e">
        <f t="shared" ref="G16:G79" si="4">D16*B$3/B$6</f>
        <v>#DIV/0!</v>
      </c>
      <c r="H16" s="132" t="e">
        <f t="shared" ref="H16:H79" si="5">SUM(F16:G16)</f>
        <v>#DIV/0!</v>
      </c>
      <c r="I16" s="132" t="e">
        <f>D16-F16</f>
        <v>#DIV/0!</v>
      </c>
      <c r="J16" s="274"/>
      <c r="K16" s="274">
        <v>2</v>
      </c>
      <c r="L16" s="274">
        <f t="shared" ref="L16:L79" si="6">K16*12/L$6</f>
        <v>2</v>
      </c>
      <c r="M16" s="227">
        <f t="shared" ref="M16:M79" si="7">K16/L$6</f>
        <v>0.16666666666666666</v>
      </c>
      <c r="N16" s="132" t="e">
        <f>IF(S15&gt;0,S15,0)</f>
        <v>#VALUE!</v>
      </c>
      <c r="O16" s="132" t="e">
        <f>IF(N16&gt;0,MIN(O15,N16),0)</f>
        <v>#VALUE!</v>
      </c>
      <c r="P16" s="132" t="e">
        <f t="shared" si="1"/>
        <v>#VALUE!</v>
      </c>
      <c r="Q16" s="132" t="e">
        <f t="shared" ref="Q16:Q79" si="8">N16*L$3/L$6</f>
        <v>#VALUE!</v>
      </c>
      <c r="R16" s="132" t="e">
        <f t="shared" ref="R16:R79" si="9">SUM(P16:Q16)</f>
        <v>#VALUE!</v>
      </c>
      <c r="S16" s="132" t="e">
        <f>N16-P16</f>
        <v>#VALUE!</v>
      </c>
    </row>
    <row r="17" spans="1:19">
      <c r="A17" s="274">
        <v>3</v>
      </c>
      <c r="B17" s="274">
        <f t="shared" si="2"/>
        <v>3</v>
      </c>
      <c r="C17" s="227">
        <f t="shared" si="3"/>
        <v>0.25</v>
      </c>
      <c r="D17" s="132" t="e">
        <f t="shared" ref="D17:D80" si="10">IF(I16&gt;0,I16,0)</f>
        <v>#DIV/0!</v>
      </c>
      <c r="E17" s="132" t="e">
        <f t="shared" ref="E17:E80" si="11">IF(D17&gt;0,MIN(E16,D17),0)</f>
        <v>#DIV/0!</v>
      </c>
      <c r="F17" s="132" t="e">
        <f t="shared" si="0"/>
        <v>#DIV/0!</v>
      </c>
      <c r="G17" s="132" t="e">
        <f t="shared" si="4"/>
        <v>#DIV/0!</v>
      </c>
      <c r="H17" s="132" t="e">
        <f t="shared" si="5"/>
        <v>#DIV/0!</v>
      </c>
      <c r="I17" s="132" t="e">
        <f t="shared" ref="I17:I80" si="12">D17-F17</f>
        <v>#DIV/0!</v>
      </c>
      <c r="J17" s="274"/>
      <c r="K17" s="274">
        <v>3</v>
      </c>
      <c r="L17" s="274">
        <f t="shared" si="6"/>
        <v>3</v>
      </c>
      <c r="M17" s="227">
        <f t="shared" si="7"/>
        <v>0.25</v>
      </c>
      <c r="N17" s="132" t="e">
        <f t="shared" ref="N17:N80" si="13">IF(S16&gt;0,S16,0)</f>
        <v>#VALUE!</v>
      </c>
      <c r="O17" s="132" t="e">
        <f t="shared" ref="O17:O80" si="14">IF(N17&gt;0,MIN(O16,N17),0)</f>
        <v>#VALUE!</v>
      </c>
      <c r="P17" s="132" t="e">
        <f t="shared" si="1"/>
        <v>#VALUE!</v>
      </c>
      <c r="Q17" s="132" t="e">
        <f t="shared" si="8"/>
        <v>#VALUE!</v>
      </c>
      <c r="R17" s="132" t="e">
        <f t="shared" si="9"/>
        <v>#VALUE!</v>
      </c>
      <c r="S17" s="132" t="e">
        <f t="shared" ref="S17:S80" si="15">N17-P17</f>
        <v>#VALUE!</v>
      </c>
    </row>
    <row r="18" spans="1:19">
      <c r="A18" s="274">
        <v>4</v>
      </c>
      <c r="B18" s="274">
        <f t="shared" si="2"/>
        <v>4</v>
      </c>
      <c r="C18" s="227">
        <f t="shared" si="3"/>
        <v>0.33333333333333331</v>
      </c>
      <c r="D18" s="132" t="e">
        <f t="shared" si="10"/>
        <v>#DIV/0!</v>
      </c>
      <c r="E18" s="132" t="e">
        <f t="shared" si="11"/>
        <v>#DIV/0!</v>
      </c>
      <c r="F18" s="132" t="e">
        <f t="shared" si="0"/>
        <v>#DIV/0!</v>
      </c>
      <c r="G18" s="132" t="e">
        <f t="shared" si="4"/>
        <v>#DIV/0!</v>
      </c>
      <c r="H18" s="132" t="e">
        <f t="shared" si="5"/>
        <v>#DIV/0!</v>
      </c>
      <c r="I18" s="132" t="e">
        <f t="shared" si="12"/>
        <v>#DIV/0!</v>
      </c>
      <c r="J18" s="274"/>
      <c r="K18" s="274">
        <v>4</v>
      </c>
      <c r="L18" s="274">
        <f t="shared" si="6"/>
        <v>4</v>
      </c>
      <c r="M18" s="227">
        <f t="shared" si="7"/>
        <v>0.33333333333333331</v>
      </c>
      <c r="N18" s="132" t="e">
        <f t="shared" si="13"/>
        <v>#VALUE!</v>
      </c>
      <c r="O18" s="132" t="e">
        <f t="shared" si="14"/>
        <v>#VALUE!</v>
      </c>
      <c r="P18" s="132" t="e">
        <f t="shared" si="1"/>
        <v>#VALUE!</v>
      </c>
      <c r="Q18" s="132" t="e">
        <f t="shared" si="8"/>
        <v>#VALUE!</v>
      </c>
      <c r="R18" s="132" t="e">
        <f t="shared" si="9"/>
        <v>#VALUE!</v>
      </c>
      <c r="S18" s="132" t="e">
        <f t="shared" si="15"/>
        <v>#VALUE!</v>
      </c>
    </row>
    <row r="19" spans="1:19">
      <c r="A19" s="274">
        <v>5</v>
      </c>
      <c r="B19" s="274">
        <f t="shared" si="2"/>
        <v>5</v>
      </c>
      <c r="C19" s="227">
        <f t="shared" si="3"/>
        <v>0.41666666666666669</v>
      </c>
      <c r="D19" s="132" t="e">
        <f t="shared" si="10"/>
        <v>#DIV/0!</v>
      </c>
      <c r="E19" s="132" t="e">
        <f t="shared" si="11"/>
        <v>#DIV/0!</v>
      </c>
      <c r="F19" s="132" t="e">
        <f t="shared" si="0"/>
        <v>#DIV/0!</v>
      </c>
      <c r="G19" s="132" t="e">
        <f t="shared" si="4"/>
        <v>#DIV/0!</v>
      </c>
      <c r="H19" s="132" t="e">
        <f t="shared" si="5"/>
        <v>#DIV/0!</v>
      </c>
      <c r="I19" s="132" t="e">
        <f t="shared" si="12"/>
        <v>#DIV/0!</v>
      </c>
      <c r="J19" s="274"/>
      <c r="K19" s="274">
        <v>5</v>
      </c>
      <c r="L19" s="274">
        <f t="shared" si="6"/>
        <v>5</v>
      </c>
      <c r="M19" s="227">
        <f t="shared" si="7"/>
        <v>0.41666666666666669</v>
      </c>
      <c r="N19" s="132" t="e">
        <f t="shared" si="13"/>
        <v>#VALUE!</v>
      </c>
      <c r="O19" s="132" t="e">
        <f t="shared" si="14"/>
        <v>#VALUE!</v>
      </c>
      <c r="P19" s="132" t="e">
        <f t="shared" si="1"/>
        <v>#VALUE!</v>
      </c>
      <c r="Q19" s="132" t="e">
        <f t="shared" si="8"/>
        <v>#VALUE!</v>
      </c>
      <c r="R19" s="132" t="e">
        <f t="shared" si="9"/>
        <v>#VALUE!</v>
      </c>
      <c r="S19" s="132" t="e">
        <f t="shared" si="15"/>
        <v>#VALUE!</v>
      </c>
    </row>
    <row r="20" spans="1:19">
      <c r="A20" s="274">
        <v>6</v>
      </c>
      <c r="B20" s="274">
        <f t="shared" si="2"/>
        <v>6</v>
      </c>
      <c r="C20" s="227">
        <f t="shared" si="3"/>
        <v>0.5</v>
      </c>
      <c r="D20" s="132" t="e">
        <f t="shared" si="10"/>
        <v>#DIV/0!</v>
      </c>
      <c r="E20" s="132" t="e">
        <f t="shared" si="11"/>
        <v>#DIV/0!</v>
      </c>
      <c r="F20" s="132" t="e">
        <f t="shared" si="0"/>
        <v>#DIV/0!</v>
      </c>
      <c r="G20" s="132" t="e">
        <f t="shared" si="4"/>
        <v>#DIV/0!</v>
      </c>
      <c r="H20" s="132" t="e">
        <f t="shared" si="5"/>
        <v>#DIV/0!</v>
      </c>
      <c r="I20" s="132" t="e">
        <f t="shared" si="12"/>
        <v>#DIV/0!</v>
      </c>
      <c r="J20" s="274"/>
      <c r="K20" s="274">
        <v>6</v>
      </c>
      <c r="L20" s="274">
        <f t="shared" si="6"/>
        <v>6</v>
      </c>
      <c r="M20" s="227">
        <f t="shared" si="7"/>
        <v>0.5</v>
      </c>
      <c r="N20" s="132" t="e">
        <f t="shared" si="13"/>
        <v>#VALUE!</v>
      </c>
      <c r="O20" s="132" t="e">
        <f t="shared" si="14"/>
        <v>#VALUE!</v>
      </c>
      <c r="P20" s="132" t="e">
        <f t="shared" si="1"/>
        <v>#VALUE!</v>
      </c>
      <c r="Q20" s="132" t="e">
        <f t="shared" si="8"/>
        <v>#VALUE!</v>
      </c>
      <c r="R20" s="132" t="e">
        <f t="shared" si="9"/>
        <v>#VALUE!</v>
      </c>
      <c r="S20" s="132" t="e">
        <f t="shared" si="15"/>
        <v>#VALUE!</v>
      </c>
    </row>
    <row r="21" spans="1:19">
      <c r="A21" s="274">
        <v>7</v>
      </c>
      <c r="B21" s="274">
        <f t="shared" si="2"/>
        <v>7</v>
      </c>
      <c r="C21" s="227">
        <f t="shared" si="3"/>
        <v>0.58333333333333337</v>
      </c>
      <c r="D21" s="132" t="e">
        <f t="shared" si="10"/>
        <v>#DIV/0!</v>
      </c>
      <c r="E21" s="132" t="e">
        <f t="shared" si="11"/>
        <v>#DIV/0!</v>
      </c>
      <c r="F21" s="132" t="e">
        <f t="shared" si="0"/>
        <v>#DIV/0!</v>
      </c>
      <c r="G21" s="132" t="e">
        <f t="shared" si="4"/>
        <v>#DIV/0!</v>
      </c>
      <c r="H21" s="132" t="e">
        <f t="shared" si="5"/>
        <v>#DIV/0!</v>
      </c>
      <c r="I21" s="132" t="e">
        <f t="shared" si="12"/>
        <v>#DIV/0!</v>
      </c>
      <c r="J21" s="274"/>
      <c r="K21" s="274">
        <v>7</v>
      </c>
      <c r="L21" s="274">
        <f t="shared" si="6"/>
        <v>7</v>
      </c>
      <c r="M21" s="227">
        <f t="shared" si="7"/>
        <v>0.58333333333333337</v>
      </c>
      <c r="N21" s="132" t="e">
        <f t="shared" si="13"/>
        <v>#VALUE!</v>
      </c>
      <c r="O21" s="132" t="e">
        <f t="shared" si="14"/>
        <v>#VALUE!</v>
      </c>
      <c r="P21" s="132" t="e">
        <f t="shared" si="1"/>
        <v>#VALUE!</v>
      </c>
      <c r="Q21" s="132" t="e">
        <f t="shared" si="8"/>
        <v>#VALUE!</v>
      </c>
      <c r="R21" s="132" t="e">
        <f t="shared" si="9"/>
        <v>#VALUE!</v>
      </c>
      <c r="S21" s="132" t="e">
        <f t="shared" si="15"/>
        <v>#VALUE!</v>
      </c>
    </row>
    <row r="22" spans="1:19">
      <c r="A22" s="274">
        <v>8</v>
      </c>
      <c r="B22" s="274">
        <f t="shared" si="2"/>
        <v>8</v>
      </c>
      <c r="C22" s="227">
        <f t="shared" si="3"/>
        <v>0.66666666666666663</v>
      </c>
      <c r="D22" s="132" t="e">
        <f t="shared" si="10"/>
        <v>#DIV/0!</v>
      </c>
      <c r="E22" s="132" t="e">
        <f t="shared" si="11"/>
        <v>#DIV/0!</v>
      </c>
      <c r="F22" s="132" t="e">
        <f t="shared" si="0"/>
        <v>#DIV/0!</v>
      </c>
      <c r="G22" s="132" t="e">
        <f t="shared" si="4"/>
        <v>#DIV/0!</v>
      </c>
      <c r="H22" s="132" t="e">
        <f t="shared" si="5"/>
        <v>#DIV/0!</v>
      </c>
      <c r="I22" s="132" t="e">
        <f t="shared" si="12"/>
        <v>#DIV/0!</v>
      </c>
      <c r="J22" s="274"/>
      <c r="K22" s="274">
        <v>8</v>
      </c>
      <c r="L22" s="274">
        <f t="shared" si="6"/>
        <v>8</v>
      </c>
      <c r="M22" s="227">
        <f t="shared" si="7"/>
        <v>0.66666666666666663</v>
      </c>
      <c r="N22" s="132" t="e">
        <f t="shared" si="13"/>
        <v>#VALUE!</v>
      </c>
      <c r="O22" s="132" t="e">
        <f t="shared" si="14"/>
        <v>#VALUE!</v>
      </c>
      <c r="P22" s="132" t="e">
        <f t="shared" si="1"/>
        <v>#VALUE!</v>
      </c>
      <c r="Q22" s="132" t="e">
        <f t="shared" si="8"/>
        <v>#VALUE!</v>
      </c>
      <c r="R22" s="132" t="e">
        <f t="shared" si="9"/>
        <v>#VALUE!</v>
      </c>
      <c r="S22" s="132" t="e">
        <f t="shared" si="15"/>
        <v>#VALUE!</v>
      </c>
    </row>
    <row r="23" spans="1:19">
      <c r="A23" s="274">
        <v>9</v>
      </c>
      <c r="B23" s="274">
        <f t="shared" si="2"/>
        <v>9</v>
      </c>
      <c r="C23" s="227">
        <f t="shared" si="3"/>
        <v>0.75</v>
      </c>
      <c r="D23" s="132" t="e">
        <f t="shared" si="10"/>
        <v>#DIV/0!</v>
      </c>
      <c r="E23" s="132" t="e">
        <f t="shared" si="11"/>
        <v>#DIV/0!</v>
      </c>
      <c r="F23" s="132" t="e">
        <f t="shared" si="0"/>
        <v>#DIV/0!</v>
      </c>
      <c r="G23" s="132" t="e">
        <f t="shared" si="4"/>
        <v>#DIV/0!</v>
      </c>
      <c r="H23" s="132" t="e">
        <f t="shared" si="5"/>
        <v>#DIV/0!</v>
      </c>
      <c r="I23" s="132" t="e">
        <f t="shared" si="12"/>
        <v>#DIV/0!</v>
      </c>
      <c r="J23" s="274"/>
      <c r="K23" s="274">
        <v>9</v>
      </c>
      <c r="L23" s="274">
        <f t="shared" si="6"/>
        <v>9</v>
      </c>
      <c r="M23" s="227">
        <f t="shared" si="7"/>
        <v>0.75</v>
      </c>
      <c r="N23" s="132" t="e">
        <f t="shared" si="13"/>
        <v>#VALUE!</v>
      </c>
      <c r="O23" s="132" t="e">
        <f t="shared" si="14"/>
        <v>#VALUE!</v>
      </c>
      <c r="P23" s="132" t="e">
        <f t="shared" si="1"/>
        <v>#VALUE!</v>
      </c>
      <c r="Q23" s="132" t="e">
        <f t="shared" si="8"/>
        <v>#VALUE!</v>
      </c>
      <c r="R23" s="132" t="e">
        <f t="shared" si="9"/>
        <v>#VALUE!</v>
      </c>
      <c r="S23" s="132" t="e">
        <f t="shared" si="15"/>
        <v>#VALUE!</v>
      </c>
    </row>
    <row r="24" spans="1:19">
      <c r="A24" s="274">
        <v>10</v>
      </c>
      <c r="B24" s="274">
        <f t="shared" si="2"/>
        <v>10</v>
      </c>
      <c r="C24" s="227">
        <f t="shared" si="3"/>
        <v>0.83333333333333337</v>
      </c>
      <c r="D24" s="132" t="e">
        <f t="shared" si="10"/>
        <v>#DIV/0!</v>
      </c>
      <c r="E24" s="132" t="e">
        <f t="shared" si="11"/>
        <v>#DIV/0!</v>
      </c>
      <c r="F24" s="132" t="e">
        <f t="shared" si="0"/>
        <v>#DIV/0!</v>
      </c>
      <c r="G24" s="132" t="e">
        <f t="shared" si="4"/>
        <v>#DIV/0!</v>
      </c>
      <c r="H24" s="132" t="e">
        <f t="shared" si="5"/>
        <v>#DIV/0!</v>
      </c>
      <c r="I24" s="132" t="e">
        <f t="shared" si="12"/>
        <v>#DIV/0!</v>
      </c>
      <c r="J24" s="274"/>
      <c r="K24" s="274">
        <v>10</v>
      </c>
      <c r="L24" s="274">
        <f t="shared" si="6"/>
        <v>10</v>
      </c>
      <c r="M24" s="227">
        <f t="shared" si="7"/>
        <v>0.83333333333333337</v>
      </c>
      <c r="N24" s="132" t="e">
        <f t="shared" si="13"/>
        <v>#VALUE!</v>
      </c>
      <c r="O24" s="132" t="e">
        <f t="shared" si="14"/>
        <v>#VALUE!</v>
      </c>
      <c r="P24" s="132" t="e">
        <f t="shared" si="1"/>
        <v>#VALUE!</v>
      </c>
      <c r="Q24" s="132" t="e">
        <f t="shared" si="8"/>
        <v>#VALUE!</v>
      </c>
      <c r="R24" s="132" t="e">
        <f t="shared" si="9"/>
        <v>#VALUE!</v>
      </c>
      <c r="S24" s="132" t="e">
        <f t="shared" si="15"/>
        <v>#VALUE!</v>
      </c>
    </row>
    <row r="25" spans="1:19">
      <c r="A25" s="274">
        <v>11</v>
      </c>
      <c r="B25" s="274">
        <f t="shared" si="2"/>
        <v>11</v>
      </c>
      <c r="C25" s="227">
        <f t="shared" si="3"/>
        <v>0.91666666666666663</v>
      </c>
      <c r="D25" s="132" t="e">
        <f t="shared" si="10"/>
        <v>#DIV/0!</v>
      </c>
      <c r="E25" s="132" t="e">
        <f t="shared" si="11"/>
        <v>#DIV/0!</v>
      </c>
      <c r="F25" s="132" t="e">
        <f t="shared" si="0"/>
        <v>#DIV/0!</v>
      </c>
      <c r="G25" s="132" t="e">
        <f t="shared" si="4"/>
        <v>#DIV/0!</v>
      </c>
      <c r="H25" s="132" t="e">
        <f t="shared" si="5"/>
        <v>#DIV/0!</v>
      </c>
      <c r="I25" s="132" t="e">
        <f t="shared" si="12"/>
        <v>#DIV/0!</v>
      </c>
      <c r="J25" s="274"/>
      <c r="K25" s="274">
        <v>11</v>
      </c>
      <c r="L25" s="274">
        <f t="shared" si="6"/>
        <v>11</v>
      </c>
      <c r="M25" s="227">
        <f t="shared" si="7"/>
        <v>0.91666666666666663</v>
      </c>
      <c r="N25" s="132" t="e">
        <f t="shared" si="13"/>
        <v>#VALUE!</v>
      </c>
      <c r="O25" s="132" t="e">
        <f t="shared" si="14"/>
        <v>#VALUE!</v>
      </c>
      <c r="P25" s="132" t="e">
        <f t="shared" si="1"/>
        <v>#VALUE!</v>
      </c>
      <c r="Q25" s="132" t="e">
        <f t="shared" si="8"/>
        <v>#VALUE!</v>
      </c>
      <c r="R25" s="132" t="e">
        <f t="shared" si="9"/>
        <v>#VALUE!</v>
      </c>
      <c r="S25" s="132" t="e">
        <f t="shared" si="15"/>
        <v>#VALUE!</v>
      </c>
    </row>
    <row r="26" spans="1:19">
      <c r="A26" s="274">
        <v>12</v>
      </c>
      <c r="B26" s="274">
        <f t="shared" si="2"/>
        <v>12</v>
      </c>
      <c r="C26" s="227">
        <f t="shared" si="3"/>
        <v>1</v>
      </c>
      <c r="D26" s="132" t="e">
        <f t="shared" si="10"/>
        <v>#DIV/0!</v>
      </c>
      <c r="E26" s="132" t="e">
        <f t="shared" si="11"/>
        <v>#DIV/0!</v>
      </c>
      <c r="F26" s="132" t="e">
        <f t="shared" si="0"/>
        <v>#DIV/0!</v>
      </c>
      <c r="G26" s="132" t="e">
        <f t="shared" si="4"/>
        <v>#DIV/0!</v>
      </c>
      <c r="H26" s="132" t="e">
        <f t="shared" si="5"/>
        <v>#DIV/0!</v>
      </c>
      <c r="I26" s="132" t="e">
        <f t="shared" si="12"/>
        <v>#DIV/0!</v>
      </c>
      <c r="J26" s="274"/>
      <c r="K26" s="274">
        <v>12</v>
      </c>
      <c r="L26" s="274">
        <f t="shared" si="6"/>
        <v>12</v>
      </c>
      <c r="M26" s="227">
        <f t="shared" si="7"/>
        <v>1</v>
      </c>
      <c r="N26" s="132" t="e">
        <f t="shared" si="13"/>
        <v>#VALUE!</v>
      </c>
      <c r="O26" s="132" t="e">
        <f t="shared" si="14"/>
        <v>#VALUE!</v>
      </c>
      <c r="P26" s="132" t="e">
        <f t="shared" si="1"/>
        <v>#VALUE!</v>
      </c>
      <c r="Q26" s="132" t="e">
        <f t="shared" si="8"/>
        <v>#VALUE!</v>
      </c>
      <c r="R26" s="132" t="e">
        <f t="shared" si="9"/>
        <v>#VALUE!</v>
      </c>
      <c r="S26" s="132" t="e">
        <f t="shared" si="15"/>
        <v>#VALUE!</v>
      </c>
    </row>
    <row r="27" spans="1:19">
      <c r="A27" s="274">
        <v>13</v>
      </c>
      <c r="B27" s="274">
        <f t="shared" si="2"/>
        <v>13</v>
      </c>
      <c r="C27" s="227">
        <f t="shared" si="3"/>
        <v>1.0833333333333333</v>
      </c>
      <c r="D27" s="132" t="e">
        <f t="shared" si="10"/>
        <v>#DIV/0!</v>
      </c>
      <c r="E27" s="132" t="e">
        <f t="shared" si="11"/>
        <v>#DIV/0!</v>
      </c>
      <c r="F27" s="132" t="e">
        <f t="shared" si="0"/>
        <v>#DIV/0!</v>
      </c>
      <c r="G27" s="132" t="e">
        <f t="shared" si="4"/>
        <v>#DIV/0!</v>
      </c>
      <c r="H27" s="132" t="e">
        <f t="shared" si="5"/>
        <v>#DIV/0!</v>
      </c>
      <c r="I27" s="132" t="e">
        <f t="shared" si="12"/>
        <v>#DIV/0!</v>
      </c>
      <c r="J27" s="274"/>
      <c r="K27" s="274">
        <v>13</v>
      </c>
      <c r="L27" s="274">
        <f t="shared" si="6"/>
        <v>13</v>
      </c>
      <c r="M27" s="227">
        <f t="shared" si="7"/>
        <v>1.0833333333333333</v>
      </c>
      <c r="N27" s="132" t="e">
        <f t="shared" si="13"/>
        <v>#VALUE!</v>
      </c>
      <c r="O27" s="132" t="e">
        <f t="shared" si="14"/>
        <v>#VALUE!</v>
      </c>
      <c r="P27" s="132" t="e">
        <f t="shared" si="1"/>
        <v>#VALUE!</v>
      </c>
      <c r="Q27" s="132" t="e">
        <f t="shared" si="8"/>
        <v>#VALUE!</v>
      </c>
      <c r="R27" s="132" t="e">
        <f t="shared" si="9"/>
        <v>#VALUE!</v>
      </c>
      <c r="S27" s="132" t="e">
        <f t="shared" si="15"/>
        <v>#VALUE!</v>
      </c>
    </row>
    <row r="28" spans="1:19">
      <c r="A28" s="274">
        <v>14</v>
      </c>
      <c r="B28" s="274">
        <f t="shared" si="2"/>
        <v>14</v>
      </c>
      <c r="C28" s="227">
        <f t="shared" si="3"/>
        <v>1.1666666666666667</v>
      </c>
      <c r="D28" s="132" t="e">
        <f t="shared" si="10"/>
        <v>#DIV/0!</v>
      </c>
      <c r="E28" s="132" t="e">
        <f t="shared" si="11"/>
        <v>#DIV/0!</v>
      </c>
      <c r="F28" s="132" t="e">
        <f t="shared" si="0"/>
        <v>#DIV/0!</v>
      </c>
      <c r="G28" s="132" t="e">
        <f t="shared" si="4"/>
        <v>#DIV/0!</v>
      </c>
      <c r="H28" s="132" t="e">
        <f t="shared" si="5"/>
        <v>#DIV/0!</v>
      </c>
      <c r="I28" s="132" t="e">
        <f t="shared" si="12"/>
        <v>#DIV/0!</v>
      </c>
      <c r="J28" s="274"/>
      <c r="K28" s="274">
        <v>14</v>
      </c>
      <c r="L28" s="274">
        <f t="shared" si="6"/>
        <v>14</v>
      </c>
      <c r="M28" s="227">
        <f t="shared" si="7"/>
        <v>1.1666666666666667</v>
      </c>
      <c r="N28" s="132" t="e">
        <f t="shared" si="13"/>
        <v>#VALUE!</v>
      </c>
      <c r="O28" s="132" t="e">
        <f t="shared" si="14"/>
        <v>#VALUE!</v>
      </c>
      <c r="P28" s="132" t="e">
        <f t="shared" si="1"/>
        <v>#VALUE!</v>
      </c>
      <c r="Q28" s="132" t="e">
        <f t="shared" si="8"/>
        <v>#VALUE!</v>
      </c>
      <c r="R28" s="132" t="e">
        <f t="shared" si="9"/>
        <v>#VALUE!</v>
      </c>
      <c r="S28" s="132" t="e">
        <f t="shared" si="15"/>
        <v>#VALUE!</v>
      </c>
    </row>
    <row r="29" spans="1:19">
      <c r="A29" s="274">
        <v>15</v>
      </c>
      <c r="B29" s="274">
        <f t="shared" si="2"/>
        <v>15</v>
      </c>
      <c r="C29" s="227">
        <f t="shared" si="3"/>
        <v>1.25</v>
      </c>
      <c r="D29" s="132" t="e">
        <f t="shared" si="10"/>
        <v>#DIV/0!</v>
      </c>
      <c r="E29" s="132" t="e">
        <f t="shared" si="11"/>
        <v>#DIV/0!</v>
      </c>
      <c r="F29" s="132" t="e">
        <f t="shared" si="0"/>
        <v>#DIV/0!</v>
      </c>
      <c r="G29" s="132" t="e">
        <f t="shared" si="4"/>
        <v>#DIV/0!</v>
      </c>
      <c r="H29" s="132" t="e">
        <f t="shared" si="5"/>
        <v>#DIV/0!</v>
      </c>
      <c r="I29" s="132" t="e">
        <f t="shared" si="12"/>
        <v>#DIV/0!</v>
      </c>
      <c r="J29" s="274"/>
      <c r="K29" s="274">
        <v>15</v>
      </c>
      <c r="L29" s="274">
        <f t="shared" si="6"/>
        <v>15</v>
      </c>
      <c r="M29" s="227">
        <f t="shared" si="7"/>
        <v>1.25</v>
      </c>
      <c r="N29" s="132" t="e">
        <f t="shared" si="13"/>
        <v>#VALUE!</v>
      </c>
      <c r="O29" s="132" t="e">
        <f t="shared" si="14"/>
        <v>#VALUE!</v>
      </c>
      <c r="P29" s="132" t="e">
        <f t="shared" si="1"/>
        <v>#VALUE!</v>
      </c>
      <c r="Q29" s="132" t="e">
        <f t="shared" si="8"/>
        <v>#VALUE!</v>
      </c>
      <c r="R29" s="132" t="e">
        <f t="shared" si="9"/>
        <v>#VALUE!</v>
      </c>
      <c r="S29" s="132" t="e">
        <f t="shared" si="15"/>
        <v>#VALUE!</v>
      </c>
    </row>
    <row r="30" spans="1:19">
      <c r="A30" s="274">
        <v>16</v>
      </c>
      <c r="B30" s="274">
        <f t="shared" si="2"/>
        <v>16</v>
      </c>
      <c r="C30" s="227">
        <f t="shared" si="3"/>
        <v>1.3333333333333333</v>
      </c>
      <c r="D30" s="132" t="e">
        <f t="shared" si="10"/>
        <v>#DIV/0!</v>
      </c>
      <c r="E30" s="132" t="e">
        <f t="shared" si="11"/>
        <v>#DIV/0!</v>
      </c>
      <c r="F30" s="132" t="e">
        <f t="shared" si="0"/>
        <v>#DIV/0!</v>
      </c>
      <c r="G30" s="132" t="e">
        <f t="shared" si="4"/>
        <v>#DIV/0!</v>
      </c>
      <c r="H30" s="132" t="e">
        <f t="shared" si="5"/>
        <v>#DIV/0!</v>
      </c>
      <c r="I30" s="132" t="e">
        <f t="shared" si="12"/>
        <v>#DIV/0!</v>
      </c>
      <c r="J30" s="274"/>
      <c r="K30" s="274">
        <v>16</v>
      </c>
      <c r="L30" s="274">
        <f t="shared" si="6"/>
        <v>16</v>
      </c>
      <c r="M30" s="227">
        <f t="shared" si="7"/>
        <v>1.3333333333333333</v>
      </c>
      <c r="N30" s="132" t="e">
        <f t="shared" si="13"/>
        <v>#VALUE!</v>
      </c>
      <c r="O30" s="132" t="e">
        <f t="shared" si="14"/>
        <v>#VALUE!</v>
      </c>
      <c r="P30" s="132" t="e">
        <f t="shared" si="1"/>
        <v>#VALUE!</v>
      </c>
      <c r="Q30" s="132" t="e">
        <f t="shared" si="8"/>
        <v>#VALUE!</v>
      </c>
      <c r="R30" s="132" t="e">
        <f t="shared" si="9"/>
        <v>#VALUE!</v>
      </c>
      <c r="S30" s="132" t="e">
        <f t="shared" si="15"/>
        <v>#VALUE!</v>
      </c>
    </row>
    <row r="31" spans="1:19">
      <c r="A31" s="274">
        <v>17</v>
      </c>
      <c r="B31" s="274">
        <f t="shared" si="2"/>
        <v>17</v>
      </c>
      <c r="C31" s="227">
        <f t="shared" si="3"/>
        <v>1.4166666666666667</v>
      </c>
      <c r="D31" s="132" t="e">
        <f t="shared" si="10"/>
        <v>#DIV/0!</v>
      </c>
      <c r="E31" s="132" t="e">
        <f t="shared" si="11"/>
        <v>#DIV/0!</v>
      </c>
      <c r="F31" s="132" t="e">
        <f t="shared" si="0"/>
        <v>#DIV/0!</v>
      </c>
      <c r="G31" s="132" t="e">
        <f t="shared" si="4"/>
        <v>#DIV/0!</v>
      </c>
      <c r="H31" s="132" t="e">
        <f t="shared" si="5"/>
        <v>#DIV/0!</v>
      </c>
      <c r="I31" s="132" t="e">
        <f t="shared" si="12"/>
        <v>#DIV/0!</v>
      </c>
      <c r="J31" s="274"/>
      <c r="K31" s="274">
        <v>17</v>
      </c>
      <c r="L31" s="274">
        <f t="shared" si="6"/>
        <v>17</v>
      </c>
      <c r="M31" s="227">
        <f t="shared" si="7"/>
        <v>1.4166666666666667</v>
      </c>
      <c r="N31" s="132" t="e">
        <f t="shared" si="13"/>
        <v>#VALUE!</v>
      </c>
      <c r="O31" s="132" t="e">
        <f t="shared" si="14"/>
        <v>#VALUE!</v>
      </c>
      <c r="P31" s="132" t="e">
        <f t="shared" si="1"/>
        <v>#VALUE!</v>
      </c>
      <c r="Q31" s="132" t="e">
        <f t="shared" si="8"/>
        <v>#VALUE!</v>
      </c>
      <c r="R31" s="132" t="e">
        <f t="shared" si="9"/>
        <v>#VALUE!</v>
      </c>
      <c r="S31" s="132" t="e">
        <f t="shared" si="15"/>
        <v>#VALUE!</v>
      </c>
    </row>
    <row r="32" spans="1:19">
      <c r="A32" s="274">
        <v>18</v>
      </c>
      <c r="B32" s="274">
        <f t="shared" si="2"/>
        <v>18</v>
      </c>
      <c r="C32" s="227">
        <f t="shared" si="3"/>
        <v>1.5</v>
      </c>
      <c r="D32" s="132" t="e">
        <f t="shared" si="10"/>
        <v>#DIV/0!</v>
      </c>
      <c r="E32" s="132" t="e">
        <f t="shared" si="11"/>
        <v>#DIV/0!</v>
      </c>
      <c r="F32" s="132" t="e">
        <f t="shared" si="0"/>
        <v>#DIV/0!</v>
      </c>
      <c r="G32" s="132" t="e">
        <f t="shared" si="4"/>
        <v>#DIV/0!</v>
      </c>
      <c r="H32" s="132" t="e">
        <f t="shared" si="5"/>
        <v>#DIV/0!</v>
      </c>
      <c r="I32" s="132" t="e">
        <f t="shared" si="12"/>
        <v>#DIV/0!</v>
      </c>
      <c r="J32" s="274"/>
      <c r="K32" s="274">
        <v>18</v>
      </c>
      <c r="L32" s="274">
        <f t="shared" si="6"/>
        <v>18</v>
      </c>
      <c r="M32" s="227">
        <f t="shared" si="7"/>
        <v>1.5</v>
      </c>
      <c r="N32" s="132" t="e">
        <f t="shared" si="13"/>
        <v>#VALUE!</v>
      </c>
      <c r="O32" s="132" t="e">
        <f t="shared" si="14"/>
        <v>#VALUE!</v>
      </c>
      <c r="P32" s="132" t="e">
        <f t="shared" si="1"/>
        <v>#VALUE!</v>
      </c>
      <c r="Q32" s="132" t="e">
        <f t="shared" si="8"/>
        <v>#VALUE!</v>
      </c>
      <c r="R32" s="132" t="e">
        <f t="shared" si="9"/>
        <v>#VALUE!</v>
      </c>
      <c r="S32" s="132" t="e">
        <f t="shared" si="15"/>
        <v>#VALUE!</v>
      </c>
    </row>
    <row r="33" spans="1:19">
      <c r="A33" s="274">
        <v>19</v>
      </c>
      <c r="B33" s="274">
        <f t="shared" si="2"/>
        <v>19</v>
      </c>
      <c r="C33" s="227">
        <f t="shared" si="3"/>
        <v>1.5833333333333333</v>
      </c>
      <c r="D33" s="132" t="e">
        <f t="shared" si="10"/>
        <v>#DIV/0!</v>
      </c>
      <c r="E33" s="132" t="e">
        <f t="shared" si="11"/>
        <v>#DIV/0!</v>
      </c>
      <c r="F33" s="132" t="e">
        <f t="shared" si="0"/>
        <v>#DIV/0!</v>
      </c>
      <c r="G33" s="132" t="e">
        <f t="shared" si="4"/>
        <v>#DIV/0!</v>
      </c>
      <c r="H33" s="132" t="e">
        <f t="shared" si="5"/>
        <v>#DIV/0!</v>
      </c>
      <c r="I33" s="132" t="e">
        <f t="shared" si="12"/>
        <v>#DIV/0!</v>
      </c>
      <c r="J33" s="274"/>
      <c r="K33" s="274">
        <v>19</v>
      </c>
      <c r="L33" s="274">
        <f t="shared" si="6"/>
        <v>19</v>
      </c>
      <c r="M33" s="227">
        <f t="shared" si="7"/>
        <v>1.5833333333333333</v>
      </c>
      <c r="N33" s="132" t="e">
        <f t="shared" si="13"/>
        <v>#VALUE!</v>
      </c>
      <c r="O33" s="132" t="e">
        <f t="shared" si="14"/>
        <v>#VALUE!</v>
      </c>
      <c r="P33" s="132" t="e">
        <f t="shared" si="1"/>
        <v>#VALUE!</v>
      </c>
      <c r="Q33" s="132" t="e">
        <f t="shared" si="8"/>
        <v>#VALUE!</v>
      </c>
      <c r="R33" s="132" t="e">
        <f t="shared" si="9"/>
        <v>#VALUE!</v>
      </c>
      <c r="S33" s="132" t="e">
        <f t="shared" si="15"/>
        <v>#VALUE!</v>
      </c>
    </row>
    <row r="34" spans="1:19">
      <c r="A34" s="274">
        <v>20</v>
      </c>
      <c r="B34" s="274">
        <f t="shared" si="2"/>
        <v>20</v>
      </c>
      <c r="C34" s="227">
        <f t="shared" si="3"/>
        <v>1.6666666666666667</v>
      </c>
      <c r="D34" s="132" t="e">
        <f t="shared" si="10"/>
        <v>#DIV/0!</v>
      </c>
      <c r="E34" s="132" t="e">
        <f t="shared" si="11"/>
        <v>#DIV/0!</v>
      </c>
      <c r="F34" s="132" t="e">
        <f t="shared" si="0"/>
        <v>#DIV/0!</v>
      </c>
      <c r="G34" s="132" t="e">
        <f t="shared" si="4"/>
        <v>#DIV/0!</v>
      </c>
      <c r="H34" s="132" t="e">
        <f t="shared" si="5"/>
        <v>#DIV/0!</v>
      </c>
      <c r="I34" s="132" t="e">
        <f t="shared" si="12"/>
        <v>#DIV/0!</v>
      </c>
      <c r="J34" s="274"/>
      <c r="K34" s="274">
        <v>20</v>
      </c>
      <c r="L34" s="274">
        <f t="shared" si="6"/>
        <v>20</v>
      </c>
      <c r="M34" s="227">
        <f t="shared" si="7"/>
        <v>1.6666666666666667</v>
      </c>
      <c r="N34" s="132" t="e">
        <f t="shared" si="13"/>
        <v>#VALUE!</v>
      </c>
      <c r="O34" s="132" t="e">
        <f t="shared" si="14"/>
        <v>#VALUE!</v>
      </c>
      <c r="P34" s="132" t="e">
        <f t="shared" si="1"/>
        <v>#VALUE!</v>
      </c>
      <c r="Q34" s="132" t="e">
        <f t="shared" si="8"/>
        <v>#VALUE!</v>
      </c>
      <c r="R34" s="132" t="e">
        <f t="shared" si="9"/>
        <v>#VALUE!</v>
      </c>
      <c r="S34" s="132" t="e">
        <f t="shared" si="15"/>
        <v>#VALUE!</v>
      </c>
    </row>
    <row r="35" spans="1:19">
      <c r="A35" s="274">
        <v>21</v>
      </c>
      <c r="B35" s="274">
        <f t="shared" si="2"/>
        <v>21</v>
      </c>
      <c r="C35" s="227">
        <f t="shared" si="3"/>
        <v>1.75</v>
      </c>
      <c r="D35" s="132" t="e">
        <f t="shared" si="10"/>
        <v>#DIV/0!</v>
      </c>
      <c r="E35" s="132" t="e">
        <f t="shared" si="11"/>
        <v>#DIV/0!</v>
      </c>
      <c r="F35" s="132" t="e">
        <f t="shared" si="0"/>
        <v>#DIV/0!</v>
      </c>
      <c r="G35" s="132" t="e">
        <f t="shared" si="4"/>
        <v>#DIV/0!</v>
      </c>
      <c r="H35" s="132" t="e">
        <f t="shared" si="5"/>
        <v>#DIV/0!</v>
      </c>
      <c r="I35" s="132" t="e">
        <f t="shared" si="12"/>
        <v>#DIV/0!</v>
      </c>
      <c r="J35" s="274"/>
      <c r="K35" s="274">
        <v>21</v>
      </c>
      <c r="L35" s="274">
        <f t="shared" si="6"/>
        <v>21</v>
      </c>
      <c r="M35" s="227">
        <f t="shared" si="7"/>
        <v>1.75</v>
      </c>
      <c r="N35" s="132" t="e">
        <f t="shared" si="13"/>
        <v>#VALUE!</v>
      </c>
      <c r="O35" s="132" t="e">
        <f t="shared" si="14"/>
        <v>#VALUE!</v>
      </c>
      <c r="P35" s="132" t="e">
        <f t="shared" si="1"/>
        <v>#VALUE!</v>
      </c>
      <c r="Q35" s="132" t="e">
        <f t="shared" si="8"/>
        <v>#VALUE!</v>
      </c>
      <c r="R35" s="132" t="e">
        <f t="shared" si="9"/>
        <v>#VALUE!</v>
      </c>
      <c r="S35" s="132" t="e">
        <f t="shared" si="15"/>
        <v>#VALUE!</v>
      </c>
    </row>
    <row r="36" spans="1:19">
      <c r="A36" s="274">
        <v>22</v>
      </c>
      <c r="B36" s="274">
        <f t="shared" si="2"/>
        <v>22</v>
      </c>
      <c r="C36" s="227">
        <f t="shared" si="3"/>
        <v>1.8333333333333333</v>
      </c>
      <c r="D36" s="132" t="e">
        <f t="shared" si="10"/>
        <v>#DIV/0!</v>
      </c>
      <c r="E36" s="132" t="e">
        <f t="shared" si="11"/>
        <v>#DIV/0!</v>
      </c>
      <c r="F36" s="132" t="e">
        <f t="shared" si="0"/>
        <v>#DIV/0!</v>
      </c>
      <c r="G36" s="132" t="e">
        <f t="shared" si="4"/>
        <v>#DIV/0!</v>
      </c>
      <c r="H36" s="132" t="e">
        <f t="shared" si="5"/>
        <v>#DIV/0!</v>
      </c>
      <c r="I36" s="132" t="e">
        <f t="shared" si="12"/>
        <v>#DIV/0!</v>
      </c>
      <c r="J36" s="274"/>
      <c r="K36" s="274">
        <v>22</v>
      </c>
      <c r="L36" s="274">
        <f t="shared" si="6"/>
        <v>22</v>
      </c>
      <c r="M36" s="227">
        <f t="shared" si="7"/>
        <v>1.8333333333333333</v>
      </c>
      <c r="N36" s="132" t="e">
        <f t="shared" si="13"/>
        <v>#VALUE!</v>
      </c>
      <c r="O36" s="132" t="e">
        <f t="shared" si="14"/>
        <v>#VALUE!</v>
      </c>
      <c r="P36" s="132" t="e">
        <f t="shared" si="1"/>
        <v>#VALUE!</v>
      </c>
      <c r="Q36" s="132" t="e">
        <f t="shared" si="8"/>
        <v>#VALUE!</v>
      </c>
      <c r="R36" s="132" t="e">
        <f t="shared" si="9"/>
        <v>#VALUE!</v>
      </c>
      <c r="S36" s="132" t="e">
        <f t="shared" si="15"/>
        <v>#VALUE!</v>
      </c>
    </row>
    <row r="37" spans="1:19">
      <c r="A37" s="274">
        <v>23</v>
      </c>
      <c r="B37" s="274">
        <f t="shared" si="2"/>
        <v>23</v>
      </c>
      <c r="C37" s="227">
        <f t="shared" si="3"/>
        <v>1.9166666666666667</v>
      </c>
      <c r="D37" s="132" t="e">
        <f t="shared" si="10"/>
        <v>#DIV/0!</v>
      </c>
      <c r="E37" s="132" t="e">
        <f t="shared" si="11"/>
        <v>#DIV/0!</v>
      </c>
      <c r="F37" s="132" t="e">
        <f t="shared" si="0"/>
        <v>#DIV/0!</v>
      </c>
      <c r="G37" s="132" t="e">
        <f t="shared" si="4"/>
        <v>#DIV/0!</v>
      </c>
      <c r="H37" s="132" t="e">
        <f t="shared" si="5"/>
        <v>#DIV/0!</v>
      </c>
      <c r="I37" s="132" t="e">
        <f t="shared" si="12"/>
        <v>#DIV/0!</v>
      </c>
      <c r="J37" s="274"/>
      <c r="K37" s="274">
        <v>23</v>
      </c>
      <c r="L37" s="274">
        <f t="shared" si="6"/>
        <v>23</v>
      </c>
      <c r="M37" s="227">
        <f t="shared" si="7"/>
        <v>1.9166666666666667</v>
      </c>
      <c r="N37" s="132" t="e">
        <f t="shared" si="13"/>
        <v>#VALUE!</v>
      </c>
      <c r="O37" s="132" t="e">
        <f t="shared" si="14"/>
        <v>#VALUE!</v>
      </c>
      <c r="P37" s="132" t="e">
        <f t="shared" si="1"/>
        <v>#VALUE!</v>
      </c>
      <c r="Q37" s="132" t="e">
        <f t="shared" si="8"/>
        <v>#VALUE!</v>
      </c>
      <c r="R37" s="132" t="e">
        <f t="shared" si="9"/>
        <v>#VALUE!</v>
      </c>
      <c r="S37" s="132" t="e">
        <f t="shared" si="15"/>
        <v>#VALUE!</v>
      </c>
    </row>
    <row r="38" spans="1:19">
      <c r="A38" s="274">
        <v>24</v>
      </c>
      <c r="B38" s="274">
        <f t="shared" si="2"/>
        <v>24</v>
      </c>
      <c r="C38" s="227">
        <f t="shared" si="3"/>
        <v>2</v>
      </c>
      <c r="D38" s="132" t="e">
        <f t="shared" si="10"/>
        <v>#DIV/0!</v>
      </c>
      <c r="E38" s="132" t="e">
        <f t="shared" si="11"/>
        <v>#DIV/0!</v>
      </c>
      <c r="F38" s="132" t="e">
        <f t="shared" si="0"/>
        <v>#DIV/0!</v>
      </c>
      <c r="G38" s="132" t="e">
        <f t="shared" si="4"/>
        <v>#DIV/0!</v>
      </c>
      <c r="H38" s="132" t="e">
        <f t="shared" si="5"/>
        <v>#DIV/0!</v>
      </c>
      <c r="I38" s="132" t="e">
        <f t="shared" si="12"/>
        <v>#DIV/0!</v>
      </c>
      <c r="J38" s="274"/>
      <c r="K38" s="274">
        <v>24</v>
      </c>
      <c r="L38" s="274">
        <f t="shared" si="6"/>
        <v>24</v>
      </c>
      <c r="M38" s="227">
        <f t="shared" si="7"/>
        <v>2</v>
      </c>
      <c r="N38" s="132" t="e">
        <f t="shared" si="13"/>
        <v>#VALUE!</v>
      </c>
      <c r="O38" s="132" t="e">
        <f t="shared" si="14"/>
        <v>#VALUE!</v>
      </c>
      <c r="P38" s="132" t="e">
        <f t="shared" si="1"/>
        <v>#VALUE!</v>
      </c>
      <c r="Q38" s="132" t="e">
        <f t="shared" si="8"/>
        <v>#VALUE!</v>
      </c>
      <c r="R38" s="132" t="e">
        <f t="shared" si="9"/>
        <v>#VALUE!</v>
      </c>
      <c r="S38" s="132" t="e">
        <f t="shared" si="15"/>
        <v>#VALUE!</v>
      </c>
    </row>
    <row r="39" spans="1:19">
      <c r="A39" s="274">
        <v>25</v>
      </c>
      <c r="B39" s="274">
        <f t="shared" si="2"/>
        <v>25</v>
      </c>
      <c r="C39" s="227">
        <f t="shared" si="3"/>
        <v>2.0833333333333335</v>
      </c>
      <c r="D39" s="132" t="e">
        <f t="shared" si="10"/>
        <v>#DIV/0!</v>
      </c>
      <c r="E39" s="132" t="e">
        <f t="shared" si="11"/>
        <v>#DIV/0!</v>
      </c>
      <c r="F39" s="132" t="e">
        <f t="shared" si="0"/>
        <v>#DIV/0!</v>
      </c>
      <c r="G39" s="132" t="e">
        <f t="shared" si="4"/>
        <v>#DIV/0!</v>
      </c>
      <c r="H39" s="132" t="e">
        <f t="shared" si="5"/>
        <v>#DIV/0!</v>
      </c>
      <c r="I39" s="132" t="e">
        <f t="shared" si="12"/>
        <v>#DIV/0!</v>
      </c>
      <c r="J39" s="274"/>
      <c r="K39" s="274">
        <v>25</v>
      </c>
      <c r="L39" s="274">
        <f t="shared" si="6"/>
        <v>25</v>
      </c>
      <c r="M39" s="227">
        <f t="shared" si="7"/>
        <v>2.0833333333333335</v>
      </c>
      <c r="N39" s="132" t="e">
        <f t="shared" si="13"/>
        <v>#VALUE!</v>
      </c>
      <c r="O39" s="132" t="e">
        <f t="shared" si="14"/>
        <v>#VALUE!</v>
      </c>
      <c r="P39" s="132" t="e">
        <f t="shared" si="1"/>
        <v>#VALUE!</v>
      </c>
      <c r="Q39" s="132" t="e">
        <f t="shared" si="8"/>
        <v>#VALUE!</v>
      </c>
      <c r="R39" s="132" t="e">
        <f t="shared" si="9"/>
        <v>#VALUE!</v>
      </c>
      <c r="S39" s="132" t="e">
        <f t="shared" si="15"/>
        <v>#VALUE!</v>
      </c>
    </row>
    <row r="40" spans="1:19">
      <c r="A40" s="274">
        <v>26</v>
      </c>
      <c r="B40" s="274">
        <f t="shared" si="2"/>
        <v>26</v>
      </c>
      <c r="C40" s="227">
        <f t="shared" si="3"/>
        <v>2.1666666666666665</v>
      </c>
      <c r="D40" s="132" t="e">
        <f t="shared" si="10"/>
        <v>#DIV/0!</v>
      </c>
      <c r="E40" s="132" t="e">
        <f t="shared" si="11"/>
        <v>#DIV/0!</v>
      </c>
      <c r="F40" s="132" t="e">
        <f t="shared" si="0"/>
        <v>#DIV/0!</v>
      </c>
      <c r="G40" s="132" t="e">
        <f t="shared" si="4"/>
        <v>#DIV/0!</v>
      </c>
      <c r="H40" s="132" t="e">
        <f t="shared" si="5"/>
        <v>#DIV/0!</v>
      </c>
      <c r="I40" s="132" t="e">
        <f t="shared" si="12"/>
        <v>#DIV/0!</v>
      </c>
      <c r="J40" s="274"/>
      <c r="K40" s="274">
        <v>26</v>
      </c>
      <c r="L40" s="274">
        <f t="shared" si="6"/>
        <v>26</v>
      </c>
      <c r="M40" s="227">
        <f t="shared" si="7"/>
        <v>2.1666666666666665</v>
      </c>
      <c r="N40" s="132" t="e">
        <f t="shared" si="13"/>
        <v>#VALUE!</v>
      </c>
      <c r="O40" s="132" t="e">
        <f t="shared" si="14"/>
        <v>#VALUE!</v>
      </c>
      <c r="P40" s="132" t="e">
        <f t="shared" si="1"/>
        <v>#VALUE!</v>
      </c>
      <c r="Q40" s="132" t="e">
        <f t="shared" si="8"/>
        <v>#VALUE!</v>
      </c>
      <c r="R40" s="132" t="e">
        <f t="shared" si="9"/>
        <v>#VALUE!</v>
      </c>
      <c r="S40" s="132" t="e">
        <f t="shared" si="15"/>
        <v>#VALUE!</v>
      </c>
    </row>
    <row r="41" spans="1:19">
      <c r="A41" s="274">
        <v>27</v>
      </c>
      <c r="B41" s="274">
        <f t="shared" si="2"/>
        <v>27</v>
      </c>
      <c r="C41" s="227">
        <f t="shared" si="3"/>
        <v>2.25</v>
      </c>
      <c r="D41" s="132" t="e">
        <f t="shared" si="10"/>
        <v>#DIV/0!</v>
      </c>
      <c r="E41" s="132" t="e">
        <f t="shared" si="11"/>
        <v>#DIV/0!</v>
      </c>
      <c r="F41" s="132" t="e">
        <f t="shared" si="0"/>
        <v>#DIV/0!</v>
      </c>
      <c r="G41" s="132" t="e">
        <f t="shared" si="4"/>
        <v>#DIV/0!</v>
      </c>
      <c r="H41" s="132" t="e">
        <f t="shared" si="5"/>
        <v>#DIV/0!</v>
      </c>
      <c r="I41" s="132" t="e">
        <f t="shared" si="12"/>
        <v>#DIV/0!</v>
      </c>
      <c r="J41" s="274"/>
      <c r="K41" s="274">
        <v>27</v>
      </c>
      <c r="L41" s="274">
        <f t="shared" si="6"/>
        <v>27</v>
      </c>
      <c r="M41" s="227">
        <f t="shared" si="7"/>
        <v>2.25</v>
      </c>
      <c r="N41" s="132" t="e">
        <f t="shared" si="13"/>
        <v>#VALUE!</v>
      </c>
      <c r="O41" s="132" t="e">
        <f t="shared" si="14"/>
        <v>#VALUE!</v>
      </c>
      <c r="P41" s="132" t="e">
        <f t="shared" si="1"/>
        <v>#VALUE!</v>
      </c>
      <c r="Q41" s="132" t="e">
        <f t="shared" si="8"/>
        <v>#VALUE!</v>
      </c>
      <c r="R41" s="132" t="e">
        <f t="shared" si="9"/>
        <v>#VALUE!</v>
      </c>
      <c r="S41" s="132" t="e">
        <f t="shared" si="15"/>
        <v>#VALUE!</v>
      </c>
    </row>
    <row r="42" spans="1:19">
      <c r="A42" s="274">
        <v>28</v>
      </c>
      <c r="B42" s="274">
        <f t="shared" si="2"/>
        <v>28</v>
      </c>
      <c r="C42" s="227">
        <f t="shared" si="3"/>
        <v>2.3333333333333335</v>
      </c>
      <c r="D42" s="132" t="e">
        <f t="shared" si="10"/>
        <v>#DIV/0!</v>
      </c>
      <c r="E42" s="132" t="e">
        <f t="shared" si="11"/>
        <v>#DIV/0!</v>
      </c>
      <c r="F42" s="132" t="e">
        <f t="shared" si="0"/>
        <v>#DIV/0!</v>
      </c>
      <c r="G42" s="132" t="e">
        <f t="shared" si="4"/>
        <v>#DIV/0!</v>
      </c>
      <c r="H42" s="132" t="e">
        <f t="shared" si="5"/>
        <v>#DIV/0!</v>
      </c>
      <c r="I42" s="132" t="e">
        <f t="shared" si="12"/>
        <v>#DIV/0!</v>
      </c>
      <c r="J42" s="274"/>
      <c r="K42" s="274">
        <v>28</v>
      </c>
      <c r="L42" s="274">
        <f t="shared" si="6"/>
        <v>28</v>
      </c>
      <c r="M42" s="227">
        <f t="shared" si="7"/>
        <v>2.3333333333333335</v>
      </c>
      <c r="N42" s="132" t="e">
        <f t="shared" si="13"/>
        <v>#VALUE!</v>
      </c>
      <c r="O42" s="132" t="e">
        <f t="shared" si="14"/>
        <v>#VALUE!</v>
      </c>
      <c r="P42" s="132" t="e">
        <f t="shared" si="1"/>
        <v>#VALUE!</v>
      </c>
      <c r="Q42" s="132" t="e">
        <f t="shared" si="8"/>
        <v>#VALUE!</v>
      </c>
      <c r="R42" s="132" t="e">
        <f t="shared" si="9"/>
        <v>#VALUE!</v>
      </c>
      <c r="S42" s="132" t="e">
        <f t="shared" si="15"/>
        <v>#VALUE!</v>
      </c>
    </row>
    <row r="43" spans="1:19">
      <c r="A43" s="274">
        <v>29</v>
      </c>
      <c r="B43" s="274">
        <f t="shared" si="2"/>
        <v>29</v>
      </c>
      <c r="C43" s="227">
        <f t="shared" si="3"/>
        <v>2.4166666666666665</v>
      </c>
      <c r="D43" s="132" t="e">
        <f t="shared" si="10"/>
        <v>#DIV/0!</v>
      </c>
      <c r="E43" s="132" t="e">
        <f t="shared" si="11"/>
        <v>#DIV/0!</v>
      </c>
      <c r="F43" s="132" t="e">
        <f t="shared" si="0"/>
        <v>#DIV/0!</v>
      </c>
      <c r="G43" s="132" t="e">
        <f t="shared" si="4"/>
        <v>#DIV/0!</v>
      </c>
      <c r="H43" s="132" t="e">
        <f t="shared" si="5"/>
        <v>#DIV/0!</v>
      </c>
      <c r="I43" s="132" t="e">
        <f t="shared" si="12"/>
        <v>#DIV/0!</v>
      </c>
      <c r="J43" s="274"/>
      <c r="K43" s="274">
        <v>29</v>
      </c>
      <c r="L43" s="274">
        <f t="shared" si="6"/>
        <v>29</v>
      </c>
      <c r="M43" s="227">
        <f t="shared" si="7"/>
        <v>2.4166666666666665</v>
      </c>
      <c r="N43" s="132" t="e">
        <f t="shared" si="13"/>
        <v>#VALUE!</v>
      </c>
      <c r="O43" s="132" t="e">
        <f t="shared" si="14"/>
        <v>#VALUE!</v>
      </c>
      <c r="P43" s="132" t="e">
        <f t="shared" si="1"/>
        <v>#VALUE!</v>
      </c>
      <c r="Q43" s="132" t="e">
        <f t="shared" si="8"/>
        <v>#VALUE!</v>
      </c>
      <c r="R43" s="132" t="e">
        <f t="shared" si="9"/>
        <v>#VALUE!</v>
      </c>
      <c r="S43" s="132" t="e">
        <f t="shared" si="15"/>
        <v>#VALUE!</v>
      </c>
    </row>
    <row r="44" spans="1:19">
      <c r="A44" s="274">
        <v>30</v>
      </c>
      <c r="B44" s="274">
        <f t="shared" si="2"/>
        <v>30</v>
      </c>
      <c r="C44" s="227">
        <f t="shared" si="3"/>
        <v>2.5</v>
      </c>
      <c r="D44" s="132" t="e">
        <f t="shared" si="10"/>
        <v>#DIV/0!</v>
      </c>
      <c r="E44" s="132" t="e">
        <f t="shared" si="11"/>
        <v>#DIV/0!</v>
      </c>
      <c r="F44" s="132" t="e">
        <f t="shared" si="0"/>
        <v>#DIV/0!</v>
      </c>
      <c r="G44" s="132" t="e">
        <f t="shared" si="4"/>
        <v>#DIV/0!</v>
      </c>
      <c r="H44" s="132" t="e">
        <f t="shared" si="5"/>
        <v>#DIV/0!</v>
      </c>
      <c r="I44" s="132" t="e">
        <f t="shared" si="12"/>
        <v>#DIV/0!</v>
      </c>
      <c r="J44" s="274"/>
      <c r="K44" s="274">
        <v>30</v>
      </c>
      <c r="L44" s="274">
        <f t="shared" si="6"/>
        <v>30</v>
      </c>
      <c r="M44" s="227">
        <f t="shared" si="7"/>
        <v>2.5</v>
      </c>
      <c r="N44" s="132" t="e">
        <f t="shared" si="13"/>
        <v>#VALUE!</v>
      </c>
      <c r="O44" s="132" t="e">
        <f t="shared" si="14"/>
        <v>#VALUE!</v>
      </c>
      <c r="P44" s="132" t="e">
        <f t="shared" si="1"/>
        <v>#VALUE!</v>
      </c>
      <c r="Q44" s="132" t="e">
        <f t="shared" si="8"/>
        <v>#VALUE!</v>
      </c>
      <c r="R44" s="132" t="e">
        <f t="shared" si="9"/>
        <v>#VALUE!</v>
      </c>
      <c r="S44" s="132" t="e">
        <f t="shared" si="15"/>
        <v>#VALUE!</v>
      </c>
    </row>
    <row r="45" spans="1:19">
      <c r="A45" s="274">
        <v>31</v>
      </c>
      <c r="B45" s="274">
        <f t="shared" si="2"/>
        <v>31</v>
      </c>
      <c r="C45" s="227">
        <f t="shared" si="3"/>
        <v>2.5833333333333335</v>
      </c>
      <c r="D45" s="132" t="e">
        <f t="shared" si="10"/>
        <v>#DIV/0!</v>
      </c>
      <c r="E45" s="132" t="e">
        <f t="shared" si="11"/>
        <v>#DIV/0!</v>
      </c>
      <c r="F45" s="132" t="e">
        <f t="shared" si="0"/>
        <v>#DIV/0!</v>
      </c>
      <c r="G45" s="132" t="e">
        <f t="shared" si="4"/>
        <v>#DIV/0!</v>
      </c>
      <c r="H45" s="132" t="e">
        <f t="shared" si="5"/>
        <v>#DIV/0!</v>
      </c>
      <c r="I45" s="132" t="e">
        <f t="shared" si="12"/>
        <v>#DIV/0!</v>
      </c>
      <c r="J45" s="274"/>
      <c r="K45" s="274">
        <v>31</v>
      </c>
      <c r="L45" s="274">
        <f t="shared" si="6"/>
        <v>31</v>
      </c>
      <c r="M45" s="227">
        <f t="shared" si="7"/>
        <v>2.5833333333333335</v>
      </c>
      <c r="N45" s="132" t="e">
        <f t="shared" si="13"/>
        <v>#VALUE!</v>
      </c>
      <c r="O45" s="132" t="e">
        <f t="shared" si="14"/>
        <v>#VALUE!</v>
      </c>
      <c r="P45" s="132" t="e">
        <f t="shared" si="1"/>
        <v>#VALUE!</v>
      </c>
      <c r="Q45" s="132" t="e">
        <f t="shared" si="8"/>
        <v>#VALUE!</v>
      </c>
      <c r="R45" s="132" t="e">
        <f t="shared" si="9"/>
        <v>#VALUE!</v>
      </c>
      <c r="S45" s="132" t="e">
        <f t="shared" si="15"/>
        <v>#VALUE!</v>
      </c>
    </row>
    <row r="46" spans="1:19">
      <c r="A46" s="274">
        <v>32</v>
      </c>
      <c r="B46" s="274">
        <f t="shared" si="2"/>
        <v>32</v>
      </c>
      <c r="C46" s="227">
        <f t="shared" si="3"/>
        <v>2.6666666666666665</v>
      </c>
      <c r="D46" s="132" t="e">
        <f t="shared" si="10"/>
        <v>#DIV/0!</v>
      </c>
      <c r="E46" s="132" t="e">
        <f t="shared" si="11"/>
        <v>#DIV/0!</v>
      </c>
      <c r="F46" s="132" t="e">
        <f t="shared" si="0"/>
        <v>#DIV/0!</v>
      </c>
      <c r="G46" s="132" t="e">
        <f t="shared" si="4"/>
        <v>#DIV/0!</v>
      </c>
      <c r="H46" s="132" t="e">
        <f t="shared" si="5"/>
        <v>#DIV/0!</v>
      </c>
      <c r="I46" s="132" t="e">
        <f t="shared" si="12"/>
        <v>#DIV/0!</v>
      </c>
      <c r="J46" s="274"/>
      <c r="K46" s="274">
        <v>32</v>
      </c>
      <c r="L46" s="274">
        <f t="shared" si="6"/>
        <v>32</v>
      </c>
      <c r="M46" s="227">
        <f t="shared" si="7"/>
        <v>2.6666666666666665</v>
      </c>
      <c r="N46" s="132" t="e">
        <f t="shared" si="13"/>
        <v>#VALUE!</v>
      </c>
      <c r="O46" s="132" t="e">
        <f t="shared" si="14"/>
        <v>#VALUE!</v>
      </c>
      <c r="P46" s="132" t="e">
        <f t="shared" si="1"/>
        <v>#VALUE!</v>
      </c>
      <c r="Q46" s="132" t="e">
        <f t="shared" si="8"/>
        <v>#VALUE!</v>
      </c>
      <c r="R46" s="132" t="e">
        <f t="shared" si="9"/>
        <v>#VALUE!</v>
      </c>
      <c r="S46" s="132" t="e">
        <f t="shared" si="15"/>
        <v>#VALUE!</v>
      </c>
    </row>
    <row r="47" spans="1:19">
      <c r="A47" s="274">
        <v>33</v>
      </c>
      <c r="B47" s="274">
        <f t="shared" si="2"/>
        <v>33</v>
      </c>
      <c r="C47" s="227">
        <f t="shared" si="3"/>
        <v>2.75</v>
      </c>
      <c r="D47" s="132" t="e">
        <f t="shared" si="10"/>
        <v>#DIV/0!</v>
      </c>
      <c r="E47" s="132" t="e">
        <f t="shared" si="11"/>
        <v>#DIV/0!</v>
      </c>
      <c r="F47" s="132" t="e">
        <f t="shared" si="0"/>
        <v>#DIV/0!</v>
      </c>
      <c r="G47" s="132" t="e">
        <f t="shared" si="4"/>
        <v>#DIV/0!</v>
      </c>
      <c r="H47" s="132" t="e">
        <f t="shared" si="5"/>
        <v>#DIV/0!</v>
      </c>
      <c r="I47" s="132" t="e">
        <f t="shared" si="12"/>
        <v>#DIV/0!</v>
      </c>
      <c r="J47" s="274"/>
      <c r="K47" s="274">
        <v>33</v>
      </c>
      <c r="L47" s="274">
        <f t="shared" si="6"/>
        <v>33</v>
      </c>
      <c r="M47" s="227">
        <f t="shared" si="7"/>
        <v>2.75</v>
      </c>
      <c r="N47" s="132" t="e">
        <f t="shared" si="13"/>
        <v>#VALUE!</v>
      </c>
      <c r="O47" s="132" t="e">
        <f t="shared" si="14"/>
        <v>#VALUE!</v>
      </c>
      <c r="P47" s="132" t="e">
        <f t="shared" si="1"/>
        <v>#VALUE!</v>
      </c>
      <c r="Q47" s="132" t="e">
        <f t="shared" si="8"/>
        <v>#VALUE!</v>
      </c>
      <c r="R47" s="132" t="e">
        <f t="shared" si="9"/>
        <v>#VALUE!</v>
      </c>
      <c r="S47" s="132" t="e">
        <f t="shared" si="15"/>
        <v>#VALUE!</v>
      </c>
    </row>
    <row r="48" spans="1:19">
      <c r="A48" s="274">
        <v>34</v>
      </c>
      <c r="B48" s="274">
        <f t="shared" si="2"/>
        <v>34</v>
      </c>
      <c r="C48" s="227">
        <f t="shared" si="3"/>
        <v>2.8333333333333335</v>
      </c>
      <c r="D48" s="132" t="e">
        <f t="shared" si="10"/>
        <v>#DIV/0!</v>
      </c>
      <c r="E48" s="132" t="e">
        <f t="shared" si="11"/>
        <v>#DIV/0!</v>
      </c>
      <c r="F48" s="132" t="e">
        <f t="shared" si="0"/>
        <v>#DIV/0!</v>
      </c>
      <c r="G48" s="132" t="e">
        <f t="shared" si="4"/>
        <v>#DIV/0!</v>
      </c>
      <c r="H48" s="132" t="e">
        <f t="shared" si="5"/>
        <v>#DIV/0!</v>
      </c>
      <c r="I48" s="132" t="e">
        <f t="shared" si="12"/>
        <v>#DIV/0!</v>
      </c>
      <c r="J48" s="274"/>
      <c r="K48" s="274">
        <v>34</v>
      </c>
      <c r="L48" s="274">
        <f t="shared" si="6"/>
        <v>34</v>
      </c>
      <c r="M48" s="227">
        <f t="shared" si="7"/>
        <v>2.8333333333333335</v>
      </c>
      <c r="N48" s="132" t="e">
        <f t="shared" si="13"/>
        <v>#VALUE!</v>
      </c>
      <c r="O48" s="132" t="e">
        <f t="shared" si="14"/>
        <v>#VALUE!</v>
      </c>
      <c r="P48" s="132" t="e">
        <f t="shared" si="1"/>
        <v>#VALUE!</v>
      </c>
      <c r="Q48" s="132" t="e">
        <f t="shared" si="8"/>
        <v>#VALUE!</v>
      </c>
      <c r="R48" s="132" t="e">
        <f t="shared" si="9"/>
        <v>#VALUE!</v>
      </c>
      <c r="S48" s="132" t="e">
        <f t="shared" si="15"/>
        <v>#VALUE!</v>
      </c>
    </row>
    <row r="49" spans="1:19">
      <c r="A49" s="274">
        <v>35</v>
      </c>
      <c r="B49" s="274">
        <f t="shared" si="2"/>
        <v>35</v>
      </c>
      <c r="C49" s="227">
        <f t="shared" si="3"/>
        <v>2.9166666666666665</v>
      </c>
      <c r="D49" s="132" t="e">
        <f t="shared" si="10"/>
        <v>#DIV/0!</v>
      </c>
      <c r="E49" s="132" t="e">
        <f t="shared" si="11"/>
        <v>#DIV/0!</v>
      </c>
      <c r="F49" s="132" t="e">
        <f t="shared" si="0"/>
        <v>#DIV/0!</v>
      </c>
      <c r="G49" s="132" t="e">
        <f t="shared" si="4"/>
        <v>#DIV/0!</v>
      </c>
      <c r="H49" s="132" t="e">
        <f t="shared" si="5"/>
        <v>#DIV/0!</v>
      </c>
      <c r="I49" s="132" t="e">
        <f t="shared" si="12"/>
        <v>#DIV/0!</v>
      </c>
      <c r="J49" s="274"/>
      <c r="K49" s="274">
        <v>35</v>
      </c>
      <c r="L49" s="274">
        <f t="shared" si="6"/>
        <v>35</v>
      </c>
      <c r="M49" s="227">
        <f t="shared" si="7"/>
        <v>2.9166666666666665</v>
      </c>
      <c r="N49" s="132" t="e">
        <f t="shared" si="13"/>
        <v>#VALUE!</v>
      </c>
      <c r="O49" s="132" t="e">
        <f t="shared" si="14"/>
        <v>#VALUE!</v>
      </c>
      <c r="P49" s="132" t="e">
        <f t="shared" si="1"/>
        <v>#VALUE!</v>
      </c>
      <c r="Q49" s="132" t="e">
        <f t="shared" si="8"/>
        <v>#VALUE!</v>
      </c>
      <c r="R49" s="132" t="e">
        <f t="shared" si="9"/>
        <v>#VALUE!</v>
      </c>
      <c r="S49" s="132" t="e">
        <f t="shared" si="15"/>
        <v>#VALUE!</v>
      </c>
    </row>
    <row r="50" spans="1:19">
      <c r="A50" s="274">
        <v>36</v>
      </c>
      <c r="B50" s="274">
        <f t="shared" si="2"/>
        <v>36</v>
      </c>
      <c r="C50" s="227">
        <f t="shared" si="3"/>
        <v>3</v>
      </c>
      <c r="D50" s="132" t="e">
        <f t="shared" si="10"/>
        <v>#DIV/0!</v>
      </c>
      <c r="E50" s="132" t="e">
        <f t="shared" si="11"/>
        <v>#DIV/0!</v>
      </c>
      <c r="F50" s="132" t="e">
        <f t="shared" si="0"/>
        <v>#DIV/0!</v>
      </c>
      <c r="G50" s="132" t="e">
        <f t="shared" si="4"/>
        <v>#DIV/0!</v>
      </c>
      <c r="H50" s="132" t="e">
        <f t="shared" si="5"/>
        <v>#DIV/0!</v>
      </c>
      <c r="I50" s="132" t="e">
        <f t="shared" si="12"/>
        <v>#DIV/0!</v>
      </c>
      <c r="J50" s="274"/>
      <c r="K50" s="274">
        <v>36</v>
      </c>
      <c r="L50" s="274">
        <f t="shared" si="6"/>
        <v>36</v>
      </c>
      <c r="M50" s="227">
        <f t="shared" si="7"/>
        <v>3</v>
      </c>
      <c r="N50" s="132" t="e">
        <f t="shared" si="13"/>
        <v>#VALUE!</v>
      </c>
      <c r="O50" s="132" t="e">
        <f t="shared" si="14"/>
        <v>#VALUE!</v>
      </c>
      <c r="P50" s="132" t="e">
        <f t="shared" si="1"/>
        <v>#VALUE!</v>
      </c>
      <c r="Q50" s="132" t="e">
        <f t="shared" si="8"/>
        <v>#VALUE!</v>
      </c>
      <c r="R50" s="132" t="e">
        <f t="shared" si="9"/>
        <v>#VALUE!</v>
      </c>
      <c r="S50" s="132" t="e">
        <f t="shared" si="15"/>
        <v>#VALUE!</v>
      </c>
    </row>
    <row r="51" spans="1:19">
      <c r="A51" s="274">
        <v>37</v>
      </c>
      <c r="B51" s="274">
        <f t="shared" si="2"/>
        <v>37</v>
      </c>
      <c r="C51" s="227">
        <f t="shared" si="3"/>
        <v>3.0833333333333335</v>
      </c>
      <c r="D51" s="132" t="e">
        <f t="shared" si="10"/>
        <v>#DIV/0!</v>
      </c>
      <c r="E51" s="132" t="e">
        <f t="shared" si="11"/>
        <v>#DIV/0!</v>
      </c>
      <c r="F51" s="132" t="e">
        <f t="shared" si="0"/>
        <v>#DIV/0!</v>
      </c>
      <c r="G51" s="132" t="e">
        <f t="shared" si="4"/>
        <v>#DIV/0!</v>
      </c>
      <c r="H51" s="132" t="e">
        <f t="shared" si="5"/>
        <v>#DIV/0!</v>
      </c>
      <c r="I51" s="132" t="e">
        <f t="shared" si="12"/>
        <v>#DIV/0!</v>
      </c>
      <c r="J51" s="274"/>
      <c r="K51" s="274">
        <v>37</v>
      </c>
      <c r="L51" s="274">
        <f t="shared" si="6"/>
        <v>37</v>
      </c>
      <c r="M51" s="227">
        <f t="shared" si="7"/>
        <v>3.0833333333333335</v>
      </c>
      <c r="N51" s="132" t="e">
        <f t="shared" si="13"/>
        <v>#VALUE!</v>
      </c>
      <c r="O51" s="132" t="e">
        <f t="shared" si="14"/>
        <v>#VALUE!</v>
      </c>
      <c r="P51" s="132" t="e">
        <f t="shared" si="1"/>
        <v>#VALUE!</v>
      </c>
      <c r="Q51" s="132" t="e">
        <f t="shared" si="8"/>
        <v>#VALUE!</v>
      </c>
      <c r="R51" s="132" t="e">
        <f t="shared" si="9"/>
        <v>#VALUE!</v>
      </c>
      <c r="S51" s="132" t="e">
        <f t="shared" si="15"/>
        <v>#VALUE!</v>
      </c>
    </row>
    <row r="52" spans="1:19">
      <c r="A52" s="274">
        <v>38</v>
      </c>
      <c r="B52" s="274">
        <f t="shared" si="2"/>
        <v>38</v>
      </c>
      <c r="C52" s="227">
        <f t="shared" si="3"/>
        <v>3.1666666666666665</v>
      </c>
      <c r="D52" s="132" t="e">
        <f t="shared" si="10"/>
        <v>#DIV/0!</v>
      </c>
      <c r="E52" s="132" t="e">
        <f t="shared" si="11"/>
        <v>#DIV/0!</v>
      </c>
      <c r="F52" s="132" t="e">
        <f t="shared" si="0"/>
        <v>#DIV/0!</v>
      </c>
      <c r="G52" s="132" t="e">
        <f t="shared" si="4"/>
        <v>#DIV/0!</v>
      </c>
      <c r="H52" s="132" t="e">
        <f t="shared" si="5"/>
        <v>#DIV/0!</v>
      </c>
      <c r="I52" s="132" t="e">
        <f t="shared" si="12"/>
        <v>#DIV/0!</v>
      </c>
      <c r="J52" s="274"/>
      <c r="K52" s="274">
        <v>38</v>
      </c>
      <c r="L52" s="274">
        <f t="shared" si="6"/>
        <v>38</v>
      </c>
      <c r="M52" s="227">
        <f t="shared" si="7"/>
        <v>3.1666666666666665</v>
      </c>
      <c r="N52" s="132" t="e">
        <f t="shared" si="13"/>
        <v>#VALUE!</v>
      </c>
      <c r="O52" s="132" t="e">
        <f t="shared" si="14"/>
        <v>#VALUE!</v>
      </c>
      <c r="P52" s="132" t="e">
        <f t="shared" si="1"/>
        <v>#VALUE!</v>
      </c>
      <c r="Q52" s="132" t="e">
        <f t="shared" si="8"/>
        <v>#VALUE!</v>
      </c>
      <c r="R52" s="132" t="e">
        <f t="shared" si="9"/>
        <v>#VALUE!</v>
      </c>
      <c r="S52" s="132" t="e">
        <f t="shared" si="15"/>
        <v>#VALUE!</v>
      </c>
    </row>
    <row r="53" spans="1:19">
      <c r="A53" s="274">
        <v>39</v>
      </c>
      <c r="B53" s="274">
        <f t="shared" si="2"/>
        <v>39</v>
      </c>
      <c r="C53" s="227">
        <f t="shared" si="3"/>
        <v>3.25</v>
      </c>
      <c r="D53" s="132" t="e">
        <f t="shared" si="10"/>
        <v>#DIV/0!</v>
      </c>
      <c r="E53" s="132" t="e">
        <f t="shared" si="11"/>
        <v>#DIV/0!</v>
      </c>
      <c r="F53" s="132" t="e">
        <f t="shared" si="0"/>
        <v>#DIV/0!</v>
      </c>
      <c r="G53" s="132" t="e">
        <f t="shared" si="4"/>
        <v>#DIV/0!</v>
      </c>
      <c r="H53" s="132" t="e">
        <f t="shared" si="5"/>
        <v>#DIV/0!</v>
      </c>
      <c r="I53" s="132" t="e">
        <f t="shared" si="12"/>
        <v>#DIV/0!</v>
      </c>
      <c r="J53" s="274"/>
      <c r="K53" s="274">
        <v>39</v>
      </c>
      <c r="L53" s="274">
        <f t="shared" si="6"/>
        <v>39</v>
      </c>
      <c r="M53" s="227">
        <f t="shared" si="7"/>
        <v>3.25</v>
      </c>
      <c r="N53" s="132" t="e">
        <f t="shared" si="13"/>
        <v>#VALUE!</v>
      </c>
      <c r="O53" s="132" t="e">
        <f t="shared" si="14"/>
        <v>#VALUE!</v>
      </c>
      <c r="P53" s="132" t="e">
        <f t="shared" si="1"/>
        <v>#VALUE!</v>
      </c>
      <c r="Q53" s="132" t="e">
        <f t="shared" si="8"/>
        <v>#VALUE!</v>
      </c>
      <c r="R53" s="132" t="e">
        <f t="shared" si="9"/>
        <v>#VALUE!</v>
      </c>
      <c r="S53" s="132" t="e">
        <f t="shared" si="15"/>
        <v>#VALUE!</v>
      </c>
    </row>
    <row r="54" spans="1:19">
      <c r="A54" s="274">
        <v>40</v>
      </c>
      <c r="B54" s="274">
        <f t="shared" si="2"/>
        <v>40</v>
      </c>
      <c r="C54" s="227">
        <f t="shared" si="3"/>
        <v>3.3333333333333335</v>
      </c>
      <c r="D54" s="132" t="e">
        <f t="shared" si="10"/>
        <v>#DIV/0!</v>
      </c>
      <c r="E54" s="132" t="e">
        <f t="shared" si="11"/>
        <v>#DIV/0!</v>
      </c>
      <c r="F54" s="132" t="e">
        <f t="shared" si="0"/>
        <v>#DIV/0!</v>
      </c>
      <c r="G54" s="132" t="e">
        <f t="shared" si="4"/>
        <v>#DIV/0!</v>
      </c>
      <c r="H54" s="132" t="e">
        <f t="shared" si="5"/>
        <v>#DIV/0!</v>
      </c>
      <c r="I54" s="132" t="e">
        <f t="shared" si="12"/>
        <v>#DIV/0!</v>
      </c>
      <c r="J54" s="274"/>
      <c r="K54" s="274">
        <v>40</v>
      </c>
      <c r="L54" s="274">
        <f t="shared" si="6"/>
        <v>40</v>
      </c>
      <c r="M54" s="227">
        <f t="shared" si="7"/>
        <v>3.3333333333333335</v>
      </c>
      <c r="N54" s="132" t="e">
        <f t="shared" si="13"/>
        <v>#VALUE!</v>
      </c>
      <c r="O54" s="132" t="e">
        <f t="shared" si="14"/>
        <v>#VALUE!</v>
      </c>
      <c r="P54" s="132" t="e">
        <f t="shared" si="1"/>
        <v>#VALUE!</v>
      </c>
      <c r="Q54" s="132" t="e">
        <f t="shared" si="8"/>
        <v>#VALUE!</v>
      </c>
      <c r="R54" s="132" t="e">
        <f t="shared" si="9"/>
        <v>#VALUE!</v>
      </c>
      <c r="S54" s="132" t="e">
        <f t="shared" si="15"/>
        <v>#VALUE!</v>
      </c>
    </row>
    <row r="55" spans="1:19">
      <c r="A55" s="274">
        <v>41</v>
      </c>
      <c r="B55" s="274">
        <f t="shared" si="2"/>
        <v>41</v>
      </c>
      <c r="C55" s="227">
        <f t="shared" si="3"/>
        <v>3.4166666666666665</v>
      </c>
      <c r="D55" s="132" t="e">
        <f t="shared" si="10"/>
        <v>#DIV/0!</v>
      </c>
      <c r="E55" s="132" t="e">
        <f t="shared" si="11"/>
        <v>#DIV/0!</v>
      </c>
      <c r="F55" s="132" t="e">
        <f t="shared" si="0"/>
        <v>#DIV/0!</v>
      </c>
      <c r="G55" s="132" t="e">
        <f t="shared" si="4"/>
        <v>#DIV/0!</v>
      </c>
      <c r="H55" s="132" t="e">
        <f t="shared" si="5"/>
        <v>#DIV/0!</v>
      </c>
      <c r="I55" s="132" t="e">
        <f t="shared" si="12"/>
        <v>#DIV/0!</v>
      </c>
      <c r="J55" s="274"/>
      <c r="K55" s="274">
        <v>41</v>
      </c>
      <c r="L55" s="274">
        <f t="shared" si="6"/>
        <v>41</v>
      </c>
      <c r="M55" s="227">
        <f t="shared" si="7"/>
        <v>3.4166666666666665</v>
      </c>
      <c r="N55" s="132" t="e">
        <f t="shared" si="13"/>
        <v>#VALUE!</v>
      </c>
      <c r="O55" s="132" t="e">
        <f t="shared" si="14"/>
        <v>#VALUE!</v>
      </c>
      <c r="P55" s="132" t="e">
        <f t="shared" si="1"/>
        <v>#VALUE!</v>
      </c>
      <c r="Q55" s="132" t="e">
        <f t="shared" si="8"/>
        <v>#VALUE!</v>
      </c>
      <c r="R55" s="132" t="e">
        <f t="shared" si="9"/>
        <v>#VALUE!</v>
      </c>
      <c r="S55" s="132" t="e">
        <f t="shared" si="15"/>
        <v>#VALUE!</v>
      </c>
    </row>
    <row r="56" spans="1:19">
      <c r="A56" s="274">
        <v>42</v>
      </c>
      <c r="B56" s="274">
        <f t="shared" si="2"/>
        <v>42</v>
      </c>
      <c r="C56" s="227">
        <f t="shared" si="3"/>
        <v>3.5</v>
      </c>
      <c r="D56" s="132" t="e">
        <f t="shared" si="10"/>
        <v>#DIV/0!</v>
      </c>
      <c r="E56" s="132" t="e">
        <f t="shared" si="11"/>
        <v>#DIV/0!</v>
      </c>
      <c r="F56" s="132" t="e">
        <f t="shared" si="0"/>
        <v>#DIV/0!</v>
      </c>
      <c r="G56" s="132" t="e">
        <f t="shared" si="4"/>
        <v>#DIV/0!</v>
      </c>
      <c r="H56" s="132" t="e">
        <f t="shared" si="5"/>
        <v>#DIV/0!</v>
      </c>
      <c r="I56" s="132" t="e">
        <f t="shared" si="12"/>
        <v>#DIV/0!</v>
      </c>
      <c r="J56" s="274"/>
      <c r="K56" s="274">
        <v>42</v>
      </c>
      <c r="L56" s="274">
        <f t="shared" si="6"/>
        <v>42</v>
      </c>
      <c r="M56" s="227">
        <f t="shared" si="7"/>
        <v>3.5</v>
      </c>
      <c r="N56" s="132" t="e">
        <f t="shared" si="13"/>
        <v>#VALUE!</v>
      </c>
      <c r="O56" s="132" t="e">
        <f t="shared" si="14"/>
        <v>#VALUE!</v>
      </c>
      <c r="P56" s="132" t="e">
        <f t="shared" si="1"/>
        <v>#VALUE!</v>
      </c>
      <c r="Q56" s="132" t="e">
        <f t="shared" si="8"/>
        <v>#VALUE!</v>
      </c>
      <c r="R56" s="132" t="e">
        <f t="shared" si="9"/>
        <v>#VALUE!</v>
      </c>
      <c r="S56" s="132" t="e">
        <f t="shared" si="15"/>
        <v>#VALUE!</v>
      </c>
    </row>
    <row r="57" spans="1:19">
      <c r="A57" s="274">
        <v>43</v>
      </c>
      <c r="B57" s="274">
        <f t="shared" si="2"/>
        <v>43</v>
      </c>
      <c r="C57" s="227">
        <f t="shared" si="3"/>
        <v>3.5833333333333335</v>
      </c>
      <c r="D57" s="132" t="e">
        <f t="shared" si="10"/>
        <v>#DIV/0!</v>
      </c>
      <c r="E57" s="132" t="e">
        <f t="shared" si="11"/>
        <v>#DIV/0!</v>
      </c>
      <c r="F57" s="132" t="e">
        <f t="shared" si="0"/>
        <v>#DIV/0!</v>
      </c>
      <c r="G57" s="132" t="e">
        <f t="shared" si="4"/>
        <v>#DIV/0!</v>
      </c>
      <c r="H57" s="132" t="e">
        <f t="shared" si="5"/>
        <v>#DIV/0!</v>
      </c>
      <c r="I57" s="132" t="e">
        <f t="shared" si="12"/>
        <v>#DIV/0!</v>
      </c>
      <c r="J57" s="274"/>
      <c r="K57" s="274">
        <v>43</v>
      </c>
      <c r="L57" s="274">
        <f t="shared" si="6"/>
        <v>43</v>
      </c>
      <c r="M57" s="227">
        <f t="shared" si="7"/>
        <v>3.5833333333333335</v>
      </c>
      <c r="N57" s="132" t="e">
        <f t="shared" si="13"/>
        <v>#VALUE!</v>
      </c>
      <c r="O57" s="132" t="e">
        <f t="shared" si="14"/>
        <v>#VALUE!</v>
      </c>
      <c r="P57" s="132" t="e">
        <f t="shared" si="1"/>
        <v>#VALUE!</v>
      </c>
      <c r="Q57" s="132" t="e">
        <f t="shared" si="8"/>
        <v>#VALUE!</v>
      </c>
      <c r="R57" s="132" t="e">
        <f t="shared" si="9"/>
        <v>#VALUE!</v>
      </c>
      <c r="S57" s="132" t="e">
        <f t="shared" si="15"/>
        <v>#VALUE!</v>
      </c>
    </row>
    <row r="58" spans="1:19">
      <c r="A58" s="274">
        <v>44</v>
      </c>
      <c r="B58" s="274">
        <f t="shared" si="2"/>
        <v>44</v>
      </c>
      <c r="C58" s="227">
        <f t="shared" si="3"/>
        <v>3.6666666666666665</v>
      </c>
      <c r="D58" s="132" t="e">
        <f t="shared" si="10"/>
        <v>#DIV/0!</v>
      </c>
      <c r="E58" s="132" t="e">
        <f t="shared" si="11"/>
        <v>#DIV/0!</v>
      </c>
      <c r="F58" s="132" t="e">
        <f t="shared" si="0"/>
        <v>#DIV/0!</v>
      </c>
      <c r="G58" s="132" t="e">
        <f t="shared" si="4"/>
        <v>#DIV/0!</v>
      </c>
      <c r="H58" s="132" t="e">
        <f t="shared" si="5"/>
        <v>#DIV/0!</v>
      </c>
      <c r="I58" s="132" t="e">
        <f t="shared" si="12"/>
        <v>#DIV/0!</v>
      </c>
      <c r="J58" s="274"/>
      <c r="K58" s="274">
        <v>44</v>
      </c>
      <c r="L58" s="274">
        <f t="shared" si="6"/>
        <v>44</v>
      </c>
      <c r="M58" s="227">
        <f t="shared" si="7"/>
        <v>3.6666666666666665</v>
      </c>
      <c r="N58" s="132" t="e">
        <f t="shared" si="13"/>
        <v>#VALUE!</v>
      </c>
      <c r="O58" s="132" t="e">
        <f t="shared" si="14"/>
        <v>#VALUE!</v>
      </c>
      <c r="P58" s="132" t="e">
        <f t="shared" si="1"/>
        <v>#VALUE!</v>
      </c>
      <c r="Q58" s="132" t="e">
        <f t="shared" si="8"/>
        <v>#VALUE!</v>
      </c>
      <c r="R58" s="132" t="e">
        <f t="shared" si="9"/>
        <v>#VALUE!</v>
      </c>
      <c r="S58" s="132" t="e">
        <f t="shared" si="15"/>
        <v>#VALUE!</v>
      </c>
    </row>
    <row r="59" spans="1:19">
      <c r="A59" s="274">
        <v>45</v>
      </c>
      <c r="B59" s="274">
        <f t="shared" si="2"/>
        <v>45</v>
      </c>
      <c r="C59" s="227">
        <f t="shared" si="3"/>
        <v>3.75</v>
      </c>
      <c r="D59" s="132" t="e">
        <f t="shared" si="10"/>
        <v>#DIV/0!</v>
      </c>
      <c r="E59" s="132" t="e">
        <f t="shared" si="11"/>
        <v>#DIV/0!</v>
      </c>
      <c r="F59" s="132" t="e">
        <f t="shared" si="0"/>
        <v>#DIV/0!</v>
      </c>
      <c r="G59" s="132" t="e">
        <f t="shared" si="4"/>
        <v>#DIV/0!</v>
      </c>
      <c r="H59" s="132" t="e">
        <f t="shared" si="5"/>
        <v>#DIV/0!</v>
      </c>
      <c r="I59" s="132" t="e">
        <f t="shared" si="12"/>
        <v>#DIV/0!</v>
      </c>
      <c r="J59" s="274"/>
      <c r="K59" s="274">
        <v>45</v>
      </c>
      <c r="L59" s="274">
        <f t="shared" si="6"/>
        <v>45</v>
      </c>
      <c r="M59" s="227">
        <f t="shared" si="7"/>
        <v>3.75</v>
      </c>
      <c r="N59" s="132" t="e">
        <f t="shared" si="13"/>
        <v>#VALUE!</v>
      </c>
      <c r="O59" s="132" t="e">
        <f t="shared" si="14"/>
        <v>#VALUE!</v>
      </c>
      <c r="P59" s="132" t="e">
        <f t="shared" si="1"/>
        <v>#VALUE!</v>
      </c>
      <c r="Q59" s="132" t="e">
        <f t="shared" si="8"/>
        <v>#VALUE!</v>
      </c>
      <c r="R59" s="132" t="e">
        <f t="shared" si="9"/>
        <v>#VALUE!</v>
      </c>
      <c r="S59" s="132" t="e">
        <f t="shared" si="15"/>
        <v>#VALUE!</v>
      </c>
    </row>
    <row r="60" spans="1:19">
      <c r="A60" s="274">
        <v>46</v>
      </c>
      <c r="B60" s="274">
        <f t="shared" si="2"/>
        <v>46</v>
      </c>
      <c r="C60" s="227">
        <f t="shared" si="3"/>
        <v>3.8333333333333335</v>
      </c>
      <c r="D60" s="132" t="e">
        <f t="shared" si="10"/>
        <v>#DIV/0!</v>
      </c>
      <c r="E60" s="132" t="e">
        <f t="shared" si="11"/>
        <v>#DIV/0!</v>
      </c>
      <c r="F60" s="132" t="e">
        <f t="shared" si="0"/>
        <v>#DIV/0!</v>
      </c>
      <c r="G60" s="132" t="e">
        <f t="shared" si="4"/>
        <v>#DIV/0!</v>
      </c>
      <c r="H60" s="132" t="e">
        <f t="shared" si="5"/>
        <v>#DIV/0!</v>
      </c>
      <c r="I60" s="132" t="e">
        <f t="shared" si="12"/>
        <v>#DIV/0!</v>
      </c>
      <c r="J60" s="274"/>
      <c r="K60" s="274">
        <v>46</v>
      </c>
      <c r="L60" s="274">
        <f t="shared" si="6"/>
        <v>46</v>
      </c>
      <c r="M60" s="227">
        <f t="shared" si="7"/>
        <v>3.8333333333333335</v>
      </c>
      <c r="N60" s="132" t="e">
        <f t="shared" si="13"/>
        <v>#VALUE!</v>
      </c>
      <c r="O60" s="132" t="e">
        <f t="shared" si="14"/>
        <v>#VALUE!</v>
      </c>
      <c r="P60" s="132" t="e">
        <f t="shared" si="1"/>
        <v>#VALUE!</v>
      </c>
      <c r="Q60" s="132" t="e">
        <f t="shared" si="8"/>
        <v>#VALUE!</v>
      </c>
      <c r="R60" s="132" t="e">
        <f t="shared" si="9"/>
        <v>#VALUE!</v>
      </c>
      <c r="S60" s="132" t="e">
        <f t="shared" si="15"/>
        <v>#VALUE!</v>
      </c>
    </row>
    <row r="61" spans="1:19">
      <c r="A61" s="274">
        <v>47</v>
      </c>
      <c r="B61" s="274">
        <f t="shared" si="2"/>
        <v>47</v>
      </c>
      <c r="C61" s="227">
        <f t="shared" si="3"/>
        <v>3.9166666666666665</v>
      </c>
      <c r="D61" s="132" t="e">
        <f t="shared" si="10"/>
        <v>#DIV/0!</v>
      </c>
      <c r="E61" s="132" t="e">
        <f t="shared" si="11"/>
        <v>#DIV/0!</v>
      </c>
      <c r="F61" s="132" t="e">
        <f t="shared" si="0"/>
        <v>#DIV/0!</v>
      </c>
      <c r="G61" s="132" t="e">
        <f t="shared" si="4"/>
        <v>#DIV/0!</v>
      </c>
      <c r="H61" s="132" t="e">
        <f t="shared" si="5"/>
        <v>#DIV/0!</v>
      </c>
      <c r="I61" s="132" t="e">
        <f t="shared" si="12"/>
        <v>#DIV/0!</v>
      </c>
      <c r="J61" s="274"/>
      <c r="K61" s="274">
        <v>47</v>
      </c>
      <c r="L61" s="274">
        <f t="shared" si="6"/>
        <v>47</v>
      </c>
      <c r="M61" s="227">
        <f t="shared" si="7"/>
        <v>3.9166666666666665</v>
      </c>
      <c r="N61" s="132" t="e">
        <f t="shared" si="13"/>
        <v>#VALUE!</v>
      </c>
      <c r="O61" s="132" t="e">
        <f t="shared" si="14"/>
        <v>#VALUE!</v>
      </c>
      <c r="P61" s="132" t="e">
        <f t="shared" si="1"/>
        <v>#VALUE!</v>
      </c>
      <c r="Q61" s="132" t="e">
        <f t="shared" si="8"/>
        <v>#VALUE!</v>
      </c>
      <c r="R61" s="132" t="e">
        <f t="shared" si="9"/>
        <v>#VALUE!</v>
      </c>
      <c r="S61" s="132" t="e">
        <f t="shared" si="15"/>
        <v>#VALUE!</v>
      </c>
    </row>
    <row r="62" spans="1:19">
      <c r="A62" s="274">
        <v>48</v>
      </c>
      <c r="B62" s="274">
        <f t="shared" si="2"/>
        <v>48</v>
      </c>
      <c r="C62" s="227">
        <f t="shared" si="3"/>
        <v>4</v>
      </c>
      <c r="D62" s="132" t="e">
        <f t="shared" si="10"/>
        <v>#DIV/0!</v>
      </c>
      <c r="E62" s="132" t="e">
        <f t="shared" si="11"/>
        <v>#DIV/0!</v>
      </c>
      <c r="F62" s="132" t="e">
        <f t="shared" si="0"/>
        <v>#DIV/0!</v>
      </c>
      <c r="G62" s="132" t="e">
        <f t="shared" si="4"/>
        <v>#DIV/0!</v>
      </c>
      <c r="H62" s="132" t="e">
        <f t="shared" si="5"/>
        <v>#DIV/0!</v>
      </c>
      <c r="I62" s="132" t="e">
        <f t="shared" si="12"/>
        <v>#DIV/0!</v>
      </c>
      <c r="J62" s="274"/>
      <c r="K62" s="274">
        <v>48</v>
      </c>
      <c r="L62" s="274">
        <f t="shared" si="6"/>
        <v>48</v>
      </c>
      <c r="M62" s="227">
        <f t="shared" si="7"/>
        <v>4</v>
      </c>
      <c r="N62" s="132" t="e">
        <f t="shared" si="13"/>
        <v>#VALUE!</v>
      </c>
      <c r="O62" s="132" t="e">
        <f t="shared" si="14"/>
        <v>#VALUE!</v>
      </c>
      <c r="P62" s="132" t="e">
        <f t="shared" si="1"/>
        <v>#VALUE!</v>
      </c>
      <c r="Q62" s="132" t="e">
        <f t="shared" si="8"/>
        <v>#VALUE!</v>
      </c>
      <c r="R62" s="132" t="e">
        <f t="shared" si="9"/>
        <v>#VALUE!</v>
      </c>
      <c r="S62" s="132" t="e">
        <f t="shared" si="15"/>
        <v>#VALUE!</v>
      </c>
    </row>
    <row r="63" spans="1:19">
      <c r="A63" s="274">
        <v>49</v>
      </c>
      <c r="B63" s="274">
        <f t="shared" si="2"/>
        <v>49</v>
      </c>
      <c r="C63" s="227">
        <f t="shared" si="3"/>
        <v>4.083333333333333</v>
      </c>
      <c r="D63" s="132" t="e">
        <f t="shared" si="10"/>
        <v>#DIV/0!</v>
      </c>
      <c r="E63" s="132" t="e">
        <f t="shared" si="11"/>
        <v>#DIV/0!</v>
      </c>
      <c r="F63" s="132" t="e">
        <f t="shared" si="0"/>
        <v>#DIV/0!</v>
      </c>
      <c r="G63" s="132" t="e">
        <f t="shared" si="4"/>
        <v>#DIV/0!</v>
      </c>
      <c r="H63" s="132" t="e">
        <f t="shared" si="5"/>
        <v>#DIV/0!</v>
      </c>
      <c r="I63" s="132" t="e">
        <f t="shared" si="12"/>
        <v>#DIV/0!</v>
      </c>
      <c r="J63" s="274"/>
      <c r="K63" s="274">
        <v>49</v>
      </c>
      <c r="L63" s="274">
        <f t="shared" si="6"/>
        <v>49</v>
      </c>
      <c r="M63" s="227">
        <f t="shared" si="7"/>
        <v>4.083333333333333</v>
      </c>
      <c r="N63" s="132" t="e">
        <f t="shared" si="13"/>
        <v>#VALUE!</v>
      </c>
      <c r="O63" s="132" t="e">
        <f t="shared" si="14"/>
        <v>#VALUE!</v>
      </c>
      <c r="P63" s="132" t="e">
        <f t="shared" si="1"/>
        <v>#VALUE!</v>
      </c>
      <c r="Q63" s="132" t="e">
        <f t="shared" si="8"/>
        <v>#VALUE!</v>
      </c>
      <c r="R63" s="132" t="e">
        <f t="shared" si="9"/>
        <v>#VALUE!</v>
      </c>
      <c r="S63" s="132" t="e">
        <f t="shared" si="15"/>
        <v>#VALUE!</v>
      </c>
    </row>
    <row r="64" spans="1:19">
      <c r="A64" s="274">
        <v>50</v>
      </c>
      <c r="B64" s="274">
        <f t="shared" si="2"/>
        <v>50</v>
      </c>
      <c r="C64" s="227">
        <f t="shared" si="3"/>
        <v>4.166666666666667</v>
      </c>
      <c r="D64" s="132" t="e">
        <f t="shared" si="10"/>
        <v>#DIV/0!</v>
      </c>
      <c r="E64" s="132" t="e">
        <f t="shared" si="11"/>
        <v>#DIV/0!</v>
      </c>
      <c r="F64" s="132" t="e">
        <f t="shared" si="0"/>
        <v>#DIV/0!</v>
      </c>
      <c r="G64" s="132" t="e">
        <f t="shared" si="4"/>
        <v>#DIV/0!</v>
      </c>
      <c r="H64" s="132" t="e">
        <f t="shared" si="5"/>
        <v>#DIV/0!</v>
      </c>
      <c r="I64" s="132" t="e">
        <f t="shared" si="12"/>
        <v>#DIV/0!</v>
      </c>
      <c r="J64" s="274"/>
      <c r="K64" s="274">
        <v>50</v>
      </c>
      <c r="L64" s="274">
        <f t="shared" si="6"/>
        <v>50</v>
      </c>
      <c r="M64" s="227">
        <f t="shared" si="7"/>
        <v>4.166666666666667</v>
      </c>
      <c r="N64" s="132" t="e">
        <f t="shared" si="13"/>
        <v>#VALUE!</v>
      </c>
      <c r="O64" s="132" t="e">
        <f t="shared" si="14"/>
        <v>#VALUE!</v>
      </c>
      <c r="P64" s="132" t="e">
        <f t="shared" si="1"/>
        <v>#VALUE!</v>
      </c>
      <c r="Q64" s="132" t="e">
        <f t="shared" si="8"/>
        <v>#VALUE!</v>
      </c>
      <c r="R64" s="132" t="e">
        <f t="shared" si="9"/>
        <v>#VALUE!</v>
      </c>
      <c r="S64" s="132" t="e">
        <f t="shared" si="15"/>
        <v>#VALUE!</v>
      </c>
    </row>
    <row r="65" spans="1:19">
      <c r="A65" s="274">
        <v>51</v>
      </c>
      <c r="B65" s="274">
        <f t="shared" si="2"/>
        <v>51</v>
      </c>
      <c r="C65" s="227">
        <f t="shared" si="3"/>
        <v>4.25</v>
      </c>
      <c r="D65" s="132" t="e">
        <f t="shared" si="10"/>
        <v>#DIV/0!</v>
      </c>
      <c r="E65" s="132" t="e">
        <f t="shared" si="11"/>
        <v>#DIV/0!</v>
      </c>
      <c r="F65" s="132" t="e">
        <f t="shared" si="0"/>
        <v>#DIV/0!</v>
      </c>
      <c r="G65" s="132" t="e">
        <f t="shared" si="4"/>
        <v>#DIV/0!</v>
      </c>
      <c r="H65" s="132" t="e">
        <f t="shared" si="5"/>
        <v>#DIV/0!</v>
      </c>
      <c r="I65" s="132" t="e">
        <f t="shared" si="12"/>
        <v>#DIV/0!</v>
      </c>
      <c r="J65" s="274"/>
      <c r="K65" s="274">
        <v>51</v>
      </c>
      <c r="L65" s="274">
        <f t="shared" si="6"/>
        <v>51</v>
      </c>
      <c r="M65" s="227">
        <f t="shared" si="7"/>
        <v>4.25</v>
      </c>
      <c r="N65" s="132" t="e">
        <f t="shared" si="13"/>
        <v>#VALUE!</v>
      </c>
      <c r="O65" s="132" t="e">
        <f t="shared" si="14"/>
        <v>#VALUE!</v>
      </c>
      <c r="P65" s="132" t="e">
        <f t="shared" si="1"/>
        <v>#VALUE!</v>
      </c>
      <c r="Q65" s="132" t="e">
        <f t="shared" si="8"/>
        <v>#VALUE!</v>
      </c>
      <c r="R65" s="132" t="e">
        <f t="shared" si="9"/>
        <v>#VALUE!</v>
      </c>
      <c r="S65" s="132" t="e">
        <f t="shared" si="15"/>
        <v>#VALUE!</v>
      </c>
    </row>
    <row r="66" spans="1:19">
      <c r="A66" s="274">
        <v>52</v>
      </c>
      <c r="B66" s="274">
        <f t="shared" si="2"/>
        <v>52</v>
      </c>
      <c r="C66" s="227">
        <f t="shared" si="3"/>
        <v>4.333333333333333</v>
      </c>
      <c r="D66" s="132" t="e">
        <f t="shared" si="10"/>
        <v>#DIV/0!</v>
      </c>
      <c r="E66" s="132" t="e">
        <f t="shared" si="11"/>
        <v>#DIV/0!</v>
      </c>
      <c r="F66" s="132" t="e">
        <f t="shared" si="0"/>
        <v>#DIV/0!</v>
      </c>
      <c r="G66" s="132" t="e">
        <f t="shared" si="4"/>
        <v>#DIV/0!</v>
      </c>
      <c r="H66" s="132" t="e">
        <f t="shared" si="5"/>
        <v>#DIV/0!</v>
      </c>
      <c r="I66" s="132" t="e">
        <f t="shared" si="12"/>
        <v>#DIV/0!</v>
      </c>
      <c r="J66" s="274"/>
      <c r="K66" s="274">
        <v>52</v>
      </c>
      <c r="L66" s="274">
        <f t="shared" si="6"/>
        <v>52</v>
      </c>
      <c r="M66" s="227">
        <f t="shared" si="7"/>
        <v>4.333333333333333</v>
      </c>
      <c r="N66" s="132" t="e">
        <f t="shared" si="13"/>
        <v>#VALUE!</v>
      </c>
      <c r="O66" s="132" t="e">
        <f t="shared" si="14"/>
        <v>#VALUE!</v>
      </c>
      <c r="P66" s="132" t="e">
        <f t="shared" si="1"/>
        <v>#VALUE!</v>
      </c>
      <c r="Q66" s="132" t="e">
        <f t="shared" si="8"/>
        <v>#VALUE!</v>
      </c>
      <c r="R66" s="132" t="e">
        <f t="shared" si="9"/>
        <v>#VALUE!</v>
      </c>
      <c r="S66" s="132" t="e">
        <f t="shared" si="15"/>
        <v>#VALUE!</v>
      </c>
    </row>
    <row r="67" spans="1:19">
      <c r="A67" s="274">
        <v>53</v>
      </c>
      <c r="B67" s="274">
        <f t="shared" si="2"/>
        <v>53</v>
      </c>
      <c r="C67" s="227">
        <f t="shared" si="3"/>
        <v>4.416666666666667</v>
      </c>
      <c r="D67" s="132" t="e">
        <f t="shared" si="10"/>
        <v>#DIV/0!</v>
      </c>
      <c r="E67" s="132" t="e">
        <f t="shared" si="11"/>
        <v>#DIV/0!</v>
      </c>
      <c r="F67" s="132" t="e">
        <f t="shared" si="0"/>
        <v>#DIV/0!</v>
      </c>
      <c r="G67" s="132" t="e">
        <f t="shared" si="4"/>
        <v>#DIV/0!</v>
      </c>
      <c r="H67" s="132" t="e">
        <f t="shared" si="5"/>
        <v>#DIV/0!</v>
      </c>
      <c r="I67" s="132" t="e">
        <f t="shared" si="12"/>
        <v>#DIV/0!</v>
      </c>
      <c r="J67" s="274"/>
      <c r="K67" s="274">
        <v>53</v>
      </c>
      <c r="L67" s="274">
        <f t="shared" si="6"/>
        <v>53</v>
      </c>
      <c r="M67" s="227">
        <f t="shared" si="7"/>
        <v>4.416666666666667</v>
      </c>
      <c r="N67" s="132" t="e">
        <f t="shared" si="13"/>
        <v>#VALUE!</v>
      </c>
      <c r="O67" s="132" t="e">
        <f t="shared" si="14"/>
        <v>#VALUE!</v>
      </c>
      <c r="P67" s="132" t="e">
        <f t="shared" si="1"/>
        <v>#VALUE!</v>
      </c>
      <c r="Q67" s="132" t="e">
        <f t="shared" si="8"/>
        <v>#VALUE!</v>
      </c>
      <c r="R67" s="132" t="e">
        <f t="shared" si="9"/>
        <v>#VALUE!</v>
      </c>
      <c r="S67" s="132" t="e">
        <f t="shared" si="15"/>
        <v>#VALUE!</v>
      </c>
    </row>
    <row r="68" spans="1:19">
      <c r="A68" s="274">
        <v>54</v>
      </c>
      <c r="B68" s="274">
        <f t="shared" si="2"/>
        <v>54</v>
      </c>
      <c r="C68" s="227">
        <f t="shared" si="3"/>
        <v>4.5</v>
      </c>
      <c r="D68" s="132" t="e">
        <f t="shared" si="10"/>
        <v>#DIV/0!</v>
      </c>
      <c r="E68" s="132" t="e">
        <f t="shared" si="11"/>
        <v>#DIV/0!</v>
      </c>
      <c r="F68" s="132" t="e">
        <f t="shared" si="0"/>
        <v>#DIV/0!</v>
      </c>
      <c r="G68" s="132" t="e">
        <f t="shared" si="4"/>
        <v>#DIV/0!</v>
      </c>
      <c r="H68" s="132" t="e">
        <f t="shared" si="5"/>
        <v>#DIV/0!</v>
      </c>
      <c r="I68" s="132" t="e">
        <f t="shared" si="12"/>
        <v>#DIV/0!</v>
      </c>
      <c r="J68" s="274"/>
      <c r="K68" s="274">
        <v>54</v>
      </c>
      <c r="L68" s="274">
        <f t="shared" si="6"/>
        <v>54</v>
      </c>
      <c r="M68" s="227">
        <f t="shared" si="7"/>
        <v>4.5</v>
      </c>
      <c r="N68" s="132" t="e">
        <f t="shared" si="13"/>
        <v>#VALUE!</v>
      </c>
      <c r="O68" s="132" t="e">
        <f t="shared" si="14"/>
        <v>#VALUE!</v>
      </c>
      <c r="P68" s="132" t="e">
        <f t="shared" si="1"/>
        <v>#VALUE!</v>
      </c>
      <c r="Q68" s="132" t="e">
        <f t="shared" si="8"/>
        <v>#VALUE!</v>
      </c>
      <c r="R68" s="132" t="e">
        <f t="shared" si="9"/>
        <v>#VALUE!</v>
      </c>
      <c r="S68" s="132" t="e">
        <f t="shared" si="15"/>
        <v>#VALUE!</v>
      </c>
    </row>
    <row r="69" spans="1:19">
      <c r="A69" s="274">
        <v>55</v>
      </c>
      <c r="B69" s="274">
        <f t="shared" si="2"/>
        <v>55</v>
      </c>
      <c r="C69" s="227">
        <f t="shared" si="3"/>
        <v>4.583333333333333</v>
      </c>
      <c r="D69" s="132" t="e">
        <f t="shared" si="10"/>
        <v>#DIV/0!</v>
      </c>
      <c r="E69" s="132" t="e">
        <f t="shared" si="11"/>
        <v>#DIV/0!</v>
      </c>
      <c r="F69" s="132" t="e">
        <f t="shared" si="0"/>
        <v>#DIV/0!</v>
      </c>
      <c r="G69" s="132" t="e">
        <f t="shared" si="4"/>
        <v>#DIV/0!</v>
      </c>
      <c r="H69" s="132" t="e">
        <f t="shared" si="5"/>
        <v>#DIV/0!</v>
      </c>
      <c r="I69" s="132" t="e">
        <f t="shared" si="12"/>
        <v>#DIV/0!</v>
      </c>
      <c r="J69" s="274"/>
      <c r="K69" s="274">
        <v>55</v>
      </c>
      <c r="L69" s="274">
        <f t="shared" si="6"/>
        <v>55</v>
      </c>
      <c r="M69" s="227">
        <f t="shared" si="7"/>
        <v>4.583333333333333</v>
      </c>
      <c r="N69" s="132" t="e">
        <f t="shared" si="13"/>
        <v>#VALUE!</v>
      </c>
      <c r="O69" s="132" t="e">
        <f t="shared" si="14"/>
        <v>#VALUE!</v>
      </c>
      <c r="P69" s="132" t="e">
        <f t="shared" si="1"/>
        <v>#VALUE!</v>
      </c>
      <c r="Q69" s="132" t="e">
        <f t="shared" si="8"/>
        <v>#VALUE!</v>
      </c>
      <c r="R69" s="132" t="e">
        <f t="shared" si="9"/>
        <v>#VALUE!</v>
      </c>
      <c r="S69" s="132" t="e">
        <f t="shared" si="15"/>
        <v>#VALUE!</v>
      </c>
    </row>
    <row r="70" spans="1:19">
      <c r="A70" s="274">
        <v>56</v>
      </c>
      <c r="B70" s="274">
        <f t="shared" si="2"/>
        <v>56</v>
      </c>
      <c r="C70" s="227">
        <f t="shared" si="3"/>
        <v>4.666666666666667</v>
      </c>
      <c r="D70" s="132" t="e">
        <f t="shared" si="10"/>
        <v>#DIV/0!</v>
      </c>
      <c r="E70" s="132" t="e">
        <f t="shared" si="11"/>
        <v>#DIV/0!</v>
      </c>
      <c r="F70" s="132" t="e">
        <f t="shared" si="0"/>
        <v>#DIV/0!</v>
      </c>
      <c r="G70" s="132" t="e">
        <f t="shared" si="4"/>
        <v>#DIV/0!</v>
      </c>
      <c r="H70" s="132" t="e">
        <f t="shared" si="5"/>
        <v>#DIV/0!</v>
      </c>
      <c r="I70" s="132" t="e">
        <f t="shared" si="12"/>
        <v>#DIV/0!</v>
      </c>
      <c r="J70" s="274"/>
      <c r="K70" s="274">
        <v>56</v>
      </c>
      <c r="L70" s="274">
        <f t="shared" si="6"/>
        <v>56</v>
      </c>
      <c r="M70" s="227">
        <f t="shared" si="7"/>
        <v>4.666666666666667</v>
      </c>
      <c r="N70" s="132" t="e">
        <f t="shared" si="13"/>
        <v>#VALUE!</v>
      </c>
      <c r="O70" s="132" t="e">
        <f t="shared" si="14"/>
        <v>#VALUE!</v>
      </c>
      <c r="P70" s="132" t="e">
        <f t="shared" si="1"/>
        <v>#VALUE!</v>
      </c>
      <c r="Q70" s="132" t="e">
        <f t="shared" si="8"/>
        <v>#VALUE!</v>
      </c>
      <c r="R70" s="132" t="e">
        <f t="shared" si="9"/>
        <v>#VALUE!</v>
      </c>
      <c r="S70" s="132" t="e">
        <f t="shared" si="15"/>
        <v>#VALUE!</v>
      </c>
    </row>
    <row r="71" spans="1:19">
      <c r="A71" s="274">
        <v>57</v>
      </c>
      <c r="B71" s="274">
        <f t="shared" si="2"/>
        <v>57</v>
      </c>
      <c r="C71" s="227">
        <f t="shared" si="3"/>
        <v>4.75</v>
      </c>
      <c r="D71" s="132" t="e">
        <f t="shared" si="10"/>
        <v>#DIV/0!</v>
      </c>
      <c r="E71" s="132" t="e">
        <f t="shared" si="11"/>
        <v>#DIV/0!</v>
      </c>
      <c r="F71" s="132" t="e">
        <f t="shared" si="0"/>
        <v>#DIV/0!</v>
      </c>
      <c r="G71" s="132" t="e">
        <f t="shared" si="4"/>
        <v>#DIV/0!</v>
      </c>
      <c r="H71" s="132" t="e">
        <f t="shared" si="5"/>
        <v>#DIV/0!</v>
      </c>
      <c r="I71" s="132" t="e">
        <f t="shared" si="12"/>
        <v>#DIV/0!</v>
      </c>
      <c r="J71" s="274"/>
      <c r="K71" s="274">
        <v>57</v>
      </c>
      <c r="L71" s="274">
        <f t="shared" si="6"/>
        <v>57</v>
      </c>
      <c r="M71" s="227">
        <f t="shared" si="7"/>
        <v>4.75</v>
      </c>
      <c r="N71" s="132" t="e">
        <f t="shared" si="13"/>
        <v>#VALUE!</v>
      </c>
      <c r="O71" s="132" t="e">
        <f t="shared" si="14"/>
        <v>#VALUE!</v>
      </c>
      <c r="P71" s="132" t="e">
        <f t="shared" si="1"/>
        <v>#VALUE!</v>
      </c>
      <c r="Q71" s="132" t="e">
        <f t="shared" si="8"/>
        <v>#VALUE!</v>
      </c>
      <c r="R71" s="132" t="e">
        <f t="shared" si="9"/>
        <v>#VALUE!</v>
      </c>
      <c r="S71" s="132" t="e">
        <f t="shared" si="15"/>
        <v>#VALUE!</v>
      </c>
    </row>
    <row r="72" spans="1:19">
      <c r="A72" s="274">
        <v>58</v>
      </c>
      <c r="B72" s="274">
        <f t="shared" si="2"/>
        <v>58</v>
      </c>
      <c r="C72" s="227">
        <f t="shared" si="3"/>
        <v>4.833333333333333</v>
      </c>
      <c r="D72" s="132" t="e">
        <f t="shared" si="10"/>
        <v>#DIV/0!</v>
      </c>
      <c r="E72" s="132" t="e">
        <f t="shared" si="11"/>
        <v>#DIV/0!</v>
      </c>
      <c r="F72" s="132" t="e">
        <f t="shared" si="0"/>
        <v>#DIV/0!</v>
      </c>
      <c r="G72" s="132" t="e">
        <f t="shared" si="4"/>
        <v>#DIV/0!</v>
      </c>
      <c r="H72" s="132" t="e">
        <f t="shared" si="5"/>
        <v>#DIV/0!</v>
      </c>
      <c r="I72" s="132" t="e">
        <f t="shared" si="12"/>
        <v>#DIV/0!</v>
      </c>
      <c r="J72" s="274"/>
      <c r="K72" s="274">
        <v>58</v>
      </c>
      <c r="L72" s="274">
        <f t="shared" si="6"/>
        <v>58</v>
      </c>
      <c r="M72" s="227">
        <f t="shared" si="7"/>
        <v>4.833333333333333</v>
      </c>
      <c r="N72" s="132" t="e">
        <f t="shared" si="13"/>
        <v>#VALUE!</v>
      </c>
      <c r="O72" s="132" t="e">
        <f t="shared" si="14"/>
        <v>#VALUE!</v>
      </c>
      <c r="P72" s="132" t="e">
        <f t="shared" si="1"/>
        <v>#VALUE!</v>
      </c>
      <c r="Q72" s="132" t="e">
        <f t="shared" si="8"/>
        <v>#VALUE!</v>
      </c>
      <c r="R72" s="132" t="e">
        <f t="shared" si="9"/>
        <v>#VALUE!</v>
      </c>
      <c r="S72" s="132" t="e">
        <f t="shared" si="15"/>
        <v>#VALUE!</v>
      </c>
    </row>
    <row r="73" spans="1:19">
      <c r="A73" s="274">
        <v>59</v>
      </c>
      <c r="B73" s="274">
        <f t="shared" si="2"/>
        <v>59</v>
      </c>
      <c r="C73" s="227">
        <f t="shared" si="3"/>
        <v>4.916666666666667</v>
      </c>
      <c r="D73" s="132" t="e">
        <f t="shared" si="10"/>
        <v>#DIV/0!</v>
      </c>
      <c r="E73" s="132" t="e">
        <f t="shared" si="11"/>
        <v>#DIV/0!</v>
      </c>
      <c r="F73" s="132" t="e">
        <f t="shared" si="0"/>
        <v>#DIV/0!</v>
      </c>
      <c r="G73" s="132" t="e">
        <f t="shared" si="4"/>
        <v>#DIV/0!</v>
      </c>
      <c r="H73" s="132" t="e">
        <f t="shared" si="5"/>
        <v>#DIV/0!</v>
      </c>
      <c r="I73" s="132" t="e">
        <f t="shared" si="12"/>
        <v>#DIV/0!</v>
      </c>
      <c r="J73" s="274"/>
      <c r="K73" s="274">
        <v>59</v>
      </c>
      <c r="L73" s="274">
        <f t="shared" si="6"/>
        <v>59</v>
      </c>
      <c r="M73" s="227">
        <f t="shared" si="7"/>
        <v>4.916666666666667</v>
      </c>
      <c r="N73" s="132" t="e">
        <f t="shared" si="13"/>
        <v>#VALUE!</v>
      </c>
      <c r="O73" s="132" t="e">
        <f t="shared" si="14"/>
        <v>#VALUE!</v>
      </c>
      <c r="P73" s="132" t="e">
        <f t="shared" si="1"/>
        <v>#VALUE!</v>
      </c>
      <c r="Q73" s="132" t="e">
        <f t="shared" si="8"/>
        <v>#VALUE!</v>
      </c>
      <c r="R73" s="132" t="e">
        <f t="shared" si="9"/>
        <v>#VALUE!</v>
      </c>
      <c r="S73" s="132" t="e">
        <f t="shared" si="15"/>
        <v>#VALUE!</v>
      </c>
    </row>
    <row r="74" spans="1:19">
      <c r="A74" s="274">
        <v>60</v>
      </c>
      <c r="B74" s="274">
        <f t="shared" si="2"/>
        <v>60</v>
      </c>
      <c r="C74" s="227">
        <f t="shared" si="3"/>
        <v>5</v>
      </c>
      <c r="D74" s="132" t="e">
        <f t="shared" si="10"/>
        <v>#DIV/0!</v>
      </c>
      <c r="E74" s="132" t="e">
        <f t="shared" si="11"/>
        <v>#DIV/0!</v>
      </c>
      <c r="F74" s="132" t="e">
        <f t="shared" si="0"/>
        <v>#DIV/0!</v>
      </c>
      <c r="G74" s="132" t="e">
        <f t="shared" si="4"/>
        <v>#DIV/0!</v>
      </c>
      <c r="H74" s="132" t="e">
        <f t="shared" si="5"/>
        <v>#DIV/0!</v>
      </c>
      <c r="I74" s="132" t="e">
        <f t="shared" si="12"/>
        <v>#DIV/0!</v>
      </c>
      <c r="J74" s="274"/>
      <c r="K74" s="274">
        <v>60</v>
      </c>
      <c r="L74" s="274">
        <f t="shared" si="6"/>
        <v>60</v>
      </c>
      <c r="M74" s="227">
        <f t="shared" si="7"/>
        <v>5</v>
      </c>
      <c r="N74" s="132" t="e">
        <f t="shared" si="13"/>
        <v>#VALUE!</v>
      </c>
      <c r="O74" s="132" t="e">
        <f t="shared" si="14"/>
        <v>#VALUE!</v>
      </c>
      <c r="P74" s="132" t="e">
        <f t="shared" si="1"/>
        <v>#VALUE!</v>
      </c>
      <c r="Q74" s="132" t="e">
        <f t="shared" si="8"/>
        <v>#VALUE!</v>
      </c>
      <c r="R74" s="132" t="e">
        <f t="shared" si="9"/>
        <v>#VALUE!</v>
      </c>
      <c r="S74" s="132" t="e">
        <f t="shared" si="15"/>
        <v>#VALUE!</v>
      </c>
    </row>
    <row r="75" spans="1:19">
      <c r="A75" s="274">
        <v>61</v>
      </c>
      <c r="B75" s="274">
        <f t="shared" si="2"/>
        <v>61</v>
      </c>
      <c r="C75" s="227">
        <f t="shared" si="3"/>
        <v>5.083333333333333</v>
      </c>
      <c r="D75" s="132" t="e">
        <f t="shared" si="10"/>
        <v>#DIV/0!</v>
      </c>
      <c r="E75" s="132" t="e">
        <f t="shared" si="11"/>
        <v>#DIV/0!</v>
      </c>
      <c r="F75" s="132" t="e">
        <f t="shared" si="0"/>
        <v>#DIV/0!</v>
      </c>
      <c r="G75" s="132" t="e">
        <f t="shared" si="4"/>
        <v>#DIV/0!</v>
      </c>
      <c r="H75" s="132" t="e">
        <f t="shared" si="5"/>
        <v>#DIV/0!</v>
      </c>
      <c r="I75" s="132" t="e">
        <f t="shared" si="12"/>
        <v>#DIV/0!</v>
      </c>
      <c r="J75" s="274"/>
      <c r="K75" s="274">
        <v>61</v>
      </c>
      <c r="L75" s="274">
        <f t="shared" si="6"/>
        <v>61</v>
      </c>
      <c r="M75" s="227">
        <f t="shared" si="7"/>
        <v>5.083333333333333</v>
      </c>
      <c r="N75" s="132" t="e">
        <f t="shared" si="13"/>
        <v>#VALUE!</v>
      </c>
      <c r="O75" s="132" t="e">
        <f t="shared" si="14"/>
        <v>#VALUE!</v>
      </c>
      <c r="P75" s="132" t="e">
        <f t="shared" si="1"/>
        <v>#VALUE!</v>
      </c>
      <c r="Q75" s="132" t="e">
        <f t="shared" si="8"/>
        <v>#VALUE!</v>
      </c>
      <c r="R75" s="132" t="e">
        <f t="shared" si="9"/>
        <v>#VALUE!</v>
      </c>
      <c r="S75" s="132" t="e">
        <f t="shared" si="15"/>
        <v>#VALUE!</v>
      </c>
    </row>
    <row r="76" spans="1:19">
      <c r="A76" s="274">
        <v>62</v>
      </c>
      <c r="B76" s="274">
        <f t="shared" si="2"/>
        <v>62</v>
      </c>
      <c r="C76" s="227">
        <f t="shared" si="3"/>
        <v>5.166666666666667</v>
      </c>
      <c r="D76" s="132" t="e">
        <f t="shared" si="10"/>
        <v>#DIV/0!</v>
      </c>
      <c r="E76" s="132" t="e">
        <f t="shared" si="11"/>
        <v>#DIV/0!</v>
      </c>
      <c r="F76" s="132" t="e">
        <f t="shared" si="0"/>
        <v>#DIV/0!</v>
      </c>
      <c r="G76" s="132" t="e">
        <f t="shared" si="4"/>
        <v>#DIV/0!</v>
      </c>
      <c r="H76" s="132" t="e">
        <f t="shared" si="5"/>
        <v>#DIV/0!</v>
      </c>
      <c r="I76" s="132" t="e">
        <f t="shared" si="12"/>
        <v>#DIV/0!</v>
      </c>
      <c r="J76" s="274"/>
      <c r="K76" s="274">
        <v>62</v>
      </c>
      <c r="L76" s="274">
        <f t="shared" si="6"/>
        <v>62</v>
      </c>
      <c r="M76" s="227">
        <f t="shared" si="7"/>
        <v>5.166666666666667</v>
      </c>
      <c r="N76" s="132" t="e">
        <f t="shared" si="13"/>
        <v>#VALUE!</v>
      </c>
      <c r="O76" s="132" t="e">
        <f t="shared" si="14"/>
        <v>#VALUE!</v>
      </c>
      <c r="P76" s="132" t="e">
        <f t="shared" si="1"/>
        <v>#VALUE!</v>
      </c>
      <c r="Q76" s="132" t="e">
        <f t="shared" si="8"/>
        <v>#VALUE!</v>
      </c>
      <c r="R76" s="132" t="e">
        <f t="shared" si="9"/>
        <v>#VALUE!</v>
      </c>
      <c r="S76" s="132" t="e">
        <f t="shared" si="15"/>
        <v>#VALUE!</v>
      </c>
    </row>
    <row r="77" spans="1:19">
      <c r="A77" s="274">
        <v>63</v>
      </c>
      <c r="B77" s="274">
        <f t="shared" si="2"/>
        <v>63</v>
      </c>
      <c r="C77" s="227">
        <f t="shared" si="3"/>
        <v>5.25</v>
      </c>
      <c r="D77" s="132" t="e">
        <f t="shared" si="10"/>
        <v>#DIV/0!</v>
      </c>
      <c r="E77" s="132" t="e">
        <f t="shared" si="11"/>
        <v>#DIV/0!</v>
      </c>
      <c r="F77" s="132" t="e">
        <f t="shared" si="0"/>
        <v>#DIV/0!</v>
      </c>
      <c r="G77" s="132" t="e">
        <f t="shared" si="4"/>
        <v>#DIV/0!</v>
      </c>
      <c r="H77" s="132" t="e">
        <f t="shared" si="5"/>
        <v>#DIV/0!</v>
      </c>
      <c r="I77" s="132" t="e">
        <f t="shared" si="12"/>
        <v>#DIV/0!</v>
      </c>
      <c r="J77" s="274"/>
      <c r="K77" s="274">
        <v>63</v>
      </c>
      <c r="L77" s="274">
        <f t="shared" si="6"/>
        <v>63</v>
      </c>
      <c r="M77" s="227">
        <f t="shared" si="7"/>
        <v>5.25</v>
      </c>
      <c r="N77" s="132" t="e">
        <f t="shared" si="13"/>
        <v>#VALUE!</v>
      </c>
      <c r="O77" s="132" t="e">
        <f t="shared" si="14"/>
        <v>#VALUE!</v>
      </c>
      <c r="P77" s="132" t="e">
        <f t="shared" si="1"/>
        <v>#VALUE!</v>
      </c>
      <c r="Q77" s="132" t="e">
        <f t="shared" si="8"/>
        <v>#VALUE!</v>
      </c>
      <c r="R77" s="132" t="e">
        <f t="shared" si="9"/>
        <v>#VALUE!</v>
      </c>
      <c r="S77" s="132" t="e">
        <f t="shared" si="15"/>
        <v>#VALUE!</v>
      </c>
    </row>
    <row r="78" spans="1:19">
      <c r="A78" s="274">
        <v>64</v>
      </c>
      <c r="B78" s="274">
        <f t="shared" si="2"/>
        <v>64</v>
      </c>
      <c r="C78" s="227">
        <f t="shared" si="3"/>
        <v>5.333333333333333</v>
      </c>
      <c r="D78" s="132" t="e">
        <f t="shared" si="10"/>
        <v>#DIV/0!</v>
      </c>
      <c r="E78" s="132" t="e">
        <f t="shared" si="11"/>
        <v>#DIV/0!</v>
      </c>
      <c r="F78" s="132" t="e">
        <f t="shared" si="0"/>
        <v>#DIV/0!</v>
      </c>
      <c r="G78" s="132" t="e">
        <f t="shared" si="4"/>
        <v>#DIV/0!</v>
      </c>
      <c r="H78" s="132" t="e">
        <f t="shared" si="5"/>
        <v>#DIV/0!</v>
      </c>
      <c r="I78" s="132" t="e">
        <f t="shared" si="12"/>
        <v>#DIV/0!</v>
      </c>
      <c r="J78" s="274"/>
      <c r="K78" s="274">
        <v>64</v>
      </c>
      <c r="L78" s="274">
        <f t="shared" si="6"/>
        <v>64</v>
      </c>
      <c r="M78" s="227">
        <f t="shared" si="7"/>
        <v>5.333333333333333</v>
      </c>
      <c r="N78" s="132" t="e">
        <f t="shared" si="13"/>
        <v>#VALUE!</v>
      </c>
      <c r="O78" s="132" t="e">
        <f t="shared" si="14"/>
        <v>#VALUE!</v>
      </c>
      <c r="P78" s="132" t="e">
        <f t="shared" si="1"/>
        <v>#VALUE!</v>
      </c>
      <c r="Q78" s="132" t="e">
        <f t="shared" si="8"/>
        <v>#VALUE!</v>
      </c>
      <c r="R78" s="132" t="e">
        <f t="shared" si="9"/>
        <v>#VALUE!</v>
      </c>
      <c r="S78" s="132" t="e">
        <f t="shared" si="15"/>
        <v>#VALUE!</v>
      </c>
    </row>
    <row r="79" spans="1:19">
      <c r="A79" s="274">
        <v>65</v>
      </c>
      <c r="B79" s="274">
        <f t="shared" si="2"/>
        <v>65</v>
      </c>
      <c r="C79" s="227">
        <f t="shared" si="3"/>
        <v>5.416666666666667</v>
      </c>
      <c r="D79" s="132" t="e">
        <f t="shared" si="10"/>
        <v>#DIV/0!</v>
      </c>
      <c r="E79" s="132" t="e">
        <f t="shared" si="11"/>
        <v>#DIV/0!</v>
      </c>
      <c r="F79" s="132" t="e">
        <f t="shared" ref="F79:F142" si="16">IF(B$10&gt;=A79,0,E79-G79)</f>
        <v>#DIV/0!</v>
      </c>
      <c r="G79" s="132" t="e">
        <f t="shared" si="4"/>
        <v>#DIV/0!</v>
      </c>
      <c r="H79" s="132" t="e">
        <f t="shared" si="5"/>
        <v>#DIV/0!</v>
      </c>
      <c r="I79" s="132" t="e">
        <f t="shared" si="12"/>
        <v>#DIV/0!</v>
      </c>
      <c r="J79" s="274"/>
      <c r="K79" s="274">
        <v>65</v>
      </c>
      <c r="L79" s="274">
        <f t="shared" si="6"/>
        <v>65</v>
      </c>
      <c r="M79" s="227">
        <f t="shared" si="7"/>
        <v>5.416666666666667</v>
      </c>
      <c r="N79" s="132" t="e">
        <f t="shared" si="13"/>
        <v>#VALUE!</v>
      </c>
      <c r="O79" s="132" t="e">
        <f t="shared" si="14"/>
        <v>#VALUE!</v>
      </c>
      <c r="P79" s="132" t="e">
        <f t="shared" ref="P79:P142" si="17">IF(L$10&gt;=K79,0,O79-Q79)</f>
        <v>#VALUE!</v>
      </c>
      <c r="Q79" s="132" t="e">
        <f t="shared" si="8"/>
        <v>#VALUE!</v>
      </c>
      <c r="R79" s="132" t="e">
        <f t="shared" si="9"/>
        <v>#VALUE!</v>
      </c>
      <c r="S79" s="132" t="e">
        <f t="shared" si="15"/>
        <v>#VALUE!</v>
      </c>
    </row>
    <row r="80" spans="1:19">
      <c r="A80" s="274">
        <v>66</v>
      </c>
      <c r="B80" s="274">
        <f t="shared" ref="B80:B143" si="18">A80*12/B$6</f>
        <v>66</v>
      </c>
      <c r="C80" s="227">
        <f t="shared" ref="C80:C143" si="19">A80/B$6</f>
        <v>5.5</v>
      </c>
      <c r="D80" s="132" t="e">
        <f t="shared" si="10"/>
        <v>#DIV/0!</v>
      </c>
      <c r="E80" s="132" t="e">
        <f t="shared" si="11"/>
        <v>#DIV/0!</v>
      </c>
      <c r="F80" s="132" t="e">
        <f t="shared" si="16"/>
        <v>#DIV/0!</v>
      </c>
      <c r="G80" s="132" t="e">
        <f t="shared" ref="G80:G143" si="20">D80*B$3/B$6</f>
        <v>#DIV/0!</v>
      </c>
      <c r="H80" s="132" t="e">
        <f t="shared" ref="H80:H143" si="21">SUM(F80:G80)</f>
        <v>#DIV/0!</v>
      </c>
      <c r="I80" s="132" t="e">
        <f t="shared" si="12"/>
        <v>#DIV/0!</v>
      </c>
      <c r="J80" s="274"/>
      <c r="K80" s="274">
        <v>66</v>
      </c>
      <c r="L80" s="274">
        <f t="shared" ref="L80:L143" si="22">K80*12/L$6</f>
        <v>66</v>
      </c>
      <c r="M80" s="227">
        <f t="shared" ref="M80:M143" si="23">K80/L$6</f>
        <v>5.5</v>
      </c>
      <c r="N80" s="132" t="e">
        <f t="shared" si="13"/>
        <v>#VALUE!</v>
      </c>
      <c r="O80" s="132" t="e">
        <f t="shared" si="14"/>
        <v>#VALUE!</v>
      </c>
      <c r="P80" s="132" t="e">
        <f t="shared" si="17"/>
        <v>#VALUE!</v>
      </c>
      <c r="Q80" s="132" t="e">
        <f t="shared" ref="Q80:Q143" si="24">N80*L$3/L$6</f>
        <v>#VALUE!</v>
      </c>
      <c r="R80" s="132" t="e">
        <f t="shared" ref="R80:R143" si="25">SUM(P80:Q80)</f>
        <v>#VALUE!</v>
      </c>
      <c r="S80" s="132" t="e">
        <f t="shared" si="15"/>
        <v>#VALUE!</v>
      </c>
    </row>
    <row r="81" spans="1:19">
      <c r="A81" s="274">
        <v>67</v>
      </c>
      <c r="B81" s="274">
        <f t="shared" si="18"/>
        <v>67</v>
      </c>
      <c r="C81" s="227">
        <f t="shared" si="19"/>
        <v>5.583333333333333</v>
      </c>
      <c r="D81" s="132" t="e">
        <f t="shared" ref="D81:D144" si="26">IF(I80&gt;0,I80,0)</f>
        <v>#DIV/0!</v>
      </c>
      <c r="E81" s="132" t="e">
        <f t="shared" ref="E81:E144" si="27">IF(D81&gt;0,MIN(E80,D81),0)</f>
        <v>#DIV/0!</v>
      </c>
      <c r="F81" s="132" t="e">
        <f t="shared" si="16"/>
        <v>#DIV/0!</v>
      </c>
      <c r="G81" s="132" t="e">
        <f t="shared" si="20"/>
        <v>#DIV/0!</v>
      </c>
      <c r="H81" s="132" t="e">
        <f t="shared" si="21"/>
        <v>#DIV/0!</v>
      </c>
      <c r="I81" s="132" t="e">
        <f t="shared" ref="I81:I144" si="28">D81-F81</f>
        <v>#DIV/0!</v>
      </c>
      <c r="J81" s="274"/>
      <c r="K81" s="274">
        <v>67</v>
      </c>
      <c r="L81" s="274">
        <f t="shared" si="22"/>
        <v>67</v>
      </c>
      <c r="M81" s="227">
        <f t="shared" si="23"/>
        <v>5.583333333333333</v>
      </c>
      <c r="N81" s="132" t="e">
        <f t="shared" ref="N81:N144" si="29">IF(S80&gt;0,S80,0)</f>
        <v>#VALUE!</v>
      </c>
      <c r="O81" s="132" t="e">
        <f t="shared" ref="O81:O144" si="30">IF(N81&gt;0,MIN(O80,N81),0)</f>
        <v>#VALUE!</v>
      </c>
      <c r="P81" s="132" t="e">
        <f t="shared" si="17"/>
        <v>#VALUE!</v>
      </c>
      <c r="Q81" s="132" t="e">
        <f t="shared" si="24"/>
        <v>#VALUE!</v>
      </c>
      <c r="R81" s="132" t="e">
        <f t="shared" si="25"/>
        <v>#VALUE!</v>
      </c>
      <c r="S81" s="132" t="e">
        <f t="shared" ref="S81:S144" si="31">N81-P81</f>
        <v>#VALUE!</v>
      </c>
    </row>
    <row r="82" spans="1:19">
      <c r="A82" s="274">
        <v>68</v>
      </c>
      <c r="B82" s="274">
        <f t="shared" si="18"/>
        <v>68</v>
      </c>
      <c r="C82" s="227">
        <f t="shared" si="19"/>
        <v>5.666666666666667</v>
      </c>
      <c r="D82" s="132" t="e">
        <f t="shared" si="26"/>
        <v>#DIV/0!</v>
      </c>
      <c r="E82" s="132" t="e">
        <f t="shared" si="27"/>
        <v>#DIV/0!</v>
      </c>
      <c r="F82" s="132" t="e">
        <f t="shared" si="16"/>
        <v>#DIV/0!</v>
      </c>
      <c r="G82" s="132" t="e">
        <f t="shared" si="20"/>
        <v>#DIV/0!</v>
      </c>
      <c r="H82" s="132" t="e">
        <f t="shared" si="21"/>
        <v>#DIV/0!</v>
      </c>
      <c r="I82" s="132" t="e">
        <f t="shared" si="28"/>
        <v>#DIV/0!</v>
      </c>
      <c r="J82" s="274"/>
      <c r="K82" s="274">
        <v>68</v>
      </c>
      <c r="L82" s="274">
        <f t="shared" si="22"/>
        <v>68</v>
      </c>
      <c r="M82" s="227">
        <f t="shared" si="23"/>
        <v>5.666666666666667</v>
      </c>
      <c r="N82" s="132" t="e">
        <f t="shared" si="29"/>
        <v>#VALUE!</v>
      </c>
      <c r="O82" s="132" t="e">
        <f t="shared" si="30"/>
        <v>#VALUE!</v>
      </c>
      <c r="P82" s="132" t="e">
        <f t="shared" si="17"/>
        <v>#VALUE!</v>
      </c>
      <c r="Q82" s="132" t="e">
        <f t="shared" si="24"/>
        <v>#VALUE!</v>
      </c>
      <c r="R82" s="132" t="e">
        <f t="shared" si="25"/>
        <v>#VALUE!</v>
      </c>
      <c r="S82" s="132" t="e">
        <f t="shared" si="31"/>
        <v>#VALUE!</v>
      </c>
    </row>
    <row r="83" spans="1:19">
      <c r="A83" s="274">
        <v>69</v>
      </c>
      <c r="B83" s="274">
        <f t="shared" si="18"/>
        <v>69</v>
      </c>
      <c r="C83" s="227">
        <f t="shared" si="19"/>
        <v>5.75</v>
      </c>
      <c r="D83" s="132" t="e">
        <f t="shared" si="26"/>
        <v>#DIV/0!</v>
      </c>
      <c r="E83" s="132" t="e">
        <f t="shared" si="27"/>
        <v>#DIV/0!</v>
      </c>
      <c r="F83" s="132" t="e">
        <f t="shared" si="16"/>
        <v>#DIV/0!</v>
      </c>
      <c r="G83" s="132" t="e">
        <f t="shared" si="20"/>
        <v>#DIV/0!</v>
      </c>
      <c r="H83" s="132" t="e">
        <f t="shared" si="21"/>
        <v>#DIV/0!</v>
      </c>
      <c r="I83" s="132" t="e">
        <f t="shared" si="28"/>
        <v>#DIV/0!</v>
      </c>
      <c r="J83" s="274"/>
      <c r="K83" s="274">
        <v>69</v>
      </c>
      <c r="L83" s="274">
        <f t="shared" si="22"/>
        <v>69</v>
      </c>
      <c r="M83" s="227">
        <f t="shared" si="23"/>
        <v>5.75</v>
      </c>
      <c r="N83" s="132" t="e">
        <f t="shared" si="29"/>
        <v>#VALUE!</v>
      </c>
      <c r="O83" s="132" t="e">
        <f t="shared" si="30"/>
        <v>#VALUE!</v>
      </c>
      <c r="P83" s="132" t="e">
        <f t="shared" si="17"/>
        <v>#VALUE!</v>
      </c>
      <c r="Q83" s="132" t="e">
        <f t="shared" si="24"/>
        <v>#VALUE!</v>
      </c>
      <c r="R83" s="132" t="e">
        <f t="shared" si="25"/>
        <v>#VALUE!</v>
      </c>
      <c r="S83" s="132" t="e">
        <f t="shared" si="31"/>
        <v>#VALUE!</v>
      </c>
    </row>
    <row r="84" spans="1:19">
      <c r="A84" s="274">
        <v>70</v>
      </c>
      <c r="B84" s="274">
        <f t="shared" si="18"/>
        <v>70</v>
      </c>
      <c r="C84" s="227">
        <f t="shared" si="19"/>
        <v>5.833333333333333</v>
      </c>
      <c r="D84" s="132" t="e">
        <f t="shared" si="26"/>
        <v>#DIV/0!</v>
      </c>
      <c r="E84" s="132" t="e">
        <f t="shared" si="27"/>
        <v>#DIV/0!</v>
      </c>
      <c r="F84" s="132" t="e">
        <f t="shared" si="16"/>
        <v>#DIV/0!</v>
      </c>
      <c r="G84" s="132" t="e">
        <f t="shared" si="20"/>
        <v>#DIV/0!</v>
      </c>
      <c r="H84" s="132" t="e">
        <f t="shared" si="21"/>
        <v>#DIV/0!</v>
      </c>
      <c r="I84" s="132" t="e">
        <f t="shared" si="28"/>
        <v>#DIV/0!</v>
      </c>
      <c r="J84" s="274"/>
      <c r="K84" s="274">
        <v>70</v>
      </c>
      <c r="L84" s="274">
        <f t="shared" si="22"/>
        <v>70</v>
      </c>
      <c r="M84" s="227">
        <f t="shared" si="23"/>
        <v>5.833333333333333</v>
      </c>
      <c r="N84" s="132" t="e">
        <f t="shared" si="29"/>
        <v>#VALUE!</v>
      </c>
      <c r="O84" s="132" t="e">
        <f t="shared" si="30"/>
        <v>#VALUE!</v>
      </c>
      <c r="P84" s="132" t="e">
        <f t="shared" si="17"/>
        <v>#VALUE!</v>
      </c>
      <c r="Q84" s="132" t="e">
        <f t="shared" si="24"/>
        <v>#VALUE!</v>
      </c>
      <c r="R84" s="132" t="e">
        <f t="shared" si="25"/>
        <v>#VALUE!</v>
      </c>
      <c r="S84" s="132" t="e">
        <f t="shared" si="31"/>
        <v>#VALUE!</v>
      </c>
    </row>
    <row r="85" spans="1:19">
      <c r="A85" s="274">
        <v>71</v>
      </c>
      <c r="B85" s="274">
        <f t="shared" si="18"/>
        <v>71</v>
      </c>
      <c r="C85" s="227">
        <f t="shared" si="19"/>
        <v>5.916666666666667</v>
      </c>
      <c r="D85" s="132" t="e">
        <f t="shared" si="26"/>
        <v>#DIV/0!</v>
      </c>
      <c r="E85" s="132" t="e">
        <f t="shared" si="27"/>
        <v>#DIV/0!</v>
      </c>
      <c r="F85" s="132" t="e">
        <f t="shared" si="16"/>
        <v>#DIV/0!</v>
      </c>
      <c r="G85" s="132" t="e">
        <f t="shared" si="20"/>
        <v>#DIV/0!</v>
      </c>
      <c r="H85" s="132" t="e">
        <f t="shared" si="21"/>
        <v>#DIV/0!</v>
      </c>
      <c r="I85" s="132" t="e">
        <f t="shared" si="28"/>
        <v>#DIV/0!</v>
      </c>
      <c r="J85" s="274"/>
      <c r="K85" s="274">
        <v>71</v>
      </c>
      <c r="L85" s="274">
        <f t="shared" si="22"/>
        <v>71</v>
      </c>
      <c r="M85" s="227">
        <f t="shared" si="23"/>
        <v>5.916666666666667</v>
      </c>
      <c r="N85" s="132" t="e">
        <f t="shared" si="29"/>
        <v>#VALUE!</v>
      </c>
      <c r="O85" s="132" t="e">
        <f t="shared" si="30"/>
        <v>#VALUE!</v>
      </c>
      <c r="P85" s="132" t="e">
        <f t="shared" si="17"/>
        <v>#VALUE!</v>
      </c>
      <c r="Q85" s="132" t="e">
        <f t="shared" si="24"/>
        <v>#VALUE!</v>
      </c>
      <c r="R85" s="132" t="e">
        <f t="shared" si="25"/>
        <v>#VALUE!</v>
      </c>
      <c r="S85" s="132" t="e">
        <f t="shared" si="31"/>
        <v>#VALUE!</v>
      </c>
    </row>
    <row r="86" spans="1:19">
      <c r="A86" s="274">
        <v>72</v>
      </c>
      <c r="B86" s="274">
        <f t="shared" si="18"/>
        <v>72</v>
      </c>
      <c r="C86" s="227">
        <f t="shared" si="19"/>
        <v>6</v>
      </c>
      <c r="D86" s="132" t="e">
        <f t="shared" si="26"/>
        <v>#DIV/0!</v>
      </c>
      <c r="E86" s="132" t="e">
        <f t="shared" si="27"/>
        <v>#DIV/0!</v>
      </c>
      <c r="F86" s="132" t="e">
        <f t="shared" si="16"/>
        <v>#DIV/0!</v>
      </c>
      <c r="G86" s="132" t="e">
        <f t="shared" si="20"/>
        <v>#DIV/0!</v>
      </c>
      <c r="H86" s="132" t="e">
        <f t="shared" si="21"/>
        <v>#DIV/0!</v>
      </c>
      <c r="I86" s="132" t="e">
        <f t="shared" si="28"/>
        <v>#DIV/0!</v>
      </c>
      <c r="J86" s="274"/>
      <c r="K86" s="274">
        <v>72</v>
      </c>
      <c r="L86" s="274">
        <f t="shared" si="22"/>
        <v>72</v>
      </c>
      <c r="M86" s="227">
        <f t="shared" si="23"/>
        <v>6</v>
      </c>
      <c r="N86" s="132" t="e">
        <f t="shared" si="29"/>
        <v>#VALUE!</v>
      </c>
      <c r="O86" s="132" t="e">
        <f t="shared" si="30"/>
        <v>#VALUE!</v>
      </c>
      <c r="P86" s="132" t="e">
        <f t="shared" si="17"/>
        <v>#VALUE!</v>
      </c>
      <c r="Q86" s="132" t="e">
        <f t="shared" si="24"/>
        <v>#VALUE!</v>
      </c>
      <c r="R86" s="132" t="e">
        <f t="shared" si="25"/>
        <v>#VALUE!</v>
      </c>
      <c r="S86" s="132" t="e">
        <f t="shared" si="31"/>
        <v>#VALUE!</v>
      </c>
    </row>
    <row r="87" spans="1:19">
      <c r="A87" s="274">
        <v>73</v>
      </c>
      <c r="B87" s="274">
        <f t="shared" si="18"/>
        <v>73</v>
      </c>
      <c r="C87" s="227">
        <f t="shared" si="19"/>
        <v>6.083333333333333</v>
      </c>
      <c r="D87" s="132" t="e">
        <f t="shared" si="26"/>
        <v>#DIV/0!</v>
      </c>
      <c r="E87" s="132" t="e">
        <f t="shared" si="27"/>
        <v>#DIV/0!</v>
      </c>
      <c r="F87" s="132" t="e">
        <f t="shared" si="16"/>
        <v>#DIV/0!</v>
      </c>
      <c r="G87" s="132" t="e">
        <f t="shared" si="20"/>
        <v>#DIV/0!</v>
      </c>
      <c r="H87" s="132" t="e">
        <f t="shared" si="21"/>
        <v>#DIV/0!</v>
      </c>
      <c r="I87" s="132" t="e">
        <f t="shared" si="28"/>
        <v>#DIV/0!</v>
      </c>
      <c r="J87" s="274"/>
      <c r="K87" s="274">
        <v>73</v>
      </c>
      <c r="L87" s="274">
        <f t="shared" si="22"/>
        <v>73</v>
      </c>
      <c r="M87" s="227">
        <f t="shared" si="23"/>
        <v>6.083333333333333</v>
      </c>
      <c r="N87" s="132" t="e">
        <f t="shared" si="29"/>
        <v>#VALUE!</v>
      </c>
      <c r="O87" s="132" t="e">
        <f t="shared" si="30"/>
        <v>#VALUE!</v>
      </c>
      <c r="P87" s="132" t="e">
        <f t="shared" si="17"/>
        <v>#VALUE!</v>
      </c>
      <c r="Q87" s="132" t="e">
        <f t="shared" si="24"/>
        <v>#VALUE!</v>
      </c>
      <c r="R87" s="132" t="e">
        <f t="shared" si="25"/>
        <v>#VALUE!</v>
      </c>
      <c r="S87" s="132" t="e">
        <f t="shared" si="31"/>
        <v>#VALUE!</v>
      </c>
    </row>
    <row r="88" spans="1:19">
      <c r="A88" s="274">
        <v>74</v>
      </c>
      <c r="B88" s="274">
        <f t="shared" si="18"/>
        <v>74</v>
      </c>
      <c r="C88" s="227">
        <f t="shared" si="19"/>
        <v>6.166666666666667</v>
      </c>
      <c r="D88" s="132" t="e">
        <f t="shared" si="26"/>
        <v>#DIV/0!</v>
      </c>
      <c r="E88" s="132" t="e">
        <f t="shared" si="27"/>
        <v>#DIV/0!</v>
      </c>
      <c r="F88" s="132" t="e">
        <f t="shared" si="16"/>
        <v>#DIV/0!</v>
      </c>
      <c r="G88" s="132" t="e">
        <f t="shared" si="20"/>
        <v>#DIV/0!</v>
      </c>
      <c r="H88" s="132" t="e">
        <f t="shared" si="21"/>
        <v>#DIV/0!</v>
      </c>
      <c r="I88" s="132" t="e">
        <f t="shared" si="28"/>
        <v>#DIV/0!</v>
      </c>
      <c r="J88" s="274"/>
      <c r="K88" s="274">
        <v>74</v>
      </c>
      <c r="L88" s="274">
        <f t="shared" si="22"/>
        <v>74</v>
      </c>
      <c r="M88" s="227">
        <f t="shared" si="23"/>
        <v>6.166666666666667</v>
      </c>
      <c r="N88" s="132" t="e">
        <f t="shared" si="29"/>
        <v>#VALUE!</v>
      </c>
      <c r="O88" s="132" t="e">
        <f t="shared" si="30"/>
        <v>#VALUE!</v>
      </c>
      <c r="P88" s="132" t="e">
        <f t="shared" si="17"/>
        <v>#VALUE!</v>
      </c>
      <c r="Q88" s="132" t="e">
        <f t="shared" si="24"/>
        <v>#VALUE!</v>
      </c>
      <c r="R88" s="132" t="e">
        <f t="shared" si="25"/>
        <v>#VALUE!</v>
      </c>
      <c r="S88" s="132" t="e">
        <f t="shared" si="31"/>
        <v>#VALUE!</v>
      </c>
    </row>
    <row r="89" spans="1:19">
      <c r="A89" s="274">
        <v>75</v>
      </c>
      <c r="B89" s="274">
        <f t="shared" si="18"/>
        <v>75</v>
      </c>
      <c r="C89" s="227">
        <f t="shared" si="19"/>
        <v>6.25</v>
      </c>
      <c r="D89" s="132" t="e">
        <f t="shared" si="26"/>
        <v>#DIV/0!</v>
      </c>
      <c r="E89" s="132" t="e">
        <f t="shared" si="27"/>
        <v>#DIV/0!</v>
      </c>
      <c r="F89" s="132" t="e">
        <f t="shared" si="16"/>
        <v>#DIV/0!</v>
      </c>
      <c r="G89" s="132" t="e">
        <f t="shared" si="20"/>
        <v>#DIV/0!</v>
      </c>
      <c r="H89" s="132" t="e">
        <f t="shared" si="21"/>
        <v>#DIV/0!</v>
      </c>
      <c r="I89" s="132" t="e">
        <f t="shared" si="28"/>
        <v>#DIV/0!</v>
      </c>
      <c r="J89" s="274"/>
      <c r="K89" s="274">
        <v>75</v>
      </c>
      <c r="L89" s="274">
        <f t="shared" si="22"/>
        <v>75</v>
      </c>
      <c r="M89" s="227">
        <f t="shared" si="23"/>
        <v>6.25</v>
      </c>
      <c r="N89" s="132" t="e">
        <f t="shared" si="29"/>
        <v>#VALUE!</v>
      </c>
      <c r="O89" s="132" t="e">
        <f t="shared" si="30"/>
        <v>#VALUE!</v>
      </c>
      <c r="P89" s="132" t="e">
        <f t="shared" si="17"/>
        <v>#VALUE!</v>
      </c>
      <c r="Q89" s="132" t="e">
        <f t="shared" si="24"/>
        <v>#VALUE!</v>
      </c>
      <c r="R89" s="132" t="e">
        <f t="shared" si="25"/>
        <v>#VALUE!</v>
      </c>
      <c r="S89" s="132" t="e">
        <f t="shared" si="31"/>
        <v>#VALUE!</v>
      </c>
    </row>
    <row r="90" spans="1:19">
      <c r="A90" s="274">
        <v>76</v>
      </c>
      <c r="B90" s="274">
        <f t="shared" si="18"/>
        <v>76</v>
      </c>
      <c r="C90" s="227">
        <f t="shared" si="19"/>
        <v>6.333333333333333</v>
      </c>
      <c r="D90" s="132" t="e">
        <f t="shared" si="26"/>
        <v>#DIV/0!</v>
      </c>
      <c r="E90" s="132" t="e">
        <f t="shared" si="27"/>
        <v>#DIV/0!</v>
      </c>
      <c r="F90" s="132" t="e">
        <f t="shared" si="16"/>
        <v>#DIV/0!</v>
      </c>
      <c r="G90" s="132" t="e">
        <f t="shared" si="20"/>
        <v>#DIV/0!</v>
      </c>
      <c r="H90" s="132" t="e">
        <f t="shared" si="21"/>
        <v>#DIV/0!</v>
      </c>
      <c r="I90" s="132" t="e">
        <f t="shared" si="28"/>
        <v>#DIV/0!</v>
      </c>
      <c r="J90" s="274"/>
      <c r="K90" s="274">
        <v>76</v>
      </c>
      <c r="L90" s="274">
        <f t="shared" si="22"/>
        <v>76</v>
      </c>
      <c r="M90" s="227">
        <f t="shared" si="23"/>
        <v>6.333333333333333</v>
      </c>
      <c r="N90" s="132" t="e">
        <f t="shared" si="29"/>
        <v>#VALUE!</v>
      </c>
      <c r="O90" s="132" t="e">
        <f t="shared" si="30"/>
        <v>#VALUE!</v>
      </c>
      <c r="P90" s="132" t="e">
        <f t="shared" si="17"/>
        <v>#VALUE!</v>
      </c>
      <c r="Q90" s="132" t="e">
        <f t="shared" si="24"/>
        <v>#VALUE!</v>
      </c>
      <c r="R90" s="132" t="e">
        <f t="shared" si="25"/>
        <v>#VALUE!</v>
      </c>
      <c r="S90" s="132" t="e">
        <f t="shared" si="31"/>
        <v>#VALUE!</v>
      </c>
    </row>
    <row r="91" spans="1:19">
      <c r="A91" s="274">
        <v>77</v>
      </c>
      <c r="B91" s="274">
        <f t="shared" si="18"/>
        <v>77</v>
      </c>
      <c r="C91" s="227">
        <f t="shared" si="19"/>
        <v>6.416666666666667</v>
      </c>
      <c r="D91" s="132" t="e">
        <f t="shared" si="26"/>
        <v>#DIV/0!</v>
      </c>
      <c r="E91" s="132" t="e">
        <f t="shared" si="27"/>
        <v>#DIV/0!</v>
      </c>
      <c r="F91" s="132" t="e">
        <f t="shared" si="16"/>
        <v>#DIV/0!</v>
      </c>
      <c r="G91" s="132" t="e">
        <f t="shared" si="20"/>
        <v>#DIV/0!</v>
      </c>
      <c r="H91" s="132" t="e">
        <f t="shared" si="21"/>
        <v>#DIV/0!</v>
      </c>
      <c r="I91" s="132" t="e">
        <f t="shared" si="28"/>
        <v>#DIV/0!</v>
      </c>
      <c r="J91" s="274"/>
      <c r="K91" s="274">
        <v>77</v>
      </c>
      <c r="L91" s="274">
        <f t="shared" si="22"/>
        <v>77</v>
      </c>
      <c r="M91" s="227">
        <f t="shared" si="23"/>
        <v>6.416666666666667</v>
      </c>
      <c r="N91" s="132" t="e">
        <f t="shared" si="29"/>
        <v>#VALUE!</v>
      </c>
      <c r="O91" s="132" t="e">
        <f t="shared" si="30"/>
        <v>#VALUE!</v>
      </c>
      <c r="P91" s="132" t="e">
        <f t="shared" si="17"/>
        <v>#VALUE!</v>
      </c>
      <c r="Q91" s="132" t="e">
        <f t="shared" si="24"/>
        <v>#VALUE!</v>
      </c>
      <c r="R91" s="132" t="e">
        <f t="shared" si="25"/>
        <v>#VALUE!</v>
      </c>
      <c r="S91" s="132" t="e">
        <f t="shared" si="31"/>
        <v>#VALUE!</v>
      </c>
    </row>
    <row r="92" spans="1:19">
      <c r="A92" s="274">
        <v>78</v>
      </c>
      <c r="B92" s="274">
        <f t="shared" si="18"/>
        <v>78</v>
      </c>
      <c r="C92" s="227">
        <f t="shared" si="19"/>
        <v>6.5</v>
      </c>
      <c r="D92" s="132" t="e">
        <f t="shared" si="26"/>
        <v>#DIV/0!</v>
      </c>
      <c r="E92" s="132" t="e">
        <f t="shared" si="27"/>
        <v>#DIV/0!</v>
      </c>
      <c r="F92" s="132" t="e">
        <f t="shared" si="16"/>
        <v>#DIV/0!</v>
      </c>
      <c r="G92" s="132" t="e">
        <f t="shared" si="20"/>
        <v>#DIV/0!</v>
      </c>
      <c r="H92" s="132" t="e">
        <f t="shared" si="21"/>
        <v>#DIV/0!</v>
      </c>
      <c r="I92" s="132" t="e">
        <f t="shared" si="28"/>
        <v>#DIV/0!</v>
      </c>
      <c r="J92" s="274"/>
      <c r="K92" s="274">
        <v>78</v>
      </c>
      <c r="L92" s="274">
        <f t="shared" si="22"/>
        <v>78</v>
      </c>
      <c r="M92" s="227">
        <f t="shared" si="23"/>
        <v>6.5</v>
      </c>
      <c r="N92" s="132" t="e">
        <f t="shared" si="29"/>
        <v>#VALUE!</v>
      </c>
      <c r="O92" s="132" t="e">
        <f t="shared" si="30"/>
        <v>#VALUE!</v>
      </c>
      <c r="P92" s="132" t="e">
        <f t="shared" si="17"/>
        <v>#VALUE!</v>
      </c>
      <c r="Q92" s="132" t="e">
        <f t="shared" si="24"/>
        <v>#VALUE!</v>
      </c>
      <c r="R92" s="132" t="e">
        <f t="shared" si="25"/>
        <v>#VALUE!</v>
      </c>
      <c r="S92" s="132" t="e">
        <f t="shared" si="31"/>
        <v>#VALUE!</v>
      </c>
    </row>
    <row r="93" spans="1:19">
      <c r="A93" s="274">
        <v>79</v>
      </c>
      <c r="B93" s="274">
        <f t="shared" si="18"/>
        <v>79</v>
      </c>
      <c r="C93" s="227">
        <f t="shared" si="19"/>
        <v>6.583333333333333</v>
      </c>
      <c r="D93" s="132" t="e">
        <f t="shared" si="26"/>
        <v>#DIV/0!</v>
      </c>
      <c r="E93" s="132" t="e">
        <f t="shared" si="27"/>
        <v>#DIV/0!</v>
      </c>
      <c r="F93" s="132" t="e">
        <f t="shared" si="16"/>
        <v>#DIV/0!</v>
      </c>
      <c r="G93" s="132" t="e">
        <f t="shared" si="20"/>
        <v>#DIV/0!</v>
      </c>
      <c r="H93" s="132" t="e">
        <f t="shared" si="21"/>
        <v>#DIV/0!</v>
      </c>
      <c r="I93" s="132" t="e">
        <f t="shared" si="28"/>
        <v>#DIV/0!</v>
      </c>
      <c r="J93" s="274"/>
      <c r="K93" s="274">
        <v>79</v>
      </c>
      <c r="L93" s="274">
        <f t="shared" si="22"/>
        <v>79</v>
      </c>
      <c r="M93" s="227">
        <f t="shared" si="23"/>
        <v>6.583333333333333</v>
      </c>
      <c r="N93" s="132" t="e">
        <f t="shared" si="29"/>
        <v>#VALUE!</v>
      </c>
      <c r="O93" s="132" t="e">
        <f t="shared" si="30"/>
        <v>#VALUE!</v>
      </c>
      <c r="P93" s="132" t="e">
        <f t="shared" si="17"/>
        <v>#VALUE!</v>
      </c>
      <c r="Q93" s="132" t="e">
        <f t="shared" si="24"/>
        <v>#VALUE!</v>
      </c>
      <c r="R93" s="132" t="e">
        <f t="shared" si="25"/>
        <v>#VALUE!</v>
      </c>
      <c r="S93" s="132" t="e">
        <f t="shared" si="31"/>
        <v>#VALUE!</v>
      </c>
    </row>
    <row r="94" spans="1:19">
      <c r="A94" s="274">
        <v>80</v>
      </c>
      <c r="B94" s="274">
        <f t="shared" si="18"/>
        <v>80</v>
      </c>
      <c r="C94" s="227">
        <f t="shared" si="19"/>
        <v>6.666666666666667</v>
      </c>
      <c r="D94" s="132" t="e">
        <f t="shared" si="26"/>
        <v>#DIV/0!</v>
      </c>
      <c r="E94" s="132" t="e">
        <f t="shared" si="27"/>
        <v>#DIV/0!</v>
      </c>
      <c r="F94" s="132" t="e">
        <f t="shared" si="16"/>
        <v>#DIV/0!</v>
      </c>
      <c r="G94" s="132" t="e">
        <f t="shared" si="20"/>
        <v>#DIV/0!</v>
      </c>
      <c r="H94" s="132" t="e">
        <f t="shared" si="21"/>
        <v>#DIV/0!</v>
      </c>
      <c r="I94" s="132" t="e">
        <f t="shared" si="28"/>
        <v>#DIV/0!</v>
      </c>
      <c r="J94" s="274"/>
      <c r="K94" s="274">
        <v>80</v>
      </c>
      <c r="L94" s="274">
        <f t="shared" si="22"/>
        <v>80</v>
      </c>
      <c r="M94" s="227">
        <f t="shared" si="23"/>
        <v>6.666666666666667</v>
      </c>
      <c r="N94" s="132" t="e">
        <f t="shared" si="29"/>
        <v>#VALUE!</v>
      </c>
      <c r="O94" s="132" t="e">
        <f t="shared" si="30"/>
        <v>#VALUE!</v>
      </c>
      <c r="P94" s="132" t="e">
        <f t="shared" si="17"/>
        <v>#VALUE!</v>
      </c>
      <c r="Q94" s="132" t="e">
        <f t="shared" si="24"/>
        <v>#VALUE!</v>
      </c>
      <c r="R94" s="132" t="e">
        <f t="shared" si="25"/>
        <v>#VALUE!</v>
      </c>
      <c r="S94" s="132" t="e">
        <f t="shared" si="31"/>
        <v>#VALUE!</v>
      </c>
    </row>
    <row r="95" spans="1:19">
      <c r="A95" s="274">
        <v>81</v>
      </c>
      <c r="B95" s="274">
        <f t="shared" si="18"/>
        <v>81</v>
      </c>
      <c r="C95" s="227">
        <f t="shared" si="19"/>
        <v>6.75</v>
      </c>
      <c r="D95" s="132" t="e">
        <f t="shared" si="26"/>
        <v>#DIV/0!</v>
      </c>
      <c r="E95" s="132" t="e">
        <f t="shared" si="27"/>
        <v>#DIV/0!</v>
      </c>
      <c r="F95" s="132" t="e">
        <f t="shared" si="16"/>
        <v>#DIV/0!</v>
      </c>
      <c r="G95" s="132" t="e">
        <f t="shared" si="20"/>
        <v>#DIV/0!</v>
      </c>
      <c r="H95" s="132" t="e">
        <f t="shared" si="21"/>
        <v>#DIV/0!</v>
      </c>
      <c r="I95" s="132" t="e">
        <f t="shared" si="28"/>
        <v>#DIV/0!</v>
      </c>
      <c r="J95" s="274"/>
      <c r="K95" s="274">
        <v>81</v>
      </c>
      <c r="L95" s="274">
        <f t="shared" si="22"/>
        <v>81</v>
      </c>
      <c r="M95" s="227">
        <f t="shared" si="23"/>
        <v>6.75</v>
      </c>
      <c r="N95" s="132" t="e">
        <f t="shared" si="29"/>
        <v>#VALUE!</v>
      </c>
      <c r="O95" s="132" t="e">
        <f t="shared" si="30"/>
        <v>#VALUE!</v>
      </c>
      <c r="P95" s="132" t="e">
        <f t="shared" si="17"/>
        <v>#VALUE!</v>
      </c>
      <c r="Q95" s="132" t="e">
        <f t="shared" si="24"/>
        <v>#VALUE!</v>
      </c>
      <c r="R95" s="132" t="e">
        <f t="shared" si="25"/>
        <v>#VALUE!</v>
      </c>
      <c r="S95" s="132" t="e">
        <f t="shared" si="31"/>
        <v>#VALUE!</v>
      </c>
    </row>
    <row r="96" spans="1:19">
      <c r="A96" s="274">
        <v>82</v>
      </c>
      <c r="B96" s="274">
        <f t="shared" si="18"/>
        <v>82</v>
      </c>
      <c r="C96" s="227">
        <f t="shared" si="19"/>
        <v>6.833333333333333</v>
      </c>
      <c r="D96" s="132" t="e">
        <f t="shared" si="26"/>
        <v>#DIV/0!</v>
      </c>
      <c r="E96" s="132" t="e">
        <f t="shared" si="27"/>
        <v>#DIV/0!</v>
      </c>
      <c r="F96" s="132" t="e">
        <f t="shared" si="16"/>
        <v>#DIV/0!</v>
      </c>
      <c r="G96" s="132" t="e">
        <f t="shared" si="20"/>
        <v>#DIV/0!</v>
      </c>
      <c r="H96" s="132" t="e">
        <f t="shared" si="21"/>
        <v>#DIV/0!</v>
      </c>
      <c r="I96" s="132" t="e">
        <f t="shared" si="28"/>
        <v>#DIV/0!</v>
      </c>
      <c r="J96" s="274"/>
      <c r="K96" s="274">
        <v>82</v>
      </c>
      <c r="L96" s="274">
        <f t="shared" si="22"/>
        <v>82</v>
      </c>
      <c r="M96" s="227">
        <f t="shared" si="23"/>
        <v>6.833333333333333</v>
      </c>
      <c r="N96" s="132" t="e">
        <f t="shared" si="29"/>
        <v>#VALUE!</v>
      </c>
      <c r="O96" s="132" t="e">
        <f t="shared" si="30"/>
        <v>#VALUE!</v>
      </c>
      <c r="P96" s="132" t="e">
        <f t="shared" si="17"/>
        <v>#VALUE!</v>
      </c>
      <c r="Q96" s="132" t="e">
        <f t="shared" si="24"/>
        <v>#VALUE!</v>
      </c>
      <c r="R96" s="132" t="e">
        <f t="shared" si="25"/>
        <v>#VALUE!</v>
      </c>
      <c r="S96" s="132" t="e">
        <f t="shared" si="31"/>
        <v>#VALUE!</v>
      </c>
    </row>
    <row r="97" spans="1:19">
      <c r="A97" s="274">
        <v>83</v>
      </c>
      <c r="B97" s="274">
        <f t="shared" si="18"/>
        <v>83</v>
      </c>
      <c r="C97" s="227">
        <f t="shared" si="19"/>
        <v>6.916666666666667</v>
      </c>
      <c r="D97" s="132" t="e">
        <f t="shared" si="26"/>
        <v>#DIV/0!</v>
      </c>
      <c r="E97" s="132" t="e">
        <f t="shared" si="27"/>
        <v>#DIV/0!</v>
      </c>
      <c r="F97" s="132" t="e">
        <f t="shared" si="16"/>
        <v>#DIV/0!</v>
      </c>
      <c r="G97" s="132" t="e">
        <f t="shared" si="20"/>
        <v>#DIV/0!</v>
      </c>
      <c r="H97" s="132" t="e">
        <f t="shared" si="21"/>
        <v>#DIV/0!</v>
      </c>
      <c r="I97" s="132" t="e">
        <f t="shared" si="28"/>
        <v>#DIV/0!</v>
      </c>
      <c r="J97" s="274"/>
      <c r="K97" s="274">
        <v>83</v>
      </c>
      <c r="L97" s="274">
        <f t="shared" si="22"/>
        <v>83</v>
      </c>
      <c r="M97" s="227">
        <f t="shared" si="23"/>
        <v>6.916666666666667</v>
      </c>
      <c r="N97" s="132" t="e">
        <f t="shared" si="29"/>
        <v>#VALUE!</v>
      </c>
      <c r="O97" s="132" t="e">
        <f t="shared" si="30"/>
        <v>#VALUE!</v>
      </c>
      <c r="P97" s="132" t="e">
        <f t="shared" si="17"/>
        <v>#VALUE!</v>
      </c>
      <c r="Q97" s="132" t="e">
        <f t="shared" si="24"/>
        <v>#VALUE!</v>
      </c>
      <c r="R97" s="132" t="e">
        <f t="shared" si="25"/>
        <v>#VALUE!</v>
      </c>
      <c r="S97" s="132" t="e">
        <f t="shared" si="31"/>
        <v>#VALUE!</v>
      </c>
    </row>
    <row r="98" spans="1:19">
      <c r="A98" s="274">
        <v>84</v>
      </c>
      <c r="B98" s="274">
        <f t="shared" si="18"/>
        <v>84</v>
      </c>
      <c r="C98" s="227">
        <f t="shared" si="19"/>
        <v>7</v>
      </c>
      <c r="D98" s="132" t="e">
        <f t="shared" si="26"/>
        <v>#DIV/0!</v>
      </c>
      <c r="E98" s="132" t="e">
        <f t="shared" si="27"/>
        <v>#DIV/0!</v>
      </c>
      <c r="F98" s="132" t="e">
        <f t="shared" si="16"/>
        <v>#DIV/0!</v>
      </c>
      <c r="G98" s="132" t="e">
        <f t="shared" si="20"/>
        <v>#DIV/0!</v>
      </c>
      <c r="H98" s="132" t="e">
        <f t="shared" si="21"/>
        <v>#DIV/0!</v>
      </c>
      <c r="I98" s="132" t="e">
        <f t="shared" si="28"/>
        <v>#DIV/0!</v>
      </c>
      <c r="J98" s="274"/>
      <c r="K98" s="274">
        <v>84</v>
      </c>
      <c r="L98" s="274">
        <f t="shared" si="22"/>
        <v>84</v>
      </c>
      <c r="M98" s="227">
        <f t="shared" si="23"/>
        <v>7</v>
      </c>
      <c r="N98" s="132" t="e">
        <f t="shared" si="29"/>
        <v>#VALUE!</v>
      </c>
      <c r="O98" s="132" t="e">
        <f t="shared" si="30"/>
        <v>#VALUE!</v>
      </c>
      <c r="P98" s="132" t="e">
        <f t="shared" si="17"/>
        <v>#VALUE!</v>
      </c>
      <c r="Q98" s="132" t="e">
        <f t="shared" si="24"/>
        <v>#VALUE!</v>
      </c>
      <c r="R98" s="132" t="e">
        <f t="shared" si="25"/>
        <v>#VALUE!</v>
      </c>
      <c r="S98" s="132" t="e">
        <f t="shared" si="31"/>
        <v>#VALUE!</v>
      </c>
    </row>
    <row r="99" spans="1:19">
      <c r="A99" s="274">
        <v>85</v>
      </c>
      <c r="B99" s="274">
        <f t="shared" si="18"/>
        <v>85</v>
      </c>
      <c r="C99" s="227">
        <f t="shared" si="19"/>
        <v>7.083333333333333</v>
      </c>
      <c r="D99" s="132" t="e">
        <f t="shared" si="26"/>
        <v>#DIV/0!</v>
      </c>
      <c r="E99" s="132" t="e">
        <f t="shared" si="27"/>
        <v>#DIV/0!</v>
      </c>
      <c r="F99" s="132" t="e">
        <f t="shared" si="16"/>
        <v>#DIV/0!</v>
      </c>
      <c r="G99" s="132" t="e">
        <f t="shared" si="20"/>
        <v>#DIV/0!</v>
      </c>
      <c r="H99" s="132" t="e">
        <f t="shared" si="21"/>
        <v>#DIV/0!</v>
      </c>
      <c r="I99" s="132" t="e">
        <f t="shared" si="28"/>
        <v>#DIV/0!</v>
      </c>
      <c r="J99" s="274"/>
      <c r="K99" s="274">
        <v>85</v>
      </c>
      <c r="L99" s="274">
        <f t="shared" si="22"/>
        <v>85</v>
      </c>
      <c r="M99" s="227">
        <f t="shared" si="23"/>
        <v>7.083333333333333</v>
      </c>
      <c r="N99" s="132" t="e">
        <f t="shared" si="29"/>
        <v>#VALUE!</v>
      </c>
      <c r="O99" s="132" t="e">
        <f t="shared" si="30"/>
        <v>#VALUE!</v>
      </c>
      <c r="P99" s="132" t="e">
        <f t="shared" si="17"/>
        <v>#VALUE!</v>
      </c>
      <c r="Q99" s="132" t="e">
        <f t="shared" si="24"/>
        <v>#VALUE!</v>
      </c>
      <c r="R99" s="132" t="e">
        <f t="shared" si="25"/>
        <v>#VALUE!</v>
      </c>
      <c r="S99" s="132" t="e">
        <f t="shared" si="31"/>
        <v>#VALUE!</v>
      </c>
    </row>
    <row r="100" spans="1:19">
      <c r="A100" s="274">
        <v>86</v>
      </c>
      <c r="B100" s="274">
        <f t="shared" si="18"/>
        <v>86</v>
      </c>
      <c r="C100" s="227">
        <f t="shared" si="19"/>
        <v>7.166666666666667</v>
      </c>
      <c r="D100" s="132" t="e">
        <f t="shared" si="26"/>
        <v>#DIV/0!</v>
      </c>
      <c r="E100" s="132" t="e">
        <f t="shared" si="27"/>
        <v>#DIV/0!</v>
      </c>
      <c r="F100" s="132" t="e">
        <f t="shared" si="16"/>
        <v>#DIV/0!</v>
      </c>
      <c r="G100" s="132" t="e">
        <f t="shared" si="20"/>
        <v>#DIV/0!</v>
      </c>
      <c r="H100" s="132" t="e">
        <f t="shared" si="21"/>
        <v>#DIV/0!</v>
      </c>
      <c r="I100" s="132" t="e">
        <f t="shared" si="28"/>
        <v>#DIV/0!</v>
      </c>
      <c r="J100" s="274"/>
      <c r="K100" s="274">
        <v>86</v>
      </c>
      <c r="L100" s="274">
        <f t="shared" si="22"/>
        <v>86</v>
      </c>
      <c r="M100" s="227">
        <f t="shared" si="23"/>
        <v>7.166666666666667</v>
      </c>
      <c r="N100" s="132" t="e">
        <f t="shared" si="29"/>
        <v>#VALUE!</v>
      </c>
      <c r="O100" s="132" t="e">
        <f t="shared" si="30"/>
        <v>#VALUE!</v>
      </c>
      <c r="P100" s="132" t="e">
        <f t="shared" si="17"/>
        <v>#VALUE!</v>
      </c>
      <c r="Q100" s="132" t="e">
        <f t="shared" si="24"/>
        <v>#VALUE!</v>
      </c>
      <c r="R100" s="132" t="e">
        <f t="shared" si="25"/>
        <v>#VALUE!</v>
      </c>
      <c r="S100" s="132" t="e">
        <f t="shared" si="31"/>
        <v>#VALUE!</v>
      </c>
    </row>
    <row r="101" spans="1:19">
      <c r="A101" s="274">
        <v>87</v>
      </c>
      <c r="B101" s="274">
        <f t="shared" si="18"/>
        <v>87</v>
      </c>
      <c r="C101" s="227">
        <f t="shared" si="19"/>
        <v>7.25</v>
      </c>
      <c r="D101" s="132" t="e">
        <f t="shared" si="26"/>
        <v>#DIV/0!</v>
      </c>
      <c r="E101" s="132" t="e">
        <f t="shared" si="27"/>
        <v>#DIV/0!</v>
      </c>
      <c r="F101" s="132" t="e">
        <f t="shared" si="16"/>
        <v>#DIV/0!</v>
      </c>
      <c r="G101" s="132" t="e">
        <f t="shared" si="20"/>
        <v>#DIV/0!</v>
      </c>
      <c r="H101" s="132" t="e">
        <f t="shared" si="21"/>
        <v>#DIV/0!</v>
      </c>
      <c r="I101" s="132" t="e">
        <f t="shared" si="28"/>
        <v>#DIV/0!</v>
      </c>
      <c r="J101" s="274"/>
      <c r="K101" s="274">
        <v>87</v>
      </c>
      <c r="L101" s="274">
        <f t="shared" si="22"/>
        <v>87</v>
      </c>
      <c r="M101" s="227">
        <f t="shared" si="23"/>
        <v>7.25</v>
      </c>
      <c r="N101" s="132" t="e">
        <f t="shared" si="29"/>
        <v>#VALUE!</v>
      </c>
      <c r="O101" s="132" t="e">
        <f t="shared" si="30"/>
        <v>#VALUE!</v>
      </c>
      <c r="P101" s="132" t="e">
        <f t="shared" si="17"/>
        <v>#VALUE!</v>
      </c>
      <c r="Q101" s="132" t="e">
        <f t="shared" si="24"/>
        <v>#VALUE!</v>
      </c>
      <c r="R101" s="132" t="e">
        <f t="shared" si="25"/>
        <v>#VALUE!</v>
      </c>
      <c r="S101" s="132" t="e">
        <f t="shared" si="31"/>
        <v>#VALUE!</v>
      </c>
    </row>
    <row r="102" spans="1:19">
      <c r="A102" s="274">
        <v>88</v>
      </c>
      <c r="B102" s="274">
        <f t="shared" si="18"/>
        <v>88</v>
      </c>
      <c r="C102" s="227">
        <f t="shared" si="19"/>
        <v>7.333333333333333</v>
      </c>
      <c r="D102" s="132" t="e">
        <f t="shared" si="26"/>
        <v>#DIV/0!</v>
      </c>
      <c r="E102" s="132" t="e">
        <f t="shared" si="27"/>
        <v>#DIV/0!</v>
      </c>
      <c r="F102" s="132" t="e">
        <f t="shared" si="16"/>
        <v>#DIV/0!</v>
      </c>
      <c r="G102" s="132" t="e">
        <f t="shared" si="20"/>
        <v>#DIV/0!</v>
      </c>
      <c r="H102" s="132" t="e">
        <f t="shared" si="21"/>
        <v>#DIV/0!</v>
      </c>
      <c r="I102" s="132" t="e">
        <f t="shared" si="28"/>
        <v>#DIV/0!</v>
      </c>
      <c r="J102" s="274"/>
      <c r="K102" s="274">
        <v>88</v>
      </c>
      <c r="L102" s="274">
        <f t="shared" si="22"/>
        <v>88</v>
      </c>
      <c r="M102" s="227">
        <f t="shared" si="23"/>
        <v>7.333333333333333</v>
      </c>
      <c r="N102" s="132" t="e">
        <f t="shared" si="29"/>
        <v>#VALUE!</v>
      </c>
      <c r="O102" s="132" t="e">
        <f t="shared" si="30"/>
        <v>#VALUE!</v>
      </c>
      <c r="P102" s="132" t="e">
        <f t="shared" si="17"/>
        <v>#VALUE!</v>
      </c>
      <c r="Q102" s="132" t="e">
        <f t="shared" si="24"/>
        <v>#VALUE!</v>
      </c>
      <c r="R102" s="132" t="e">
        <f t="shared" si="25"/>
        <v>#VALUE!</v>
      </c>
      <c r="S102" s="132" t="e">
        <f t="shared" si="31"/>
        <v>#VALUE!</v>
      </c>
    </row>
    <row r="103" spans="1:19">
      <c r="A103" s="274">
        <v>89</v>
      </c>
      <c r="B103" s="274">
        <f t="shared" si="18"/>
        <v>89</v>
      </c>
      <c r="C103" s="227">
        <f t="shared" si="19"/>
        <v>7.416666666666667</v>
      </c>
      <c r="D103" s="132" t="e">
        <f t="shared" si="26"/>
        <v>#DIV/0!</v>
      </c>
      <c r="E103" s="132" t="e">
        <f t="shared" si="27"/>
        <v>#DIV/0!</v>
      </c>
      <c r="F103" s="132" t="e">
        <f t="shared" si="16"/>
        <v>#DIV/0!</v>
      </c>
      <c r="G103" s="132" t="e">
        <f t="shared" si="20"/>
        <v>#DIV/0!</v>
      </c>
      <c r="H103" s="132" t="e">
        <f t="shared" si="21"/>
        <v>#DIV/0!</v>
      </c>
      <c r="I103" s="132" t="e">
        <f t="shared" si="28"/>
        <v>#DIV/0!</v>
      </c>
      <c r="J103" s="274"/>
      <c r="K103" s="274">
        <v>89</v>
      </c>
      <c r="L103" s="274">
        <f t="shared" si="22"/>
        <v>89</v>
      </c>
      <c r="M103" s="227">
        <f t="shared" si="23"/>
        <v>7.416666666666667</v>
      </c>
      <c r="N103" s="132" t="e">
        <f t="shared" si="29"/>
        <v>#VALUE!</v>
      </c>
      <c r="O103" s="132" t="e">
        <f t="shared" si="30"/>
        <v>#VALUE!</v>
      </c>
      <c r="P103" s="132" t="e">
        <f t="shared" si="17"/>
        <v>#VALUE!</v>
      </c>
      <c r="Q103" s="132" t="e">
        <f t="shared" si="24"/>
        <v>#VALUE!</v>
      </c>
      <c r="R103" s="132" t="e">
        <f t="shared" si="25"/>
        <v>#VALUE!</v>
      </c>
      <c r="S103" s="132" t="e">
        <f t="shared" si="31"/>
        <v>#VALUE!</v>
      </c>
    </row>
    <row r="104" spans="1:19">
      <c r="A104" s="274">
        <v>90</v>
      </c>
      <c r="B104" s="274">
        <f t="shared" si="18"/>
        <v>90</v>
      </c>
      <c r="C104" s="227">
        <f t="shared" si="19"/>
        <v>7.5</v>
      </c>
      <c r="D104" s="132" t="e">
        <f t="shared" si="26"/>
        <v>#DIV/0!</v>
      </c>
      <c r="E104" s="132" t="e">
        <f t="shared" si="27"/>
        <v>#DIV/0!</v>
      </c>
      <c r="F104" s="132" t="e">
        <f t="shared" si="16"/>
        <v>#DIV/0!</v>
      </c>
      <c r="G104" s="132" t="e">
        <f t="shared" si="20"/>
        <v>#DIV/0!</v>
      </c>
      <c r="H104" s="132" t="e">
        <f t="shared" si="21"/>
        <v>#DIV/0!</v>
      </c>
      <c r="I104" s="132" t="e">
        <f t="shared" si="28"/>
        <v>#DIV/0!</v>
      </c>
      <c r="J104" s="274"/>
      <c r="K104" s="274">
        <v>90</v>
      </c>
      <c r="L104" s="274">
        <f t="shared" si="22"/>
        <v>90</v>
      </c>
      <c r="M104" s="227">
        <f t="shared" si="23"/>
        <v>7.5</v>
      </c>
      <c r="N104" s="132" t="e">
        <f t="shared" si="29"/>
        <v>#VALUE!</v>
      </c>
      <c r="O104" s="132" t="e">
        <f t="shared" si="30"/>
        <v>#VALUE!</v>
      </c>
      <c r="P104" s="132" t="e">
        <f t="shared" si="17"/>
        <v>#VALUE!</v>
      </c>
      <c r="Q104" s="132" t="e">
        <f t="shared" si="24"/>
        <v>#VALUE!</v>
      </c>
      <c r="R104" s="132" t="e">
        <f t="shared" si="25"/>
        <v>#VALUE!</v>
      </c>
      <c r="S104" s="132" t="e">
        <f t="shared" si="31"/>
        <v>#VALUE!</v>
      </c>
    </row>
    <row r="105" spans="1:19">
      <c r="A105" s="274">
        <v>91</v>
      </c>
      <c r="B105" s="274">
        <f t="shared" si="18"/>
        <v>91</v>
      </c>
      <c r="C105" s="227">
        <f t="shared" si="19"/>
        <v>7.583333333333333</v>
      </c>
      <c r="D105" s="132" t="e">
        <f t="shared" si="26"/>
        <v>#DIV/0!</v>
      </c>
      <c r="E105" s="132" t="e">
        <f t="shared" si="27"/>
        <v>#DIV/0!</v>
      </c>
      <c r="F105" s="132" t="e">
        <f t="shared" si="16"/>
        <v>#DIV/0!</v>
      </c>
      <c r="G105" s="132" t="e">
        <f t="shared" si="20"/>
        <v>#DIV/0!</v>
      </c>
      <c r="H105" s="132" t="e">
        <f t="shared" si="21"/>
        <v>#DIV/0!</v>
      </c>
      <c r="I105" s="132" t="e">
        <f t="shared" si="28"/>
        <v>#DIV/0!</v>
      </c>
      <c r="J105" s="274"/>
      <c r="K105" s="274">
        <v>91</v>
      </c>
      <c r="L105" s="274">
        <f t="shared" si="22"/>
        <v>91</v>
      </c>
      <c r="M105" s="227">
        <f t="shared" si="23"/>
        <v>7.583333333333333</v>
      </c>
      <c r="N105" s="132" t="e">
        <f t="shared" si="29"/>
        <v>#VALUE!</v>
      </c>
      <c r="O105" s="132" t="e">
        <f t="shared" si="30"/>
        <v>#VALUE!</v>
      </c>
      <c r="P105" s="132" t="e">
        <f t="shared" si="17"/>
        <v>#VALUE!</v>
      </c>
      <c r="Q105" s="132" t="e">
        <f t="shared" si="24"/>
        <v>#VALUE!</v>
      </c>
      <c r="R105" s="132" t="e">
        <f t="shared" si="25"/>
        <v>#VALUE!</v>
      </c>
      <c r="S105" s="132" t="e">
        <f t="shared" si="31"/>
        <v>#VALUE!</v>
      </c>
    </row>
    <row r="106" spans="1:19">
      <c r="A106" s="274">
        <v>92</v>
      </c>
      <c r="B106" s="274">
        <f t="shared" si="18"/>
        <v>92</v>
      </c>
      <c r="C106" s="227">
        <f t="shared" si="19"/>
        <v>7.666666666666667</v>
      </c>
      <c r="D106" s="132" t="e">
        <f t="shared" si="26"/>
        <v>#DIV/0!</v>
      </c>
      <c r="E106" s="132" t="e">
        <f t="shared" si="27"/>
        <v>#DIV/0!</v>
      </c>
      <c r="F106" s="132" t="e">
        <f t="shared" si="16"/>
        <v>#DIV/0!</v>
      </c>
      <c r="G106" s="132" t="e">
        <f t="shared" si="20"/>
        <v>#DIV/0!</v>
      </c>
      <c r="H106" s="132" t="e">
        <f t="shared" si="21"/>
        <v>#DIV/0!</v>
      </c>
      <c r="I106" s="132" t="e">
        <f t="shared" si="28"/>
        <v>#DIV/0!</v>
      </c>
      <c r="J106" s="274"/>
      <c r="K106" s="274">
        <v>92</v>
      </c>
      <c r="L106" s="274">
        <f t="shared" si="22"/>
        <v>92</v>
      </c>
      <c r="M106" s="227">
        <f t="shared" si="23"/>
        <v>7.666666666666667</v>
      </c>
      <c r="N106" s="132" t="e">
        <f t="shared" si="29"/>
        <v>#VALUE!</v>
      </c>
      <c r="O106" s="132" t="e">
        <f t="shared" si="30"/>
        <v>#VALUE!</v>
      </c>
      <c r="P106" s="132" t="e">
        <f t="shared" si="17"/>
        <v>#VALUE!</v>
      </c>
      <c r="Q106" s="132" t="e">
        <f t="shared" si="24"/>
        <v>#VALUE!</v>
      </c>
      <c r="R106" s="132" t="e">
        <f t="shared" si="25"/>
        <v>#VALUE!</v>
      </c>
      <c r="S106" s="132" t="e">
        <f t="shared" si="31"/>
        <v>#VALUE!</v>
      </c>
    </row>
    <row r="107" spans="1:19">
      <c r="A107" s="274">
        <v>93</v>
      </c>
      <c r="B107" s="274">
        <f t="shared" si="18"/>
        <v>93</v>
      </c>
      <c r="C107" s="227">
        <f t="shared" si="19"/>
        <v>7.75</v>
      </c>
      <c r="D107" s="132" t="e">
        <f t="shared" si="26"/>
        <v>#DIV/0!</v>
      </c>
      <c r="E107" s="132" t="e">
        <f t="shared" si="27"/>
        <v>#DIV/0!</v>
      </c>
      <c r="F107" s="132" t="e">
        <f t="shared" si="16"/>
        <v>#DIV/0!</v>
      </c>
      <c r="G107" s="132" t="e">
        <f t="shared" si="20"/>
        <v>#DIV/0!</v>
      </c>
      <c r="H107" s="132" t="e">
        <f t="shared" si="21"/>
        <v>#DIV/0!</v>
      </c>
      <c r="I107" s="132" t="e">
        <f t="shared" si="28"/>
        <v>#DIV/0!</v>
      </c>
      <c r="J107" s="274"/>
      <c r="K107" s="274">
        <v>93</v>
      </c>
      <c r="L107" s="274">
        <f t="shared" si="22"/>
        <v>93</v>
      </c>
      <c r="M107" s="227">
        <f t="shared" si="23"/>
        <v>7.75</v>
      </c>
      <c r="N107" s="132" t="e">
        <f t="shared" si="29"/>
        <v>#VALUE!</v>
      </c>
      <c r="O107" s="132" t="e">
        <f t="shared" si="30"/>
        <v>#VALUE!</v>
      </c>
      <c r="P107" s="132" t="e">
        <f t="shared" si="17"/>
        <v>#VALUE!</v>
      </c>
      <c r="Q107" s="132" t="e">
        <f t="shared" si="24"/>
        <v>#VALUE!</v>
      </c>
      <c r="R107" s="132" t="e">
        <f t="shared" si="25"/>
        <v>#VALUE!</v>
      </c>
      <c r="S107" s="132" t="e">
        <f t="shared" si="31"/>
        <v>#VALUE!</v>
      </c>
    </row>
    <row r="108" spans="1:19">
      <c r="A108" s="274">
        <v>94</v>
      </c>
      <c r="B108" s="274">
        <f t="shared" si="18"/>
        <v>94</v>
      </c>
      <c r="C108" s="227">
        <f t="shared" si="19"/>
        <v>7.833333333333333</v>
      </c>
      <c r="D108" s="132" t="e">
        <f t="shared" si="26"/>
        <v>#DIV/0!</v>
      </c>
      <c r="E108" s="132" t="e">
        <f t="shared" si="27"/>
        <v>#DIV/0!</v>
      </c>
      <c r="F108" s="132" t="e">
        <f t="shared" si="16"/>
        <v>#DIV/0!</v>
      </c>
      <c r="G108" s="132" t="e">
        <f t="shared" si="20"/>
        <v>#DIV/0!</v>
      </c>
      <c r="H108" s="132" t="e">
        <f t="shared" si="21"/>
        <v>#DIV/0!</v>
      </c>
      <c r="I108" s="132" t="e">
        <f t="shared" si="28"/>
        <v>#DIV/0!</v>
      </c>
      <c r="J108" s="274"/>
      <c r="K108" s="274">
        <v>94</v>
      </c>
      <c r="L108" s="274">
        <f t="shared" si="22"/>
        <v>94</v>
      </c>
      <c r="M108" s="227">
        <f t="shared" si="23"/>
        <v>7.833333333333333</v>
      </c>
      <c r="N108" s="132" t="e">
        <f t="shared" si="29"/>
        <v>#VALUE!</v>
      </c>
      <c r="O108" s="132" t="e">
        <f t="shared" si="30"/>
        <v>#VALUE!</v>
      </c>
      <c r="P108" s="132" t="e">
        <f t="shared" si="17"/>
        <v>#VALUE!</v>
      </c>
      <c r="Q108" s="132" t="e">
        <f t="shared" si="24"/>
        <v>#VALUE!</v>
      </c>
      <c r="R108" s="132" t="e">
        <f t="shared" si="25"/>
        <v>#VALUE!</v>
      </c>
      <c r="S108" s="132" t="e">
        <f t="shared" si="31"/>
        <v>#VALUE!</v>
      </c>
    </row>
    <row r="109" spans="1:19">
      <c r="A109" s="274">
        <v>95</v>
      </c>
      <c r="B109" s="274">
        <f t="shared" si="18"/>
        <v>95</v>
      </c>
      <c r="C109" s="227">
        <f t="shared" si="19"/>
        <v>7.916666666666667</v>
      </c>
      <c r="D109" s="132" t="e">
        <f t="shared" si="26"/>
        <v>#DIV/0!</v>
      </c>
      <c r="E109" s="132" t="e">
        <f t="shared" si="27"/>
        <v>#DIV/0!</v>
      </c>
      <c r="F109" s="132" t="e">
        <f t="shared" si="16"/>
        <v>#DIV/0!</v>
      </c>
      <c r="G109" s="132" t="e">
        <f t="shared" si="20"/>
        <v>#DIV/0!</v>
      </c>
      <c r="H109" s="132" t="e">
        <f t="shared" si="21"/>
        <v>#DIV/0!</v>
      </c>
      <c r="I109" s="132" t="e">
        <f t="shared" si="28"/>
        <v>#DIV/0!</v>
      </c>
      <c r="J109" s="274"/>
      <c r="K109" s="274">
        <v>95</v>
      </c>
      <c r="L109" s="274">
        <f t="shared" si="22"/>
        <v>95</v>
      </c>
      <c r="M109" s="227">
        <f t="shared" si="23"/>
        <v>7.916666666666667</v>
      </c>
      <c r="N109" s="132" t="e">
        <f t="shared" si="29"/>
        <v>#VALUE!</v>
      </c>
      <c r="O109" s="132" t="e">
        <f t="shared" si="30"/>
        <v>#VALUE!</v>
      </c>
      <c r="P109" s="132" t="e">
        <f t="shared" si="17"/>
        <v>#VALUE!</v>
      </c>
      <c r="Q109" s="132" t="e">
        <f t="shared" si="24"/>
        <v>#VALUE!</v>
      </c>
      <c r="R109" s="132" t="e">
        <f t="shared" si="25"/>
        <v>#VALUE!</v>
      </c>
      <c r="S109" s="132" t="e">
        <f t="shared" si="31"/>
        <v>#VALUE!</v>
      </c>
    </row>
    <row r="110" spans="1:19">
      <c r="A110" s="274">
        <v>96</v>
      </c>
      <c r="B110" s="274">
        <f t="shared" si="18"/>
        <v>96</v>
      </c>
      <c r="C110" s="227">
        <f t="shared" si="19"/>
        <v>8</v>
      </c>
      <c r="D110" s="132" t="e">
        <f t="shared" si="26"/>
        <v>#DIV/0!</v>
      </c>
      <c r="E110" s="132" t="e">
        <f t="shared" si="27"/>
        <v>#DIV/0!</v>
      </c>
      <c r="F110" s="132" t="e">
        <f t="shared" si="16"/>
        <v>#DIV/0!</v>
      </c>
      <c r="G110" s="132" t="e">
        <f t="shared" si="20"/>
        <v>#DIV/0!</v>
      </c>
      <c r="H110" s="132" t="e">
        <f t="shared" si="21"/>
        <v>#DIV/0!</v>
      </c>
      <c r="I110" s="132" t="e">
        <f t="shared" si="28"/>
        <v>#DIV/0!</v>
      </c>
      <c r="J110" s="274"/>
      <c r="K110" s="274">
        <v>96</v>
      </c>
      <c r="L110" s="274">
        <f t="shared" si="22"/>
        <v>96</v>
      </c>
      <c r="M110" s="227">
        <f t="shared" si="23"/>
        <v>8</v>
      </c>
      <c r="N110" s="132" t="e">
        <f t="shared" si="29"/>
        <v>#VALUE!</v>
      </c>
      <c r="O110" s="132" t="e">
        <f t="shared" si="30"/>
        <v>#VALUE!</v>
      </c>
      <c r="P110" s="132" t="e">
        <f t="shared" si="17"/>
        <v>#VALUE!</v>
      </c>
      <c r="Q110" s="132" t="e">
        <f t="shared" si="24"/>
        <v>#VALUE!</v>
      </c>
      <c r="R110" s="132" t="e">
        <f t="shared" si="25"/>
        <v>#VALUE!</v>
      </c>
      <c r="S110" s="132" t="e">
        <f t="shared" si="31"/>
        <v>#VALUE!</v>
      </c>
    </row>
    <row r="111" spans="1:19">
      <c r="A111" s="274">
        <v>97</v>
      </c>
      <c r="B111" s="274">
        <f t="shared" si="18"/>
        <v>97</v>
      </c>
      <c r="C111" s="227">
        <f t="shared" si="19"/>
        <v>8.0833333333333339</v>
      </c>
      <c r="D111" s="132" t="e">
        <f t="shared" si="26"/>
        <v>#DIV/0!</v>
      </c>
      <c r="E111" s="132" t="e">
        <f t="shared" si="27"/>
        <v>#DIV/0!</v>
      </c>
      <c r="F111" s="132" t="e">
        <f t="shared" si="16"/>
        <v>#DIV/0!</v>
      </c>
      <c r="G111" s="132" t="e">
        <f t="shared" si="20"/>
        <v>#DIV/0!</v>
      </c>
      <c r="H111" s="132" t="e">
        <f t="shared" si="21"/>
        <v>#DIV/0!</v>
      </c>
      <c r="I111" s="132" t="e">
        <f t="shared" si="28"/>
        <v>#DIV/0!</v>
      </c>
      <c r="J111" s="274"/>
      <c r="K111" s="274">
        <v>97</v>
      </c>
      <c r="L111" s="274">
        <f t="shared" si="22"/>
        <v>97</v>
      </c>
      <c r="M111" s="227">
        <f t="shared" si="23"/>
        <v>8.0833333333333339</v>
      </c>
      <c r="N111" s="132" t="e">
        <f t="shared" si="29"/>
        <v>#VALUE!</v>
      </c>
      <c r="O111" s="132" t="e">
        <f t="shared" si="30"/>
        <v>#VALUE!</v>
      </c>
      <c r="P111" s="132" t="e">
        <f t="shared" si="17"/>
        <v>#VALUE!</v>
      </c>
      <c r="Q111" s="132" t="e">
        <f t="shared" si="24"/>
        <v>#VALUE!</v>
      </c>
      <c r="R111" s="132" t="e">
        <f t="shared" si="25"/>
        <v>#VALUE!</v>
      </c>
      <c r="S111" s="132" t="e">
        <f t="shared" si="31"/>
        <v>#VALUE!</v>
      </c>
    </row>
    <row r="112" spans="1:19">
      <c r="A112" s="274">
        <v>98</v>
      </c>
      <c r="B112" s="274">
        <f t="shared" si="18"/>
        <v>98</v>
      </c>
      <c r="C112" s="227">
        <f t="shared" si="19"/>
        <v>8.1666666666666661</v>
      </c>
      <c r="D112" s="132" t="e">
        <f t="shared" si="26"/>
        <v>#DIV/0!</v>
      </c>
      <c r="E112" s="132" t="e">
        <f t="shared" si="27"/>
        <v>#DIV/0!</v>
      </c>
      <c r="F112" s="132" t="e">
        <f t="shared" si="16"/>
        <v>#DIV/0!</v>
      </c>
      <c r="G112" s="132" t="e">
        <f t="shared" si="20"/>
        <v>#DIV/0!</v>
      </c>
      <c r="H112" s="132" t="e">
        <f t="shared" si="21"/>
        <v>#DIV/0!</v>
      </c>
      <c r="I112" s="132" t="e">
        <f t="shared" si="28"/>
        <v>#DIV/0!</v>
      </c>
      <c r="J112" s="274"/>
      <c r="K112" s="274">
        <v>98</v>
      </c>
      <c r="L112" s="274">
        <f t="shared" si="22"/>
        <v>98</v>
      </c>
      <c r="M112" s="227">
        <f t="shared" si="23"/>
        <v>8.1666666666666661</v>
      </c>
      <c r="N112" s="132" t="e">
        <f t="shared" si="29"/>
        <v>#VALUE!</v>
      </c>
      <c r="O112" s="132" t="e">
        <f t="shared" si="30"/>
        <v>#VALUE!</v>
      </c>
      <c r="P112" s="132" t="e">
        <f t="shared" si="17"/>
        <v>#VALUE!</v>
      </c>
      <c r="Q112" s="132" t="e">
        <f t="shared" si="24"/>
        <v>#VALUE!</v>
      </c>
      <c r="R112" s="132" t="e">
        <f t="shared" si="25"/>
        <v>#VALUE!</v>
      </c>
      <c r="S112" s="132" t="e">
        <f t="shared" si="31"/>
        <v>#VALUE!</v>
      </c>
    </row>
    <row r="113" spans="1:19">
      <c r="A113" s="274">
        <v>99</v>
      </c>
      <c r="B113" s="274">
        <f t="shared" si="18"/>
        <v>99</v>
      </c>
      <c r="C113" s="227">
        <f t="shared" si="19"/>
        <v>8.25</v>
      </c>
      <c r="D113" s="132" t="e">
        <f t="shared" si="26"/>
        <v>#DIV/0!</v>
      </c>
      <c r="E113" s="132" t="e">
        <f t="shared" si="27"/>
        <v>#DIV/0!</v>
      </c>
      <c r="F113" s="132" t="e">
        <f t="shared" si="16"/>
        <v>#DIV/0!</v>
      </c>
      <c r="G113" s="132" t="e">
        <f t="shared" si="20"/>
        <v>#DIV/0!</v>
      </c>
      <c r="H113" s="132" t="e">
        <f t="shared" si="21"/>
        <v>#DIV/0!</v>
      </c>
      <c r="I113" s="132" t="e">
        <f t="shared" si="28"/>
        <v>#DIV/0!</v>
      </c>
      <c r="J113" s="274"/>
      <c r="K113" s="274">
        <v>99</v>
      </c>
      <c r="L113" s="274">
        <f t="shared" si="22"/>
        <v>99</v>
      </c>
      <c r="M113" s="227">
        <f t="shared" si="23"/>
        <v>8.25</v>
      </c>
      <c r="N113" s="132" t="e">
        <f t="shared" si="29"/>
        <v>#VALUE!</v>
      </c>
      <c r="O113" s="132" t="e">
        <f t="shared" si="30"/>
        <v>#VALUE!</v>
      </c>
      <c r="P113" s="132" t="e">
        <f t="shared" si="17"/>
        <v>#VALUE!</v>
      </c>
      <c r="Q113" s="132" t="e">
        <f t="shared" si="24"/>
        <v>#VALUE!</v>
      </c>
      <c r="R113" s="132" t="e">
        <f t="shared" si="25"/>
        <v>#VALUE!</v>
      </c>
      <c r="S113" s="132" t="e">
        <f t="shared" si="31"/>
        <v>#VALUE!</v>
      </c>
    </row>
    <row r="114" spans="1:19">
      <c r="A114" s="274">
        <v>100</v>
      </c>
      <c r="B114" s="274">
        <f t="shared" si="18"/>
        <v>100</v>
      </c>
      <c r="C114" s="227">
        <f t="shared" si="19"/>
        <v>8.3333333333333339</v>
      </c>
      <c r="D114" s="132" t="e">
        <f t="shared" si="26"/>
        <v>#DIV/0!</v>
      </c>
      <c r="E114" s="132" t="e">
        <f t="shared" si="27"/>
        <v>#DIV/0!</v>
      </c>
      <c r="F114" s="132" t="e">
        <f t="shared" si="16"/>
        <v>#DIV/0!</v>
      </c>
      <c r="G114" s="132" t="e">
        <f t="shared" si="20"/>
        <v>#DIV/0!</v>
      </c>
      <c r="H114" s="132" t="e">
        <f t="shared" si="21"/>
        <v>#DIV/0!</v>
      </c>
      <c r="I114" s="132" t="e">
        <f t="shared" si="28"/>
        <v>#DIV/0!</v>
      </c>
      <c r="J114" s="274"/>
      <c r="K114" s="274">
        <v>100</v>
      </c>
      <c r="L114" s="274">
        <f t="shared" si="22"/>
        <v>100</v>
      </c>
      <c r="M114" s="227">
        <f t="shared" si="23"/>
        <v>8.3333333333333339</v>
      </c>
      <c r="N114" s="132" t="e">
        <f t="shared" si="29"/>
        <v>#VALUE!</v>
      </c>
      <c r="O114" s="132" t="e">
        <f t="shared" si="30"/>
        <v>#VALUE!</v>
      </c>
      <c r="P114" s="132" t="e">
        <f t="shared" si="17"/>
        <v>#VALUE!</v>
      </c>
      <c r="Q114" s="132" t="e">
        <f t="shared" si="24"/>
        <v>#VALUE!</v>
      </c>
      <c r="R114" s="132" t="e">
        <f t="shared" si="25"/>
        <v>#VALUE!</v>
      </c>
      <c r="S114" s="132" t="e">
        <f t="shared" si="31"/>
        <v>#VALUE!</v>
      </c>
    </row>
    <row r="115" spans="1:19">
      <c r="A115" s="274">
        <v>101</v>
      </c>
      <c r="B115" s="274">
        <f t="shared" si="18"/>
        <v>101</v>
      </c>
      <c r="C115" s="227">
        <f t="shared" si="19"/>
        <v>8.4166666666666661</v>
      </c>
      <c r="D115" s="132" t="e">
        <f t="shared" si="26"/>
        <v>#DIV/0!</v>
      </c>
      <c r="E115" s="132" t="e">
        <f t="shared" si="27"/>
        <v>#DIV/0!</v>
      </c>
      <c r="F115" s="132" t="e">
        <f t="shared" si="16"/>
        <v>#DIV/0!</v>
      </c>
      <c r="G115" s="132" t="e">
        <f t="shared" si="20"/>
        <v>#DIV/0!</v>
      </c>
      <c r="H115" s="132" t="e">
        <f t="shared" si="21"/>
        <v>#DIV/0!</v>
      </c>
      <c r="I115" s="132" t="e">
        <f t="shared" si="28"/>
        <v>#DIV/0!</v>
      </c>
      <c r="J115" s="274"/>
      <c r="K115" s="274">
        <v>101</v>
      </c>
      <c r="L115" s="274">
        <f t="shared" si="22"/>
        <v>101</v>
      </c>
      <c r="M115" s="227">
        <f t="shared" si="23"/>
        <v>8.4166666666666661</v>
      </c>
      <c r="N115" s="132" t="e">
        <f t="shared" si="29"/>
        <v>#VALUE!</v>
      </c>
      <c r="O115" s="132" t="e">
        <f t="shared" si="30"/>
        <v>#VALUE!</v>
      </c>
      <c r="P115" s="132" t="e">
        <f t="shared" si="17"/>
        <v>#VALUE!</v>
      </c>
      <c r="Q115" s="132" t="e">
        <f t="shared" si="24"/>
        <v>#VALUE!</v>
      </c>
      <c r="R115" s="132" t="e">
        <f t="shared" si="25"/>
        <v>#VALUE!</v>
      </c>
      <c r="S115" s="132" t="e">
        <f t="shared" si="31"/>
        <v>#VALUE!</v>
      </c>
    </row>
    <row r="116" spans="1:19">
      <c r="A116" s="274">
        <v>102</v>
      </c>
      <c r="B116" s="274">
        <f t="shared" si="18"/>
        <v>102</v>
      </c>
      <c r="C116" s="227">
        <f t="shared" si="19"/>
        <v>8.5</v>
      </c>
      <c r="D116" s="132" t="e">
        <f t="shared" si="26"/>
        <v>#DIV/0!</v>
      </c>
      <c r="E116" s="132" t="e">
        <f t="shared" si="27"/>
        <v>#DIV/0!</v>
      </c>
      <c r="F116" s="132" t="e">
        <f t="shared" si="16"/>
        <v>#DIV/0!</v>
      </c>
      <c r="G116" s="132" t="e">
        <f t="shared" si="20"/>
        <v>#DIV/0!</v>
      </c>
      <c r="H116" s="132" t="e">
        <f t="shared" si="21"/>
        <v>#DIV/0!</v>
      </c>
      <c r="I116" s="132" t="e">
        <f t="shared" si="28"/>
        <v>#DIV/0!</v>
      </c>
      <c r="J116" s="274"/>
      <c r="K116" s="274">
        <v>102</v>
      </c>
      <c r="L116" s="274">
        <f t="shared" si="22"/>
        <v>102</v>
      </c>
      <c r="M116" s="227">
        <f t="shared" si="23"/>
        <v>8.5</v>
      </c>
      <c r="N116" s="132" t="e">
        <f t="shared" si="29"/>
        <v>#VALUE!</v>
      </c>
      <c r="O116" s="132" t="e">
        <f t="shared" si="30"/>
        <v>#VALUE!</v>
      </c>
      <c r="P116" s="132" t="e">
        <f t="shared" si="17"/>
        <v>#VALUE!</v>
      </c>
      <c r="Q116" s="132" t="e">
        <f t="shared" si="24"/>
        <v>#VALUE!</v>
      </c>
      <c r="R116" s="132" t="e">
        <f t="shared" si="25"/>
        <v>#VALUE!</v>
      </c>
      <c r="S116" s="132" t="e">
        <f t="shared" si="31"/>
        <v>#VALUE!</v>
      </c>
    </row>
    <row r="117" spans="1:19">
      <c r="A117" s="274">
        <v>103</v>
      </c>
      <c r="B117" s="274">
        <f t="shared" si="18"/>
        <v>103</v>
      </c>
      <c r="C117" s="227">
        <f t="shared" si="19"/>
        <v>8.5833333333333339</v>
      </c>
      <c r="D117" s="132" t="e">
        <f t="shared" si="26"/>
        <v>#DIV/0!</v>
      </c>
      <c r="E117" s="132" t="e">
        <f t="shared" si="27"/>
        <v>#DIV/0!</v>
      </c>
      <c r="F117" s="132" t="e">
        <f t="shared" si="16"/>
        <v>#DIV/0!</v>
      </c>
      <c r="G117" s="132" t="e">
        <f t="shared" si="20"/>
        <v>#DIV/0!</v>
      </c>
      <c r="H117" s="132" t="e">
        <f t="shared" si="21"/>
        <v>#DIV/0!</v>
      </c>
      <c r="I117" s="132" t="e">
        <f t="shared" si="28"/>
        <v>#DIV/0!</v>
      </c>
      <c r="J117" s="274"/>
      <c r="K117" s="274">
        <v>103</v>
      </c>
      <c r="L117" s="274">
        <f t="shared" si="22"/>
        <v>103</v>
      </c>
      <c r="M117" s="227">
        <f t="shared" si="23"/>
        <v>8.5833333333333339</v>
      </c>
      <c r="N117" s="132" t="e">
        <f t="shared" si="29"/>
        <v>#VALUE!</v>
      </c>
      <c r="O117" s="132" t="e">
        <f t="shared" si="30"/>
        <v>#VALUE!</v>
      </c>
      <c r="P117" s="132" t="e">
        <f t="shared" si="17"/>
        <v>#VALUE!</v>
      </c>
      <c r="Q117" s="132" t="e">
        <f t="shared" si="24"/>
        <v>#VALUE!</v>
      </c>
      <c r="R117" s="132" t="e">
        <f t="shared" si="25"/>
        <v>#VALUE!</v>
      </c>
      <c r="S117" s="132" t="e">
        <f t="shared" si="31"/>
        <v>#VALUE!</v>
      </c>
    </row>
    <row r="118" spans="1:19">
      <c r="A118" s="274">
        <v>104</v>
      </c>
      <c r="B118" s="274">
        <f t="shared" si="18"/>
        <v>104</v>
      </c>
      <c r="C118" s="227">
        <f t="shared" si="19"/>
        <v>8.6666666666666661</v>
      </c>
      <c r="D118" s="132" t="e">
        <f t="shared" si="26"/>
        <v>#DIV/0!</v>
      </c>
      <c r="E118" s="132" t="e">
        <f t="shared" si="27"/>
        <v>#DIV/0!</v>
      </c>
      <c r="F118" s="132" t="e">
        <f t="shared" si="16"/>
        <v>#DIV/0!</v>
      </c>
      <c r="G118" s="132" t="e">
        <f t="shared" si="20"/>
        <v>#DIV/0!</v>
      </c>
      <c r="H118" s="132" t="e">
        <f t="shared" si="21"/>
        <v>#DIV/0!</v>
      </c>
      <c r="I118" s="132" t="e">
        <f t="shared" si="28"/>
        <v>#DIV/0!</v>
      </c>
      <c r="J118" s="274"/>
      <c r="K118" s="274">
        <v>104</v>
      </c>
      <c r="L118" s="274">
        <f t="shared" si="22"/>
        <v>104</v>
      </c>
      <c r="M118" s="227">
        <f t="shared" si="23"/>
        <v>8.6666666666666661</v>
      </c>
      <c r="N118" s="132" t="e">
        <f t="shared" si="29"/>
        <v>#VALUE!</v>
      </c>
      <c r="O118" s="132" t="e">
        <f t="shared" si="30"/>
        <v>#VALUE!</v>
      </c>
      <c r="P118" s="132" t="e">
        <f t="shared" si="17"/>
        <v>#VALUE!</v>
      </c>
      <c r="Q118" s="132" t="e">
        <f t="shared" si="24"/>
        <v>#VALUE!</v>
      </c>
      <c r="R118" s="132" t="e">
        <f t="shared" si="25"/>
        <v>#VALUE!</v>
      </c>
      <c r="S118" s="132" t="e">
        <f t="shared" si="31"/>
        <v>#VALUE!</v>
      </c>
    </row>
    <row r="119" spans="1:19">
      <c r="A119" s="274">
        <v>105</v>
      </c>
      <c r="B119" s="274">
        <f t="shared" si="18"/>
        <v>105</v>
      </c>
      <c r="C119" s="227">
        <f t="shared" si="19"/>
        <v>8.75</v>
      </c>
      <c r="D119" s="132" t="e">
        <f t="shared" si="26"/>
        <v>#DIV/0!</v>
      </c>
      <c r="E119" s="132" t="e">
        <f t="shared" si="27"/>
        <v>#DIV/0!</v>
      </c>
      <c r="F119" s="132" t="e">
        <f t="shared" si="16"/>
        <v>#DIV/0!</v>
      </c>
      <c r="G119" s="132" t="e">
        <f t="shared" si="20"/>
        <v>#DIV/0!</v>
      </c>
      <c r="H119" s="132" t="e">
        <f t="shared" si="21"/>
        <v>#DIV/0!</v>
      </c>
      <c r="I119" s="132" t="e">
        <f t="shared" si="28"/>
        <v>#DIV/0!</v>
      </c>
      <c r="J119" s="274"/>
      <c r="K119" s="274">
        <v>105</v>
      </c>
      <c r="L119" s="274">
        <f t="shared" si="22"/>
        <v>105</v>
      </c>
      <c r="M119" s="227">
        <f t="shared" si="23"/>
        <v>8.75</v>
      </c>
      <c r="N119" s="132" t="e">
        <f t="shared" si="29"/>
        <v>#VALUE!</v>
      </c>
      <c r="O119" s="132" t="e">
        <f t="shared" si="30"/>
        <v>#VALUE!</v>
      </c>
      <c r="P119" s="132" t="e">
        <f t="shared" si="17"/>
        <v>#VALUE!</v>
      </c>
      <c r="Q119" s="132" t="e">
        <f t="shared" si="24"/>
        <v>#VALUE!</v>
      </c>
      <c r="R119" s="132" t="e">
        <f t="shared" si="25"/>
        <v>#VALUE!</v>
      </c>
      <c r="S119" s="132" t="e">
        <f t="shared" si="31"/>
        <v>#VALUE!</v>
      </c>
    </row>
    <row r="120" spans="1:19">
      <c r="A120" s="274">
        <v>106</v>
      </c>
      <c r="B120" s="274">
        <f t="shared" si="18"/>
        <v>106</v>
      </c>
      <c r="C120" s="227">
        <f t="shared" si="19"/>
        <v>8.8333333333333339</v>
      </c>
      <c r="D120" s="132" t="e">
        <f t="shared" si="26"/>
        <v>#DIV/0!</v>
      </c>
      <c r="E120" s="132" t="e">
        <f t="shared" si="27"/>
        <v>#DIV/0!</v>
      </c>
      <c r="F120" s="132" t="e">
        <f t="shared" si="16"/>
        <v>#DIV/0!</v>
      </c>
      <c r="G120" s="132" t="e">
        <f t="shared" si="20"/>
        <v>#DIV/0!</v>
      </c>
      <c r="H120" s="132" t="e">
        <f t="shared" si="21"/>
        <v>#DIV/0!</v>
      </c>
      <c r="I120" s="132" t="e">
        <f t="shared" si="28"/>
        <v>#DIV/0!</v>
      </c>
      <c r="J120" s="274"/>
      <c r="K120" s="274">
        <v>106</v>
      </c>
      <c r="L120" s="274">
        <f t="shared" si="22"/>
        <v>106</v>
      </c>
      <c r="M120" s="227">
        <f t="shared" si="23"/>
        <v>8.8333333333333339</v>
      </c>
      <c r="N120" s="132" t="e">
        <f t="shared" si="29"/>
        <v>#VALUE!</v>
      </c>
      <c r="O120" s="132" t="e">
        <f t="shared" si="30"/>
        <v>#VALUE!</v>
      </c>
      <c r="P120" s="132" t="e">
        <f t="shared" si="17"/>
        <v>#VALUE!</v>
      </c>
      <c r="Q120" s="132" t="e">
        <f t="shared" si="24"/>
        <v>#VALUE!</v>
      </c>
      <c r="R120" s="132" t="e">
        <f t="shared" si="25"/>
        <v>#VALUE!</v>
      </c>
      <c r="S120" s="132" t="e">
        <f t="shared" si="31"/>
        <v>#VALUE!</v>
      </c>
    </row>
    <row r="121" spans="1:19">
      <c r="A121" s="274">
        <v>107</v>
      </c>
      <c r="B121" s="274">
        <f t="shared" si="18"/>
        <v>107</v>
      </c>
      <c r="C121" s="227">
        <f t="shared" si="19"/>
        <v>8.9166666666666661</v>
      </c>
      <c r="D121" s="132" t="e">
        <f t="shared" si="26"/>
        <v>#DIV/0!</v>
      </c>
      <c r="E121" s="132" t="e">
        <f t="shared" si="27"/>
        <v>#DIV/0!</v>
      </c>
      <c r="F121" s="132" t="e">
        <f t="shared" si="16"/>
        <v>#DIV/0!</v>
      </c>
      <c r="G121" s="132" t="e">
        <f t="shared" si="20"/>
        <v>#DIV/0!</v>
      </c>
      <c r="H121" s="132" t="e">
        <f t="shared" si="21"/>
        <v>#DIV/0!</v>
      </c>
      <c r="I121" s="132" t="e">
        <f t="shared" si="28"/>
        <v>#DIV/0!</v>
      </c>
      <c r="J121" s="274"/>
      <c r="K121" s="274">
        <v>107</v>
      </c>
      <c r="L121" s="274">
        <f t="shared" si="22"/>
        <v>107</v>
      </c>
      <c r="M121" s="227">
        <f t="shared" si="23"/>
        <v>8.9166666666666661</v>
      </c>
      <c r="N121" s="132" t="e">
        <f t="shared" si="29"/>
        <v>#VALUE!</v>
      </c>
      <c r="O121" s="132" t="e">
        <f t="shared" si="30"/>
        <v>#VALUE!</v>
      </c>
      <c r="P121" s="132" t="e">
        <f t="shared" si="17"/>
        <v>#VALUE!</v>
      </c>
      <c r="Q121" s="132" t="e">
        <f t="shared" si="24"/>
        <v>#VALUE!</v>
      </c>
      <c r="R121" s="132" t="e">
        <f t="shared" si="25"/>
        <v>#VALUE!</v>
      </c>
      <c r="S121" s="132" t="e">
        <f t="shared" si="31"/>
        <v>#VALUE!</v>
      </c>
    </row>
    <row r="122" spans="1:19">
      <c r="A122" s="274">
        <v>108</v>
      </c>
      <c r="B122" s="274">
        <f t="shared" si="18"/>
        <v>108</v>
      </c>
      <c r="C122" s="227">
        <f t="shared" si="19"/>
        <v>9</v>
      </c>
      <c r="D122" s="132" t="e">
        <f t="shared" si="26"/>
        <v>#DIV/0!</v>
      </c>
      <c r="E122" s="132" t="e">
        <f t="shared" si="27"/>
        <v>#DIV/0!</v>
      </c>
      <c r="F122" s="132" t="e">
        <f t="shared" si="16"/>
        <v>#DIV/0!</v>
      </c>
      <c r="G122" s="132" t="e">
        <f t="shared" si="20"/>
        <v>#DIV/0!</v>
      </c>
      <c r="H122" s="132" t="e">
        <f t="shared" si="21"/>
        <v>#DIV/0!</v>
      </c>
      <c r="I122" s="132" t="e">
        <f t="shared" si="28"/>
        <v>#DIV/0!</v>
      </c>
      <c r="J122" s="274"/>
      <c r="K122" s="274">
        <v>108</v>
      </c>
      <c r="L122" s="274">
        <f t="shared" si="22"/>
        <v>108</v>
      </c>
      <c r="M122" s="227">
        <f t="shared" si="23"/>
        <v>9</v>
      </c>
      <c r="N122" s="132" t="e">
        <f t="shared" si="29"/>
        <v>#VALUE!</v>
      </c>
      <c r="O122" s="132" t="e">
        <f t="shared" si="30"/>
        <v>#VALUE!</v>
      </c>
      <c r="P122" s="132" t="e">
        <f t="shared" si="17"/>
        <v>#VALUE!</v>
      </c>
      <c r="Q122" s="132" t="e">
        <f t="shared" si="24"/>
        <v>#VALUE!</v>
      </c>
      <c r="R122" s="132" t="e">
        <f t="shared" si="25"/>
        <v>#VALUE!</v>
      </c>
      <c r="S122" s="132" t="e">
        <f t="shared" si="31"/>
        <v>#VALUE!</v>
      </c>
    </row>
    <row r="123" spans="1:19">
      <c r="A123" s="274">
        <v>109</v>
      </c>
      <c r="B123" s="274">
        <f t="shared" si="18"/>
        <v>109</v>
      </c>
      <c r="C123" s="227">
        <f t="shared" si="19"/>
        <v>9.0833333333333339</v>
      </c>
      <c r="D123" s="132" t="e">
        <f t="shared" si="26"/>
        <v>#DIV/0!</v>
      </c>
      <c r="E123" s="132" t="e">
        <f t="shared" si="27"/>
        <v>#DIV/0!</v>
      </c>
      <c r="F123" s="132" t="e">
        <f t="shared" si="16"/>
        <v>#DIV/0!</v>
      </c>
      <c r="G123" s="132" t="e">
        <f t="shared" si="20"/>
        <v>#DIV/0!</v>
      </c>
      <c r="H123" s="132" t="e">
        <f t="shared" si="21"/>
        <v>#DIV/0!</v>
      </c>
      <c r="I123" s="132" t="e">
        <f t="shared" si="28"/>
        <v>#DIV/0!</v>
      </c>
      <c r="J123" s="274"/>
      <c r="K123" s="274">
        <v>109</v>
      </c>
      <c r="L123" s="274">
        <f t="shared" si="22"/>
        <v>109</v>
      </c>
      <c r="M123" s="227">
        <f t="shared" si="23"/>
        <v>9.0833333333333339</v>
      </c>
      <c r="N123" s="132" t="e">
        <f t="shared" si="29"/>
        <v>#VALUE!</v>
      </c>
      <c r="O123" s="132" t="e">
        <f t="shared" si="30"/>
        <v>#VALUE!</v>
      </c>
      <c r="P123" s="132" t="e">
        <f t="shared" si="17"/>
        <v>#VALUE!</v>
      </c>
      <c r="Q123" s="132" t="e">
        <f t="shared" si="24"/>
        <v>#VALUE!</v>
      </c>
      <c r="R123" s="132" t="e">
        <f t="shared" si="25"/>
        <v>#VALUE!</v>
      </c>
      <c r="S123" s="132" t="e">
        <f t="shared" si="31"/>
        <v>#VALUE!</v>
      </c>
    </row>
    <row r="124" spans="1:19">
      <c r="A124" s="274">
        <v>110</v>
      </c>
      <c r="B124" s="274">
        <f t="shared" si="18"/>
        <v>110</v>
      </c>
      <c r="C124" s="227">
        <f t="shared" si="19"/>
        <v>9.1666666666666661</v>
      </c>
      <c r="D124" s="132" t="e">
        <f t="shared" si="26"/>
        <v>#DIV/0!</v>
      </c>
      <c r="E124" s="132" t="e">
        <f t="shared" si="27"/>
        <v>#DIV/0!</v>
      </c>
      <c r="F124" s="132" t="e">
        <f t="shared" si="16"/>
        <v>#DIV/0!</v>
      </c>
      <c r="G124" s="132" t="e">
        <f t="shared" si="20"/>
        <v>#DIV/0!</v>
      </c>
      <c r="H124" s="132" t="e">
        <f t="shared" si="21"/>
        <v>#DIV/0!</v>
      </c>
      <c r="I124" s="132" t="e">
        <f t="shared" si="28"/>
        <v>#DIV/0!</v>
      </c>
      <c r="J124" s="274"/>
      <c r="K124" s="274">
        <v>110</v>
      </c>
      <c r="L124" s="274">
        <f t="shared" si="22"/>
        <v>110</v>
      </c>
      <c r="M124" s="227">
        <f t="shared" si="23"/>
        <v>9.1666666666666661</v>
      </c>
      <c r="N124" s="132" t="e">
        <f t="shared" si="29"/>
        <v>#VALUE!</v>
      </c>
      <c r="O124" s="132" t="e">
        <f t="shared" si="30"/>
        <v>#VALUE!</v>
      </c>
      <c r="P124" s="132" t="e">
        <f t="shared" si="17"/>
        <v>#VALUE!</v>
      </c>
      <c r="Q124" s="132" t="e">
        <f t="shared" si="24"/>
        <v>#VALUE!</v>
      </c>
      <c r="R124" s="132" t="e">
        <f t="shared" si="25"/>
        <v>#VALUE!</v>
      </c>
      <c r="S124" s="132" t="e">
        <f t="shared" si="31"/>
        <v>#VALUE!</v>
      </c>
    </row>
    <row r="125" spans="1:19">
      <c r="A125" s="274">
        <v>111</v>
      </c>
      <c r="B125" s="274">
        <f t="shared" si="18"/>
        <v>111</v>
      </c>
      <c r="C125" s="227">
        <f t="shared" si="19"/>
        <v>9.25</v>
      </c>
      <c r="D125" s="132" t="e">
        <f t="shared" si="26"/>
        <v>#DIV/0!</v>
      </c>
      <c r="E125" s="132" t="e">
        <f t="shared" si="27"/>
        <v>#DIV/0!</v>
      </c>
      <c r="F125" s="132" t="e">
        <f t="shared" si="16"/>
        <v>#DIV/0!</v>
      </c>
      <c r="G125" s="132" t="e">
        <f t="shared" si="20"/>
        <v>#DIV/0!</v>
      </c>
      <c r="H125" s="132" t="e">
        <f t="shared" si="21"/>
        <v>#DIV/0!</v>
      </c>
      <c r="I125" s="132" t="e">
        <f t="shared" si="28"/>
        <v>#DIV/0!</v>
      </c>
      <c r="J125" s="274"/>
      <c r="K125" s="274">
        <v>111</v>
      </c>
      <c r="L125" s="274">
        <f t="shared" si="22"/>
        <v>111</v>
      </c>
      <c r="M125" s="227">
        <f t="shared" si="23"/>
        <v>9.25</v>
      </c>
      <c r="N125" s="132" t="e">
        <f t="shared" si="29"/>
        <v>#VALUE!</v>
      </c>
      <c r="O125" s="132" t="e">
        <f t="shared" si="30"/>
        <v>#VALUE!</v>
      </c>
      <c r="P125" s="132" t="e">
        <f t="shared" si="17"/>
        <v>#VALUE!</v>
      </c>
      <c r="Q125" s="132" t="e">
        <f t="shared" si="24"/>
        <v>#VALUE!</v>
      </c>
      <c r="R125" s="132" t="e">
        <f t="shared" si="25"/>
        <v>#VALUE!</v>
      </c>
      <c r="S125" s="132" t="e">
        <f t="shared" si="31"/>
        <v>#VALUE!</v>
      </c>
    </row>
    <row r="126" spans="1:19">
      <c r="A126" s="274">
        <v>112</v>
      </c>
      <c r="B126" s="274">
        <f t="shared" si="18"/>
        <v>112</v>
      </c>
      <c r="C126" s="227">
        <f t="shared" si="19"/>
        <v>9.3333333333333339</v>
      </c>
      <c r="D126" s="132" t="e">
        <f t="shared" si="26"/>
        <v>#DIV/0!</v>
      </c>
      <c r="E126" s="132" t="e">
        <f t="shared" si="27"/>
        <v>#DIV/0!</v>
      </c>
      <c r="F126" s="132" t="e">
        <f t="shared" si="16"/>
        <v>#DIV/0!</v>
      </c>
      <c r="G126" s="132" t="e">
        <f t="shared" si="20"/>
        <v>#DIV/0!</v>
      </c>
      <c r="H126" s="132" t="e">
        <f t="shared" si="21"/>
        <v>#DIV/0!</v>
      </c>
      <c r="I126" s="132" t="e">
        <f t="shared" si="28"/>
        <v>#DIV/0!</v>
      </c>
      <c r="J126" s="274"/>
      <c r="K126" s="274">
        <v>112</v>
      </c>
      <c r="L126" s="274">
        <f t="shared" si="22"/>
        <v>112</v>
      </c>
      <c r="M126" s="227">
        <f t="shared" si="23"/>
        <v>9.3333333333333339</v>
      </c>
      <c r="N126" s="132" t="e">
        <f t="shared" si="29"/>
        <v>#VALUE!</v>
      </c>
      <c r="O126" s="132" t="e">
        <f t="shared" si="30"/>
        <v>#VALUE!</v>
      </c>
      <c r="P126" s="132" t="e">
        <f t="shared" si="17"/>
        <v>#VALUE!</v>
      </c>
      <c r="Q126" s="132" t="e">
        <f t="shared" si="24"/>
        <v>#VALUE!</v>
      </c>
      <c r="R126" s="132" t="e">
        <f t="shared" si="25"/>
        <v>#VALUE!</v>
      </c>
      <c r="S126" s="132" t="e">
        <f t="shared" si="31"/>
        <v>#VALUE!</v>
      </c>
    </row>
    <row r="127" spans="1:19">
      <c r="A127" s="274">
        <v>113</v>
      </c>
      <c r="B127" s="274">
        <f t="shared" si="18"/>
        <v>113</v>
      </c>
      <c r="C127" s="227">
        <f t="shared" si="19"/>
        <v>9.4166666666666661</v>
      </c>
      <c r="D127" s="132" t="e">
        <f t="shared" si="26"/>
        <v>#DIV/0!</v>
      </c>
      <c r="E127" s="132" t="e">
        <f t="shared" si="27"/>
        <v>#DIV/0!</v>
      </c>
      <c r="F127" s="132" t="e">
        <f t="shared" si="16"/>
        <v>#DIV/0!</v>
      </c>
      <c r="G127" s="132" t="e">
        <f t="shared" si="20"/>
        <v>#DIV/0!</v>
      </c>
      <c r="H127" s="132" t="e">
        <f t="shared" si="21"/>
        <v>#DIV/0!</v>
      </c>
      <c r="I127" s="132" t="e">
        <f t="shared" si="28"/>
        <v>#DIV/0!</v>
      </c>
      <c r="J127" s="274"/>
      <c r="K127" s="274">
        <v>113</v>
      </c>
      <c r="L127" s="274">
        <f t="shared" si="22"/>
        <v>113</v>
      </c>
      <c r="M127" s="227">
        <f t="shared" si="23"/>
        <v>9.4166666666666661</v>
      </c>
      <c r="N127" s="132" t="e">
        <f t="shared" si="29"/>
        <v>#VALUE!</v>
      </c>
      <c r="O127" s="132" t="e">
        <f t="shared" si="30"/>
        <v>#VALUE!</v>
      </c>
      <c r="P127" s="132" t="e">
        <f t="shared" si="17"/>
        <v>#VALUE!</v>
      </c>
      <c r="Q127" s="132" t="e">
        <f t="shared" si="24"/>
        <v>#VALUE!</v>
      </c>
      <c r="R127" s="132" t="e">
        <f t="shared" si="25"/>
        <v>#VALUE!</v>
      </c>
      <c r="S127" s="132" t="e">
        <f t="shared" si="31"/>
        <v>#VALUE!</v>
      </c>
    </row>
    <row r="128" spans="1:19">
      <c r="A128" s="274">
        <v>114</v>
      </c>
      <c r="B128" s="274">
        <f t="shared" si="18"/>
        <v>114</v>
      </c>
      <c r="C128" s="227">
        <f t="shared" si="19"/>
        <v>9.5</v>
      </c>
      <c r="D128" s="132" t="e">
        <f t="shared" si="26"/>
        <v>#DIV/0!</v>
      </c>
      <c r="E128" s="132" t="e">
        <f t="shared" si="27"/>
        <v>#DIV/0!</v>
      </c>
      <c r="F128" s="132" t="e">
        <f t="shared" si="16"/>
        <v>#DIV/0!</v>
      </c>
      <c r="G128" s="132" t="e">
        <f t="shared" si="20"/>
        <v>#DIV/0!</v>
      </c>
      <c r="H128" s="132" t="e">
        <f t="shared" si="21"/>
        <v>#DIV/0!</v>
      </c>
      <c r="I128" s="132" t="e">
        <f t="shared" si="28"/>
        <v>#DIV/0!</v>
      </c>
      <c r="J128" s="274"/>
      <c r="K128" s="274">
        <v>114</v>
      </c>
      <c r="L128" s="274">
        <f t="shared" si="22"/>
        <v>114</v>
      </c>
      <c r="M128" s="227">
        <f t="shared" si="23"/>
        <v>9.5</v>
      </c>
      <c r="N128" s="132" t="e">
        <f t="shared" si="29"/>
        <v>#VALUE!</v>
      </c>
      <c r="O128" s="132" t="e">
        <f t="shared" si="30"/>
        <v>#VALUE!</v>
      </c>
      <c r="P128" s="132" t="e">
        <f t="shared" si="17"/>
        <v>#VALUE!</v>
      </c>
      <c r="Q128" s="132" t="e">
        <f t="shared" si="24"/>
        <v>#VALUE!</v>
      </c>
      <c r="R128" s="132" t="e">
        <f t="shared" si="25"/>
        <v>#VALUE!</v>
      </c>
      <c r="S128" s="132" t="e">
        <f t="shared" si="31"/>
        <v>#VALUE!</v>
      </c>
    </row>
    <row r="129" spans="1:19">
      <c r="A129" s="274">
        <v>115</v>
      </c>
      <c r="B129" s="274">
        <f t="shared" si="18"/>
        <v>115</v>
      </c>
      <c r="C129" s="227">
        <f t="shared" si="19"/>
        <v>9.5833333333333339</v>
      </c>
      <c r="D129" s="132" t="e">
        <f t="shared" si="26"/>
        <v>#DIV/0!</v>
      </c>
      <c r="E129" s="132" t="e">
        <f t="shared" si="27"/>
        <v>#DIV/0!</v>
      </c>
      <c r="F129" s="132" t="e">
        <f t="shared" si="16"/>
        <v>#DIV/0!</v>
      </c>
      <c r="G129" s="132" t="e">
        <f t="shared" si="20"/>
        <v>#DIV/0!</v>
      </c>
      <c r="H129" s="132" t="e">
        <f t="shared" si="21"/>
        <v>#DIV/0!</v>
      </c>
      <c r="I129" s="132" t="e">
        <f t="shared" si="28"/>
        <v>#DIV/0!</v>
      </c>
      <c r="J129" s="274"/>
      <c r="K129" s="274">
        <v>115</v>
      </c>
      <c r="L129" s="274">
        <f t="shared" si="22"/>
        <v>115</v>
      </c>
      <c r="M129" s="227">
        <f t="shared" si="23"/>
        <v>9.5833333333333339</v>
      </c>
      <c r="N129" s="132" t="e">
        <f t="shared" si="29"/>
        <v>#VALUE!</v>
      </c>
      <c r="O129" s="132" t="e">
        <f t="shared" si="30"/>
        <v>#VALUE!</v>
      </c>
      <c r="P129" s="132" t="e">
        <f t="shared" si="17"/>
        <v>#VALUE!</v>
      </c>
      <c r="Q129" s="132" t="e">
        <f t="shared" si="24"/>
        <v>#VALUE!</v>
      </c>
      <c r="R129" s="132" t="e">
        <f t="shared" si="25"/>
        <v>#VALUE!</v>
      </c>
      <c r="S129" s="132" t="e">
        <f t="shared" si="31"/>
        <v>#VALUE!</v>
      </c>
    </row>
    <row r="130" spans="1:19">
      <c r="A130" s="274">
        <v>116</v>
      </c>
      <c r="B130" s="274">
        <f t="shared" si="18"/>
        <v>116</v>
      </c>
      <c r="C130" s="227">
        <f t="shared" si="19"/>
        <v>9.6666666666666661</v>
      </c>
      <c r="D130" s="132" t="e">
        <f t="shared" si="26"/>
        <v>#DIV/0!</v>
      </c>
      <c r="E130" s="132" t="e">
        <f t="shared" si="27"/>
        <v>#DIV/0!</v>
      </c>
      <c r="F130" s="132" t="e">
        <f t="shared" si="16"/>
        <v>#DIV/0!</v>
      </c>
      <c r="G130" s="132" t="e">
        <f t="shared" si="20"/>
        <v>#DIV/0!</v>
      </c>
      <c r="H130" s="132" t="e">
        <f t="shared" si="21"/>
        <v>#DIV/0!</v>
      </c>
      <c r="I130" s="132" t="e">
        <f t="shared" si="28"/>
        <v>#DIV/0!</v>
      </c>
      <c r="J130" s="274"/>
      <c r="K130" s="274">
        <v>116</v>
      </c>
      <c r="L130" s="274">
        <f t="shared" si="22"/>
        <v>116</v>
      </c>
      <c r="M130" s="227">
        <f t="shared" si="23"/>
        <v>9.6666666666666661</v>
      </c>
      <c r="N130" s="132" t="e">
        <f t="shared" si="29"/>
        <v>#VALUE!</v>
      </c>
      <c r="O130" s="132" t="e">
        <f t="shared" si="30"/>
        <v>#VALUE!</v>
      </c>
      <c r="P130" s="132" t="e">
        <f t="shared" si="17"/>
        <v>#VALUE!</v>
      </c>
      <c r="Q130" s="132" t="e">
        <f t="shared" si="24"/>
        <v>#VALUE!</v>
      </c>
      <c r="R130" s="132" t="e">
        <f t="shared" si="25"/>
        <v>#VALUE!</v>
      </c>
      <c r="S130" s="132" t="e">
        <f t="shared" si="31"/>
        <v>#VALUE!</v>
      </c>
    </row>
    <row r="131" spans="1:19">
      <c r="A131" s="274">
        <v>117</v>
      </c>
      <c r="B131" s="274">
        <f t="shared" si="18"/>
        <v>117</v>
      </c>
      <c r="C131" s="227">
        <f t="shared" si="19"/>
        <v>9.75</v>
      </c>
      <c r="D131" s="132" t="e">
        <f t="shared" si="26"/>
        <v>#DIV/0!</v>
      </c>
      <c r="E131" s="132" t="e">
        <f t="shared" si="27"/>
        <v>#DIV/0!</v>
      </c>
      <c r="F131" s="132" t="e">
        <f t="shared" si="16"/>
        <v>#DIV/0!</v>
      </c>
      <c r="G131" s="132" t="e">
        <f t="shared" si="20"/>
        <v>#DIV/0!</v>
      </c>
      <c r="H131" s="132" t="e">
        <f t="shared" si="21"/>
        <v>#DIV/0!</v>
      </c>
      <c r="I131" s="132" t="e">
        <f t="shared" si="28"/>
        <v>#DIV/0!</v>
      </c>
      <c r="J131" s="274"/>
      <c r="K131" s="274">
        <v>117</v>
      </c>
      <c r="L131" s="274">
        <f t="shared" si="22"/>
        <v>117</v>
      </c>
      <c r="M131" s="227">
        <f t="shared" si="23"/>
        <v>9.75</v>
      </c>
      <c r="N131" s="132" t="e">
        <f t="shared" si="29"/>
        <v>#VALUE!</v>
      </c>
      <c r="O131" s="132" t="e">
        <f t="shared" si="30"/>
        <v>#VALUE!</v>
      </c>
      <c r="P131" s="132" t="e">
        <f t="shared" si="17"/>
        <v>#VALUE!</v>
      </c>
      <c r="Q131" s="132" t="e">
        <f t="shared" si="24"/>
        <v>#VALUE!</v>
      </c>
      <c r="R131" s="132" t="e">
        <f t="shared" si="25"/>
        <v>#VALUE!</v>
      </c>
      <c r="S131" s="132" t="e">
        <f t="shared" si="31"/>
        <v>#VALUE!</v>
      </c>
    </row>
    <row r="132" spans="1:19">
      <c r="A132" s="274">
        <v>118</v>
      </c>
      <c r="B132" s="274">
        <f t="shared" si="18"/>
        <v>118</v>
      </c>
      <c r="C132" s="227">
        <f t="shared" si="19"/>
        <v>9.8333333333333339</v>
      </c>
      <c r="D132" s="132" t="e">
        <f t="shared" si="26"/>
        <v>#DIV/0!</v>
      </c>
      <c r="E132" s="132" t="e">
        <f t="shared" si="27"/>
        <v>#DIV/0!</v>
      </c>
      <c r="F132" s="132" t="e">
        <f t="shared" si="16"/>
        <v>#DIV/0!</v>
      </c>
      <c r="G132" s="132" t="e">
        <f t="shared" si="20"/>
        <v>#DIV/0!</v>
      </c>
      <c r="H132" s="132" t="e">
        <f t="shared" si="21"/>
        <v>#DIV/0!</v>
      </c>
      <c r="I132" s="132" t="e">
        <f t="shared" si="28"/>
        <v>#DIV/0!</v>
      </c>
      <c r="J132" s="274"/>
      <c r="K132" s="274">
        <v>118</v>
      </c>
      <c r="L132" s="274">
        <f t="shared" si="22"/>
        <v>118</v>
      </c>
      <c r="M132" s="227">
        <f t="shared" si="23"/>
        <v>9.8333333333333339</v>
      </c>
      <c r="N132" s="132" t="e">
        <f t="shared" si="29"/>
        <v>#VALUE!</v>
      </c>
      <c r="O132" s="132" t="e">
        <f t="shared" si="30"/>
        <v>#VALUE!</v>
      </c>
      <c r="P132" s="132" t="e">
        <f t="shared" si="17"/>
        <v>#VALUE!</v>
      </c>
      <c r="Q132" s="132" t="e">
        <f t="shared" si="24"/>
        <v>#VALUE!</v>
      </c>
      <c r="R132" s="132" t="e">
        <f t="shared" si="25"/>
        <v>#VALUE!</v>
      </c>
      <c r="S132" s="132" t="e">
        <f t="shared" si="31"/>
        <v>#VALUE!</v>
      </c>
    </row>
    <row r="133" spans="1:19">
      <c r="A133" s="274">
        <v>119</v>
      </c>
      <c r="B133" s="274">
        <f t="shared" si="18"/>
        <v>119</v>
      </c>
      <c r="C133" s="227">
        <f t="shared" si="19"/>
        <v>9.9166666666666661</v>
      </c>
      <c r="D133" s="132" t="e">
        <f t="shared" si="26"/>
        <v>#DIV/0!</v>
      </c>
      <c r="E133" s="132" t="e">
        <f t="shared" si="27"/>
        <v>#DIV/0!</v>
      </c>
      <c r="F133" s="132" t="e">
        <f t="shared" si="16"/>
        <v>#DIV/0!</v>
      </c>
      <c r="G133" s="132" t="e">
        <f t="shared" si="20"/>
        <v>#DIV/0!</v>
      </c>
      <c r="H133" s="132" t="e">
        <f t="shared" si="21"/>
        <v>#DIV/0!</v>
      </c>
      <c r="I133" s="132" t="e">
        <f t="shared" si="28"/>
        <v>#DIV/0!</v>
      </c>
      <c r="J133" s="274"/>
      <c r="K133" s="274">
        <v>119</v>
      </c>
      <c r="L133" s="274">
        <f t="shared" si="22"/>
        <v>119</v>
      </c>
      <c r="M133" s="227">
        <f t="shared" si="23"/>
        <v>9.9166666666666661</v>
      </c>
      <c r="N133" s="132" t="e">
        <f t="shared" si="29"/>
        <v>#VALUE!</v>
      </c>
      <c r="O133" s="132" t="e">
        <f t="shared" si="30"/>
        <v>#VALUE!</v>
      </c>
      <c r="P133" s="132" t="e">
        <f t="shared" si="17"/>
        <v>#VALUE!</v>
      </c>
      <c r="Q133" s="132" t="e">
        <f t="shared" si="24"/>
        <v>#VALUE!</v>
      </c>
      <c r="R133" s="132" t="e">
        <f t="shared" si="25"/>
        <v>#VALUE!</v>
      </c>
      <c r="S133" s="132" t="e">
        <f t="shared" si="31"/>
        <v>#VALUE!</v>
      </c>
    </row>
    <row r="134" spans="1:19">
      <c r="A134" s="274">
        <v>120</v>
      </c>
      <c r="B134" s="274">
        <f t="shared" si="18"/>
        <v>120</v>
      </c>
      <c r="C134" s="227">
        <f t="shared" si="19"/>
        <v>10</v>
      </c>
      <c r="D134" s="132" t="e">
        <f t="shared" si="26"/>
        <v>#DIV/0!</v>
      </c>
      <c r="E134" s="132" t="e">
        <f t="shared" si="27"/>
        <v>#DIV/0!</v>
      </c>
      <c r="F134" s="132" t="e">
        <f t="shared" si="16"/>
        <v>#DIV/0!</v>
      </c>
      <c r="G134" s="132" t="e">
        <f t="shared" si="20"/>
        <v>#DIV/0!</v>
      </c>
      <c r="H134" s="132" t="e">
        <f t="shared" si="21"/>
        <v>#DIV/0!</v>
      </c>
      <c r="I134" s="132" t="e">
        <f t="shared" si="28"/>
        <v>#DIV/0!</v>
      </c>
      <c r="J134" s="274"/>
      <c r="K134" s="274">
        <v>120</v>
      </c>
      <c r="L134" s="274">
        <f t="shared" si="22"/>
        <v>120</v>
      </c>
      <c r="M134" s="227">
        <f t="shared" si="23"/>
        <v>10</v>
      </c>
      <c r="N134" s="132" t="e">
        <f t="shared" si="29"/>
        <v>#VALUE!</v>
      </c>
      <c r="O134" s="132" t="e">
        <f t="shared" si="30"/>
        <v>#VALUE!</v>
      </c>
      <c r="P134" s="132" t="e">
        <f t="shared" si="17"/>
        <v>#VALUE!</v>
      </c>
      <c r="Q134" s="132" t="e">
        <f t="shared" si="24"/>
        <v>#VALUE!</v>
      </c>
      <c r="R134" s="132" t="e">
        <f t="shared" si="25"/>
        <v>#VALUE!</v>
      </c>
      <c r="S134" s="132" t="e">
        <f t="shared" si="31"/>
        <v>#VALUE!</v>
      </c>
    </row>
    <row r="135" spans="1:19">
      <c r="A135" s="274">
        <v>121</v>
      </c>
      <c r="B135" s="274">
        <f t="shared" si="18"/>
        <v>121</v>
      </c>
      <c r="C135" s="227">
        <f t="shared" si="19"/>
        <v>10.083333333333334</v>
      </c>
      <c r="D135" s="132" t="e">
        <f t="shared" si="26"/>
        <v>#DIV/0!</v>
      </c>
      <c r="E135" s="132" t="e">
        <f t="shared" si="27"/>
        <v>#DIV/0!</v>
      </c>
      <c r="F135" s="132" t="e">
        <f t="shared" si="16"/>
        <v>#DIV/0!</v>
      </c>
      <c r="G135" s="132" t="e">
        <f t="shared" si="20"/>
        <v>#DIV/0!</v>
      </c>
      <c r="H135" s="132" t="e">
        <f t="shared" si="21"/>
        <v>#DIV/0!</v>
      </c>
      <c r="I135" s="132" t="e">
        <f t="shared" si="28"/>
        <v>#DIV/0!</v>
      </c>
      <c r="J135" s="274"/>
      <c r="K135" s="274">
        <v>121</v>
      </c>
      <c r="L135" s="274">
        <f t="shared" si="22"/>
        <v>121</v>
      </c>
      <c r="M135" s="227">
        <f t="shared" si="23"/>
        <v>10.083333333333334</v>
      </c>
      <c r="N135" s="132" t="e">
        <f t="shared" si="29"/>
        <v>#VALUE!</v>
      </c>
      <c r="O135" s="132" t="e">
        <f t="shared" si="30"/>
        <v>#VALUE!</v>
      </c>
      <c r="P135" s="132" t="e">
        <f t="shared" si="17"/>
        <v>#VALUE!</v>
      </c>
      <c r="Q135" s="132" t="e">
        <f t="shared" si="24"/>
        <v>#VALUE!</v>
      </c>
      <c r="R135" s="132" t="e">
        <f t="shared" si="25"/>
        <v>#VALUE!</v>
      </c>
      <c r="S135" s="132" t="e">
        <f t="shared" si="31"/>
        <v>#VALUE!</v>
      </c>
    </row>
    <row r="136" spans="1:19">
      <c r="A136" s="274">
        <v>122</v>
      </c>
      <c r="B136" s="274">
        <f t="shared" si="18"/>
        <v>122</v>
      </c>
      <c r="C136" s="227">
        <f t="shared" si="19"/>
        <v>10.166666666666666</v>
      </c>
      <c r="D136" s="132" t="e">
        <f t="shared" si="26"/>
        <v>#DIV/0!</v>
      </c>
      <c r="E136" s="132" t="e">
        <f t="shared" si="27"/>
        <v>#DIV/0!</v>
      </c>
      <c r="F136" s="132" t="e">
        <f t="shared" si="16"/>
        <v>#DIV/0!</v>
      </c>
      <c r="G136" s="132" t="e">
        <f t="shared" si="20"/>
        <v>#DIV/0!</v>
      </c>
      <c r="H136" s="132" t="e">
        <f t="shared" si="21"/>
        <v>#DIV/0!</v>
      </c>
      <c r="I136" s="132" t="e">
        <f t="shared" si="28"/>
        <v>#DIV/0!</v>
      </c>
      <c r="J136" s="274"/>
      <c r="K136" s="274">
        <v>122</v>
      </c>
      <c r="L136" s="274">
        <f t="shared" si="22"/>
        <v>122</v>
      </c>
      <c r="M136" s="227">
        <f t="shared" si="23"/>
        <v>10.166666666666666</v>
      </c>
      <c r="N136" s="132" t="e">
        <f t="shared" si="29"/>
        <v>#VALUE!</v>
      </c>
      <c r="O136" s="132" t="e">
        <f t="shared" si="30"/>
        <v>#VALUE!</v>
      </c>
      <c r="P136" s="132" t="e">
        <f t="shared" si="17"/>
        <v>#VALUE!</v>
      </c>
      <c r="Q136" s="132" t="e">
        <f t="shared" si="24"/>
        <v>#VALUE!</v>
      </c>
      <c r="R136" s="132" t="e">
        <f t="shared" si="25"/>
        <v>#VALUE!</v>
      </c>
      <c r="S136" s="132" t="e">
        <f t="shared" si="31"/>
        <v>#VALUE!</v>
      </c>
    </row>
    <row r="137" spans="1:19">
      <c r="A137" s="274">
        <v>123</v>
      </c>
      <c r="B137" s="274">
        <f t="shared" si="18"/>
        <v>123</v>
      </c>
      <c r="C137" s="227">
        <f t="shared" si="19"/>
        <v>10.25</v>
      </c>
      <c r="D137" s="132" t="e">
        <f t="shared" si="26"/>
        <v>#DIV/0!</v>
      </c>
      <c r="E137" s="132" t="e">
        <f t="shared" si="27"/>
        <v>#DIV/0!</v>
      </c>
      <c r="F137" s="132" t="e">
        <f t="shared" si="16"/>
        <v>#DIV/0!</v>
      </c>
      <c r="G137" s="132" t="e">
        <f t="shared" si="20"/>
        <v>#DIV/0!</v>
      </c>
      <c r="H137" s="132" t="e">
        <f t="shared" si="21"/>
        <v>#DIV/0!</v>
      </c>
      <c r="I137" s="132" t="e">
        <f t="shared" si="28"/>
        <v>#DIV/0!</v>
      </c>
      <c r="J137" s="274"/>
      <c r="K137" s="274">
        <v>123</v>
      </c>
      <c r="L137" s="274">
        <f t="shared" si="22"/>
        <v>123</v>
      </c>
      <c r="M137" s="227">
        <f t="shared" si="23"/>
        <v>10.25</v>
      </c>
      <c r="N137" s="132" t="e">
        <f t="shared" si="29"/>
        <v>#VALUE!</v>
      </c>
      <c r="O137" s="132" t="e">
        <f t="shared" si="30"/>
        <v>#VALUE!</v>
      </c>
      <c r="P137" s="132" t="e">
        <f t="shared" si="17"/>
        <v>#VALUE!</v>
      </c>
      <c r="Q137" s="132" t="e">
        <f t="shared" si="24"/>
        <v>#VALUE!</v>
      </c>
      <c r="R137" s="132" t="e">
        <f t="shared" si="25"/>
        <v>#VALUE!</v>
      </c>
      <c r="S137" s="132" t="e">
        <f t="shared" si="31"/>
        <v>#VALUE!</v>
      </c>
    </row>
    <row r="138" spans="1:19">
      <c r="A138" s="274">
        <v>124</v>
      </c>
      <c r="B138" s="274">
        <f t="shared" si="18"/>
        <v>124</v>
      </c>
      <c r="C138" s="227">
        <f t="shared" si="19"/>
        <v>10.333333333333334</v>
      </c>
      <c r="D138" s="132" t="e">
        <f t="shared" si="26"/>
        <v>#DIV/0!</v>
      </c>
      <c r="E138" s="132" t="e">
        <f t="shared" si="27"/>
        <v>#DIV/0!</v>
      </c>
      <c r="F138" s="132" t="e">
        <f t="shared" si="16"/>
        <v>#DIV/0!</v>
      </c>
      <c r="G138" s="132" t="e">
        <f t="shared" si="20"/>
        <v>#DIV/0!</v>
      </c>
      <c r="H138" s="132" t="e">
        <f t="shared" si="21"/>
        <v>#DIV/0!</v>
      </c>
      <c r="I138" s="132" t="e">
        <f t="shared" si="28"/>
        <v>#DIV/0!</v>
      </c>
      <c r="J138" s="274"/>
      <c r="K138" s="274">
        <v>124</v>
      </c>
      <c r="L138" s="274">
        <f t="shared" si="22"/>
        <v>124</v>
      </c>
      <c r="M138" s="227">
        <f t="shared" si="23"/>
        <v>10.333333333333334</v>
      </c>
      <c r="N138" s="132" t="e">
        <f t="shared" si="29"/>
        <v>#VALUE!</v>
      </c>
      <c r="O138" s="132" t="e">
        <f t="shared" si="30"/>
        <v>#VALUE!</v>
      </c>
      <c r="P138" s="132" t="e">
        <f t="shared" si="17"/>
        <v>#VALUE!</v>
      </c>
      <c r="Q138" s="132" t="e">
        <f t="shared" si="24"/>
        <v>#VALUE!</v>
      </c>
      <c r="R138" s="132" t="e">
        <f t="shared" si="25"/>
        <v>#VALUE!</v>
      </c>
      <c r="S138" s="132" t="e">
        <f t="shared" si="31"/>
        <v>#VALUE!</v>
      </c>
    </row>
    <row r="139" spans="1:19">
      <c r="A139" s="274">
        <v>125</v>
      </c>
      <c r="B139" s="274">
        <f t="shared" si="18"/>
        <v>125</v>
      </c>
      <c r="C139" s="227">
        <f t="shared" si="19"/>
        <v>10.416666666666666</v>
      </c>
      <c r="D139" s="132" t="e">
        <f t="shared" si="26"/>
        <v>#DIV/0!</v>
      </c>
      <c r="E139" s="132" t="e">
        <f t="shared" si="27"/>
        <v>#DIV/0!</v>
      </c>
      <c r="F139" s="132" t="e">
        <f t="shared" si="16"/>
        <v>#DIV/0!</v>
      </c>
      <c r="G139" s="132" t="e">
        <f t="shared" si="20"/>
        <v>#DIV/0!</v>
      </c>
      <c r="H139" s="132" t="e">
        <f t="shared" si="21"/>
        <v>#DIV/0!</v>
      </c>
      <c r="I139" s="132" t="e">
        <f t="shared" si="28"/>
        <v>#DIV/0!</v>
      </c>
      <c r="J139" s="274"/>
      <c r="K139" s="274">
        <v>125</v>
      </c>
      <c r="L139" s="274">
        <f t="shared" si="22"/>
        <v>125</v>
      </c>
      <c r="M139" s="227">
        <f t="shared" si="23"/>
        <v>10.416666666666666</v>
      </c>
      <c r="N139" s="132" t="e">
        <f t="shared" si="29"/>
        <v>#VALUE!</v>
      </c>
      <c r="O139" s="132" t="e">
        <f t="shared" si="30"/>
        <v>#VALUE!</v>
      </c>
      <c r="P139" s="132" t="e">
        <f t="shared" si="17"/>
        <v>#VALUE!</v>
      </c>
      <c r="Q139" s="132" t="e">
        <f t="shared" si="24"/>
        <v>#VALUE!</v>
      </c>
      <c r="R139" s="132" t="e">
        <f t="shared" si="25"/>
        <v>#VALUE!</v>
      </c>
      <c r="S139" s="132" t="e">
        <f t="shared" si="31"/>
        <v>#VALUE!</v>
      </c>
    </row>
    <row r="140" spans="1:19">
      <c r="A140" s="274">
        <v>126</v>
      </c>
      <c r="B140" s="274">
        <f t="shared" si="18"/>
        <v>126</v>
      </c>
      <c r="C140" s="227">
        <f t="shared" si="19"/>
        <v>10.5</v>
      </c>
      <c r="D140" s="132" t="e">
        <f t="shared" si="26"/>
        <v>#DIV/0!</v>
      </c>
      <c r="E140" s="132" t="e">
        <f t="shared" si="27"/>
        <v>#DIV/0!</v>
      </c>
      <c r="F140" s="132" t="e">
        <f t="shared" si="16"/>
        <v>#DIV/0!</v>
      </c>
      <c r="G140" s="132" t="e">
        <f t="shared" si="20"/>
        <v>#DIV/0!</v>
      </c>
      <c r="H140" s="132" t="e">
        <f t="shared" si="21"/>
        <v>#DIV/0!</v>
      </c>
      <c r="I140" s="132" t="e">
        <f t="shared" si="28"/>
        <v>#DIV/0!</v>
      </c>
      <c r="J140" s="274"/>
      <c r="K140" s="274">
        <v>126</v>
      </c>
      <c r="L140" s="274">
        <f t="shared" si="22"/>
        <v>126</v>
      </c>
      <c r="M140" s="227">
        <f t="shared" si="23"/>
        <v>10.5</v>
      </c>
      <c r="N140" s="132" t="e">
        <f t="shared" si="29"/>
        <v>#VALUE!</v>
      </c>
      <c r="O140" s="132" t="e">
        <f t="shared" si="30"/>
        <v>#VALUE!</v>
      </c>
      <c r="P140" s="132" t="e">
        <f t="shared" si="17"/>
        <v>#VALUE!</v>
      </c>
      <c r="Q140" s="132" t="e">
        <f t="shared" si="24"/>
        <v>#VALUE!</v>
      </c>
      <c r="R140" s="132" t="e">
        <f t="shared" si="25"/>
        <v>#VALUE!</v>
      </c>
      <c r="S140" s="132" t="e">
        <f t="shared" si="31"/>
        <v>#VALUE!</v>
      </c>
    </row>
    <row r="141" spans="1:19">
      <c r="A141" s="274">
        <v>127</v>
      </c>
      <c r="B141" s="274">
        <f t="shared" si="18"/>
        <v>127</v>
      </c>
      <c r="C141" s="227">
        <f t="shared" si="19"/>
        <v>10.583333333333334</v>
      </c>
      <c r="D141" s="132" t="e">
        <f t="shared" si="26"/>
        <v>#DIV/0!</v>
      </c>
      <c r="E141" s="132" t="e">
        <f t="shared" si="27"/>
        <v>#DIV/0!</v>
      </c>
      <c r="F141" s="132" t="e">
        <f t="shared" si="16"/>
        <v>#DIV/0!</v>
      </c>
      <c r="G141" s="132" t="e">
        <f t="shared" si="20"/>
        <v>#DIV/0!</v>
      </c>
      <c r="H141" s="132" t="e">
        <f t="shared" si="21"/>
        <v>#DIV/0!</v>
      </c>
      <c r="I141" s="132" t="e">
        <f t="shared" si="28"/>
        <v>#DIV/0!</v>
      </c>
      <c r="J141" s="274"/>
      <c r="K141" s="274">
        <v>127</v>
      </c>
      <c r="L141" s="274">
        <f t="shared" si="22"/>
        <v>127</v>
      </c>
      <c r="M141" s="227">
        <f t="shared" si="23"/>
        <v>10.583333333333334</v>
      </c>
      <c r="N141" s="132" t="e">
        <f t="shared" si="29"/>
        <v>#VALUE!</v>
      </c>
      <c r="O141" s="132" t="e">
        <f t="shared" si="30"/>
        <v>#VALUE!</v>
      </c>
      <c r="P141" s="132" t="e">
        <f t="shared" si="17"/>
        <v>#VALUE!</v>
      </c>
      <c r="Q141" s="132" t="e">
        <f t="shared" si="24"/>
        <v>#VALUE!</v>
      </c>
      <c r="R141" s="132" t="e">
        <f t="shared" si="25"/>
        <v>#VALUE!</v>
      </c>
      <c r="S141" s="132" t="e">
        <f t="shared" si="31"/>
        <v>#VALUE!</v>
      </c>
    </row>
    <row r="142" spans="1:19">
      <c r="A142" s="274">
        <v>128</v>
      </c>
      <c r="B142" s="274">
        <f t="shared" si="18"/>
        <v>128</v>
      </c>
      <c r="C142" s="227">
        <f t="shared" si="19"/>
        <v>10.666666666666666</v>
      </c>
      <c r="D142" s="132" t="e">
        <f t="shared" si="26"/>
        <v>#DIV/0!</v>
      </c>
      <c r="E142" s="132" t="e">
        <f t="shared" si="27"/>
        <v>#DIV/0!</v>
      </c>
      <c r="F142" s="132" t="e">
        <f t="shared" si="16"/>
        <v>#DIV/0!</v>
      </c>
      <c r="G142" s="132" t="e">
        <f t="shared" si="20"/>
        <v>#DIV/0!</v>
      </c>
      <c r="H142" s="132" t="e">
        <f t="shared" si="21"/>
        <v>#DIV/0!</v>
      </c>
      <c r="I142" s="132" t="e">
        <f t="shared" si="28"/>
        <v>#DIV/0!</v>
      </c>
      <c r="J142" s="274"/>
      <c r="K142" s="274">
        <v>128</v>
      </c>
      <c r="L142" s="274">
        <f t="shared" si="22"/>
        <v>128</v>
      </c>
      <c r="M142" s="227">
        <f t="shared" si="23"/>
        <v>10.666666666666666</v>
      </c>
      <c r="N142" s="132" t="e">
        <f t="shared" si="29"/>
        <v>#VALUE!</v>
      </c>
      <c r="O142" s="132" t="e">
        <f t="shared" si="30"/>
        <v>#VALUE!</v>
      </c>
      <c r="P142" s="132" t="e">
        <f t="shared" si="17"/>
        <v>#VALUE!</v>
      </c>
      <c r="Q142" s="132" t="e">
        <f t="shared" si="24"/>
        <v>#VALUE!</v>
      </c>
      <c r="R142" s="132" t="e">
        <f t="shared" si="25"/>
        <v>#VALUE!</v>
      </c>
      <c r="S142" s="132" t="e">
        <f t="shared" si="31"/>
        <v>#VALUE!</v>
      </c>
    </row>
    <row r="143" spans="1:19">
      <c r="A143" s="274">
        <v>129</v>
      </c>
      <c r="B143" s="274">
        <f t="shared" si="18"/>
        <v>129</v>
      </c>
      <c r="C143" s="227">
        <f t="shared" si="19"/>
        <v>10.75</v>
      </c>
      <c r="D143" s="132" t="e">
        <f t="shared" si="26"/>
        <v>#DIV/0!</v>
      </c>
      <c r="E143" s="132" t="e">
        <f t="shared" si="27"/>
        <v>#DIV/0!</v>
      </c>
      <c r="F143" s="132" t="e">
        <f t="shared" ref="F143:F194" si="32">IF(B$10&gt;=A143,0,E143-G143)</f>
        <v>#DIV/0!</v>
      </c>
      <c r="G143" s="132" t="e">
        <f t="shared" si="20"/>
        <v>#DIV/0!</v>
      </c>
      <c r="H143" s="132" t="e">
        <f t="shared" si="21"/>
        <v>#DIV/0!</v>
      </c>
      <c r="I143" s="132" t="e">
        <f t="shared" si="28"/>
        <v>#DIV/0!</v>
      </c>
      <c r="J143" s="274"/>
      <c r="K143" s="274">
        <v>129</v>
      </c>
      <c r="L143" s="274">
        <f t="shared" si="22"/>
        <v>129</v>
      </c>
      <c r="M143" s="227">
        <f t="shared" si="23"/>
        <v>10.75</v>
      </c>
      <c r="N143" s="132" t="e">
        <f t="shared" si="29"/>
        <v>#VALUE!</v>
      </c>
      <c r="O143" s="132" t="e">
        <f t="shared" si="30"/>
        <v>#VALUE!</v>
      </c>
      <c r="P143" s="132" t="e">
        <f t="shared" ref="P143:P194" si="33">IF(L$10&gt;=K143,0,O143-Q143)</f>
        <v>#VALUE!</v>
      </c>
      <c r="Q143" s="132" t="e">
        <f t="shared" si="24"/>
        <v>#VALUE!</v>
      </c>
      <c r="R143" s="132" t="e">
        <f t="shared" si="25"/>
        <v>#VALUE!</v>
      </c>
      <c r="S143" s="132" t="e">
        <f t="shared" si="31"/>
        <v>#VALUE!</v>
      </c>
    </row>
    <row r="144" spans="1:19">
      <c r="A144" s="274">
        <v>130</v>
      </c>
      <c r="B144" s="274">
        <f t="shared" ref="B144:B194" si="34">A144*12/B$6</f>
        <v>130</v>
      </c>
      <c r="C144" s="227">
        <f t="shared" ref="C144:C194" si="35">A144/B$6</f>
        <v>10.833333333333334</v>
      </c>
      <c r="D144" s="132" t="e">
        <f t="shared" si="26"/>
        <v>#DIV/0!</v>
      </c>
      <c r="E144" s="132" t="e">
        <f t="shared" si="27"/>
        <v>#DIV/0!</v>
      </c>
      <c r="F144" s="132" t="e">
        <f t="shared" si="32"/>
        <v>#DIV/0!</v>
      </c>
      <c r="G144" s="132" t="e">
        <f t="shared" ref="G144:G194" si="36">D144*B$3/B$6</f>
        <v>#DIV/0!</v>
      </c>
      <c r="H144" s="132" t="e">
        <f t="shared" ref="H144:H194" si="37">SUM(F144:G144)</f>
        <v>#DIV/0!</v>
      </c>
      <c r="I144" s="132" t="e">
        <f t="shared" si="28"/>
        <v>#DIV/0!</v>
      </c>
      <c r="J144" s="274"/>
      <c r="K144" s="274">
        <v>130</v>
      </c>
      <c r="L144" s="274">
        <f t="shared" ref="L144:L194" si="38">K144*12/L$6</f>
        <v>130</v>
      </c>
      <c r="M144" s="227">
        <f t="shared" ref="M144:M194" si="39">K144/L$6</f>
        <v>10.833333333333334</v>
      </c>
      <c r="N144" s="132" t="e">
        <f t="shared" si="29"/>
        <v>#VALUE!</v>
      </c>
      <c r="O144" s="132" t="e">
        <f t="shared" si="30"/>
        <v>#VALUE!</v>
      </c>
      <c r="P144" s="132" t="e">
        <f t="shared" si="33"/>
        <v>#VALUE!</v>
      </c>
      <c r="Q144" s="132" t="e">
        <f t="shared" ref="Q144:Q194" si="40">N144*L$3/L$6</f>
        <v>#VALUE!</v>
      </c>
      <c r="R144" s="132" t="e">
        <f t="shared" ref="R144:R194" si="41">SUM(P144:Q144)</f>
        <v>#VALUE!</v>
      </c>
      <c r="S144" s="132" t="e">
        <f t="shared" si="31"/>
        <v>#VALUE!</v>
      </c>
    </row>
    <row r="145" spans="1:19">
      <c r="A145" s="274">
        <v>131</v>
      </c>
      <c r="B145" s="274">
        <f t="shared" si="34"/>
        <v>131</v>
      </c>
      <c r="C145" s="227">
        <f t="shared" si="35"/>
        <v>10.916666666666666</v>
      </c>
      <c r="D145" s="132" t="e">
        <f t="shared" ref="D145:D194" si="42">IF(I144&gt;0,I144,0)</f>
        <v>#DIV/0!</v>
      </c>
      <c r="E145" s="132" t="e">
        <f t="shared" ref="E145:E194" si="43">IF(D145&gt;0,MIN(E144,D145),0)</f>
        <v>#DIV/0!</v>
      </c>
      <c r="F145" s="132" t="e">
        <f t="shared" si="32"/>
        <v>#DIV/0!</v>
      </c>
      <c r="G145" s="132" t="e">
        <f t="shared" si="36"/>
        <v>#DIV/0!</v>
      </c>
      <c r="H145" s="132" t="e">
        <f t="shared" si="37"/>
        <v>#DIV/0!</v>
      </c>
      <c r="I145" s="132" t="e">
        <f t="shared" ref="I145:I194" si="44">D145-F145</f>
        <v>#DIV/0!</v>
      </c>
      <c r="J145" s="274"/>
      <c r="K145" s="274">
        <v>131</v>
      </c>
      <c r="L145" s="274">
        <f t="shared" si="38"/>
        <v>131</v>
      </c>
      <c r="M145" s="227">
        <f t="shared" si="39"/>
        <v>10.916666666666666</v>
      </c>
      <c r="N145" s="132" t="e">
        <f t="shared" ref="N145:N194" si="45">IF(S144&gt;0,S144,0)</f>
        <v>#VALUE!</v>
      </c>
      <c r="O145" s="132" t="e">
        <f t="shared" ref="O145:O194" si="46">IF(N145&gt;0,MIN(O144,N145),0)</f>
        <v>#VALUE!</v>
      </c>
      <c r="P145" s="132" t="e">
        <f t="shared" si="33"/>
        <v>#VALUE!</v>
      </c>
      <c r="Q145" s="132" t="e">
        <f t="shared" si="40"/>
        <v>#VALUE!</v>
      </c>
      <c r="R145" s="132" t="e">
        <f t="shared" si="41"/>
        <v>#VALUE!</v>
      </c>
      <c r="S145" s="132" t="e">
        <f t="shared" ref="S145:S194" si="47">N145-P145</f>
        <v>#VALUE!</v>
      </c>
    </row>
    <row r="146" spans="1:19">
      <c r="A146" s="274">
        <v>132</v>
      </c>
      <c r="B146" s="274">
        <f t="shared" si="34"/>
        <v>132</v>
      </c>
      <c r="C146" s="227">
        <f t="shared" si="35"/>
        <v>11</v>
      </c>
      <c r="D146" s="132" t="e">
        <f t="shared" si="42"/>
        <v>#DIV/0!</v>
      </c>
      <c r="E146" s="132" t="e">
        <f t="shared" si="43"/>
        <v>#DIV/0!</v>
      </c>
      <c r="F146" s="132" t="e">
        <f t="shared" si="32"/>
        <v>#DIV/0!</v>
      </c>
      <c r="G146" s="132" t="e">
        <f t="shared" si="36"/>
        <v>#DIV/0!</v>
      </c>
      <c r="H146" s="132" t="e">
        <f t="shared" si="37"/>
        <v>#DIV/0!</v>
      </c>
      <c r="I146" s="132" t="e">
        <f t="shared" si="44"/>
        <v>#DIV/0!</v>
      </c>
      <c r="J146" s="274"/>
      <c r="K146" s="274">
        <v>132</v>
      </c>
      <c r="L146" s="274">
        <f t="shared" si="38"/>
        <v>132</v>
      </c>
      <c r="M146" s="227">
        <f t="shared" si="39"/>
        <v>11</v>
      </c>
      <c r="N146" s="132" t="e">
        <f t="shared" si="45"/>
        <v>#VALUE!</v>
      </c>
      <c r="O146" s="132" t="e">
        <f t="shared" si="46"/>
        <v>#VALUE!</v>
      </c>
      <c r="P146" s="132" t="e">
        <f t="shared" si="33"/>
        <v>#VALUE!</v>
      </c>
      <c r="Q146" s="132" t="e">
        <f t="shared" si="40"/>
        <v>#VALUE!</v>
      </c>
      <c r="R146" s="132" t="e">
        <f t="shared" si="41"/>
        <v>#VALUE!</v>
      </c>
      <c r="S146" s="132" t="e">
        <f t="shared" si="47"/>
        <v>#VALUE!</v>
      </c>
    </row>
    <row r="147" spans="1:19">
      <c r="A147" s="274">
        <v>133</v>
      </c>
      <c r="B147" s="274">
        <f t="shared" si="34"/>
        <v>133</v>
      </c>
      <c r="C147" s="227">
        <f t="shared" si="35"/>
        <v>11.083333333333334</v>
      </c>
      <c r="D147" s="132" t="e">
        <f t="shared" si="42"/>
        <v>#DIV/0!</v>
      </c>
      <c r="E147" s="132" t="e">
        <f t="shared" si="43"/>
        <v>#DIV/0!</v>
      </c>
      <c r="F147" s="132" t="e">
        <f t="shared" si="32"/>
        <v>#DIV/0!</v>
      </c>
      <c r="G147" s="132" t="e">
        <f t="shared" si="36"/>
        <v>#DIV/0!</v>
      </c>
      <c r="H147" s="132" t="e">
        <f t="shared" si="37"/>
        <v>#DIV/0!</v>
      </c>
      <c r="I147" s="132" t="e">
        <f t="shared" si="44"/>
        <v>#DIV/0!</v>
      </c>
      <c r="J147" s="274"/>
      <c r="K147" s="274">
        <v>133</v>
      </c>
      <c r="L147" s="274">
        <f t="shared" si="38"/>
        <v>133</v>
      </c>
      <c r="M147" s="227">
        <f t="shared" si="39"/>
        <v>11.083333333333334</v>
      </c>
      <c r="N147" s="132" t="e">
        <f t="shared" si="45"/>
        <v>#VALUE!</v>
      </c>
      <c r="O147" s="132" t="e">
        <f t="shared" si="46"/>
        <v>#VALUE!</v>
      </c>
      <c r="P147" s="132" t="e">
        <f t="shared" si="33"/>
        <v>#VALUE!</v>
      </c>
      <c r="Q147" s="132" t="e">
        <f t="shared" si="40"/>
        <v>#VALUE!</v>
      </c>
      <c r="R147" s="132" t="e">
        <f t="shared" si="41"/>
        <v>#VALUE!</v>
      </c>
      <c r="S147" s="132" t="e">
        <f t="shared" si="47"/>
        <v>#VALUE!</v>
      </c>
    </row>
    <row r="148" spans="1:19">
      <c r="A148" s="274">
        <v>134</v>
      </c>
      <c r="B148" s="274">
        <f t="shared" si="34"/>
        <v>134</v>
      </c>
      <c r="C148" s="227">
        <f t="shared" si="35"/>
        <v>11.166666666666666</v>
      </c>
      <c r="D148" s="132" t="e">
        <f t="shared" si="42"/>
        <v>#DIV/0!</v>
      </c>
      <c r="E148" s="132" t="e">
        <f t="shared" si="43"/>
        <v>#DIV/0!</v>
      </c>
      <c r="F148" s="132" t="e">
        <f t="shared" si="32"/>
        <v>#DIV/0!</v>
      </c>
      <c r="G148" s="132" t="e">
        <f t="shared" si="36"/>
        <v>#DIV/0!</v>
      </c>
      <c r="H148" s="132" t="e">
        <f t="shared" si="37"/>
        <v>#DIV/0!</v>
      </c>
      <c r="I148" s="132" t="e">
        <f t="shared" si="44"/>
        <v>#DIV/0!</v>
      </c>
      <c r="J148" s="274"/>
      <c r="K148" s="274">
        <v>134</v>
      </c>
      <c r="L148" s="274">
        <f t="shared" si="38"/>
        <v>134</v>
      </c>
      <c r="M148" s="227">
        <f t="shared" si="39"/>
        <v>11.166666666666666</v>
      </c>
      <c r="N148" s="132" t="e">
        <f t="shared" si="45"/>
        <v>#VALUE!</v>
      </c>
      <c r="O148" s="132" t="e">
        <f t="shared" si="46"/>
        <v>#VALUE!</v>
      </c>
      <c r="P148" s="132" t="e">
        <f t="shared" si="33"/>
        <v>#VALUE!</v>
      </c>
      <c r="Q148" s="132" t="e">
        <f t="shared" si="40"/>
        <v>#VALUE!</v>
      </c>
      <c r="R148" s="132" t="e">
        <f t="shared" si="41"/>
        <v>#VALUE!</v>
      </c>
      <c r="S148" s="132" t="e">
        <f t="shared" si="47"/>
        <v>#VALUE!</v>
      </c>
    </row>
    <row r="149" spans="1:19">
      <c r="A149" s="274">
        <v>135</v>
      </c>
      <c r="B149" s="274">
        <f t="shared" si="34"/>
        <v>135</v>
      </c>
      <c r="C149" s="227">
        <f t="shared" si="35"/>
        <v>11.25</v>
      </c>
      <c r="D149" s="132" t="e">
        <f t="shared" si="42"/>
        <v>#DIV/0!</v>
      </c>
      <c r="E149" s="132" t="e">
        <f t="shared" si="43"/>
        <v>#DIV/0!</v>
      </c>
      <c r="F149" s="132" t="e">
        <f t="shared" si="32"/>
        <v>#DIV/0!</v>
      </c>
      <c r="G149" s="132" t="e">
        <f t="shared" si="36"/>
        <v>#DIV/0!</v>
      </c>
      <c r="H149" s="132" t="e">
        <f t="shared" si="37"/>
        <v>#DIV/0!</v>
      </c>
      <c r="I149" s="132" t="e">
        <f t="shared" si="44"/>
        <v>#DIV/0!</v>
      </c>
      <c r="J149" s="274"/>
      <c r="K149" s="274">
        <v>135</v>
      </c>
      <c r="L149" s="274">
        <f t="shared" si="38"/>
        <v>135</v>
      </c>
      <c r="M149" s="227">
        <f t="shared" si="39"/>
        <v>11.25</v>
      </c>
      <c r="N149" s="132" t="e">
        <f t="shared" si="45"/>
        <v>#VALUE!</v>
      </c>
      <c r="O149" s="132" t="e">
        <f t="shared" si="46"/>
        <v>#VALUE!</v>
      </c>
      <c r="P149" s="132" t="e">
        <f t="shared" si="33"/>
        <v>#VALUE!</v>
      </c>
      <c r="Q149" s="132" t="e">
        <f t="shared" si="40"/>
        <v>#VALUE!</v>
      </c>
      <c r="R149" s="132" t="e">
        <f t="shared" si="41"/>
        <v>#VALUE!</v>
      </c>
      <c r="S149" s="132" t="e">
        <f t="shared" si="47"/>
        <v>#VALUE!</v>
      </c>
    </row>
    <row r="150" spans="1:19">
      <c r="A150" s="274">
        <v>136</v>
      </c>
      <c r="B150" s="274">
        <f t="shared" si="34"/>
        <v>136</v>
      </c>
      <c r="C150" s="227">
        <f t="shared" si="35"/>
        <v>11.333333333333334</v>
      </c>
      <c r="D150" s="132" t="e">
        <f t="shared" si="42"/>
        <v>#DIV/0!</v>
      </c>
      <c r="E150" s="132" t="e">
        <f t="shared" si="43"/>
        <v>#DIV/0!</v>
      </c>
      <c r="F150" s="132" t="e">
        <f t="shared" si="32"/>
        <v>#DIV/0!</v>
      </c>
      <c r="G150" s="132" t="e">
        <f t="shared" si="36"/>
        <v>#DIV/0!</v>
      </c>
      <c r="H150" s="132" t="e">
        <f t="shared" si="37"/>
        <v>#DIV/0!</v>
      </c>
      <c r="I150" s="132" t="e">
        <f t="shared" si="44"/>
        <v>#DIV/0!</v>
      </c>
      <c r="J150" s="274"/>
      <c r="K150" s="274">
        <v>136</v>
      </c>
      <c r="L150" s="274">
        <f t="shared" si="38"/>
        <v>136</v>
      </c>
      <c r="M150" s="227">
        <f t="shared" si="39"/>
        <v>11.333333333333334</v>
      </c>
      <c r="N150" s="132" t="e">
        <f t="shared" si="45"/>
        <v>#VALUE!</v>
      </c>
      <c r="O150" s="132" t="e">
        <f t="shared" si="46"/>
        <v>#VALUE!</v>
      </c>
      <c r="P150" s="132" t="e">
        <f t="shared" si="33"/>
        <v>#VALUE!</v>
      </c>
      <c r="Q150" s="132" t="e">
        <f t="shared" si="40"/>
        <v>#VALUE!</v>
      </c>
      <c r="R150" s="132" t="e">
        <f t="shared" si="41"/>
        <v>#VALUE!</v>
      </c>
      <c r="S150" s="132" t="e">
        <f t="shared" si="47"/>
        <v>#VALUE!</v>
      </c>
    </row>
    <row r="151" spans="1:19">
      <c r="A151" s="274">
        <v>137</v>
      </c>
      <c r="B151" s="274">
        <f t="shared" si="34"/>
        <v>137</v>
      </c>
      <c r="C151" s="227">
        <f t="shared" si="35"/>
        <v>11.416666666666666</v>
      </c>
      <c r="D151" s="132" t="e">
        <f t="shared" si="42"/>
        <v>#DIV/0!</v>
      </c>
      <c r="E151" s="132" t="e">
        <f t="shared" si="43"/>
        <v>#DIV/0!</v>
      </c>
      <c r="F151" s="132" t="e">
        <f t="shared" si="32"/>
        <v>#DIV/0!</v>
      </c>
      <c r="G151" s="132" t="e">
        <f t="shared" si="36"/>
        <v>#DIV/0!</v>
      </c>
      <c r="H151" s="132" t="e">
        <f t="shared" si="37"/>
        <v>#DIV/0!</v>
      </c>
      <c r="I151" s="132" t="e">
        <f t="shared" si="44"/>
        <v>#DIV/0!</v>
      </c>
      <c r="J151" s="274"/>
      <c r="K151" s="274">
        <v>137</v>
      </c>
      <c r="L151" s="274">
        <f t="shared" si="38"/>
        <v>137</v>
      </c>
      <c r="M151" s="227">
        <f t="shared" si="39"/>
        <v>11.416666666666666</v>
      </c>
      <c r="N151" s="132" t="e">
        <f t="shared" si="45"/>
        <v>#VALUE!</v>
      </c>
      <c r="O151" s="132" t="e">
        <f t="shared" si="46"/>
        <v>#VALUE!</v>
      </c>
      <c r="P151" s="132" t="e">
        <f t="shared" si="33"/>
        <v>#VALUE!</v>
      </c>
      <c r="Q151" s="132" t="e">
        <f t="shared" si="40"/>
        <v>#VALUE!</v>
      </c>
      <c r="R151" s="132" t="e">
        <f t="shared" si="41"/>
        <v>#VALUE!</v>
      </c>
      <c r="S151" s="132" t="e">
        <f t="shared" si="47"/>
        <v>#VALUE!</v>
      </c>
    </row>
    <row r="152" spans="1:19">
      <c r="A152" s="274">
        <v>138</v>
      </c>
      <c r="B152" s="274">
        <f t="shared" si="34"/>
        <v>138</v>
      </c>
      <c r="C152" s="227">
        <f t="shared" si="35"/>
        <v>11.5</v>
      </c>
      <c r="D152" s="132" t="e">
        <f t="shared" si="42"/>
        <v>#DIV/0!</v>
      </c>
      <c r="E152" s="132" t="e">
        <f t="shared" si="43"/>
        <v>#DIV/0!</v>
      </c>
      <c r="F152" s="132" t="e">
        <f t="shared" si="32"/>
        <v>#DIV/0!</v>
      </c>
      <c r="G152" s="132" t="e">
        <f t="shared" si="36"/>
        <v>#DIV/0!</v>
      </c>
      <c r="H152" s="132" t="e">
        <f t="shared" si="37"/>
        <v>#DIV/0!</v>
      </c>
      <c r="I152" s="132" t="e">
        <f t="shared" si="44"/>
        <v>#DIV/0!</v>
      </c>
      <c r="J152" s="274"/>
      <c r="K152" s="274">
        <v>138</v>
      </c>
      <c r="L152" s="274">
        <f t="shared" si="38"/>
        <v>138</v>
      </c>
      <c r="M152" s="227">
        <f t="shared" si="39"/>
        <v>11.5</v>
      </c>
      <c r="N152" s="132" t="e">
        <f t="shared" si="45"/>
        <v>#VALUE!</v>
      </c>
      <c r="O152" s="132" t="e">
        <f t="shared" si="46"/>
        <v>#VALUE!</v>
      </c>
      <c r="P152" s="132" t="e">
        <f t="shared" si="33"/>
        <v>#VALUE!</v>
      </c>
      <c r="Q152" s="132" t="e">
        <f t="shared" si="40"/>
        <v>#VALUE!</v>
      </c>
      <c r="R152" s="132" t="e">
        <f t="shared" si="41"/>
        <v>#VALUE!</v>
      </c>
      <c r="S152" s="132" t="e">
        <f t="shared" si="47"/>
        <v>#VALUE!</v>
      </c>
    </row>
    <row r="153" spans="1:19">
      <c r="A153" s="274">
        <v>139</v>
      </c>
      <c r="B153" s="274">
        <f t="shared" si="34"/>
        <v>139</v>
      </c>
      <c r="C153" s="227">
        <f t="shared" si="35"/>
        <v>11.583333333333334</v>
      </c>
      <c r="D153" s="132" t="e">
        <f t="shared" si="42"/>
        <v>#DIV/0!</v>
      </c>
      <c r="E153" s="132" t="e">
        <f t="shared" si="43"/>
        <v>#DIV/0!</v>
      </c>
      <c r="F153" s="132" t="e">
        <f t="shared" si="32"/>
        <v>#DIV/0!</v>
      </c>
      <c r="G153" s="132" t="e">
        <f t="shared" si="36"/>
        <v>#DIV/0!</v>
      </c>
      <c r="H153" s="132" t="e">
        <f t="shared" si="37"/>
        <v>#DIV/0!</v>
      </c>
      <c r="I153" s="132" t="e">
        <f t="shared" si="44"/>
        <v>#DIV/0!</v>
      </c>
      <c r="J153" s="274"/>
      <c r="K153" s="274">
        <v>139</v>
      </c>
      <c r="L153" s="274">
        <f t="shared" si="38"/>
        <v>139</v>
      </c>
      <c r="M153" s="227">
        <f t="shared" si="39"/>
        <v>11.583333333333334</v>
      </c>
      <c r="N153" s="132" t="e">
        <f t="shared" si="45"/>
        <v>#VALUE!</v>
      </c>
      <c r="O153" s="132" t="e">
        <f t="shared" si="46"/>
        <v>#VALUE!</v>
      </c>
      <c r="P153" s="132" t="e">
        <f t="shared" si="33"/>
        <v>#VALUE!</v>
      </c>
      <c r="Q153" s="132" t="e">
        <f t="shared" si="40"/>
        <v>#VALUE!</v>
      </c>
      <c r="R153" s="132" t="e">
        <f t="shared" si="41"/>
        <v>#VALUE!</v>
      </c>
      <c r="S153" s="132" t="e">
        <f t="shared" si="47"/>
        <v>#VALUE!</v>
      </c>
    </row>
    <row r="154" spans="1:19">
      <c r="A154" s="274">
        <v>140</v>
      </c>
      <c r="B154" s="274">
        <f t="shared" si="34"/>
        <v>140</v>
      </c>
      <c r="C154" s="227">
        <f t="shared" si="35"/>
        <v>11.666666666666666</v>
      </c>
      <c r="D154" s="132" t="e">
        <f t="shared" si="42"/>
        <v>#DIV/0!</v>
      </c>
      <c r="E154" s="132" t="e">
        <f t="shared" si="43"/>
        <v>#DIV/0!</v>
      </c>
      <c r="F154" s="132" t="e">
        <f t="shared" si="32"/>
        <v>#DIV/0!</v>
      </c>
      <c r="G154" s="132" t="e">
        <f t="shared" si="36"/>
        <v>#DIV/0!</v>
      </c>
      <c r="H154" s="132" t="e">
        <f t="shared" si="37"/>
        <v>#DIV/0!</v>
      </c>
      <c r="I154" s="132" t="e">
        <f t="shared" si="44"/>
        <v>#DIV/0!</v>
      </c>
      <c r="J154" s="274"/>
      <c r="K154" s="274">
        <v>140</v>
      </c>
      <c r="L154" s="274">
        <f t="shared" si="38"/>
        <v>140</v>
      </c>
      <c r="M154" s="227">
        <f t="shared" si="39"/>
        <v>11.666666666666666</v>
      </c>
      <c r="N154" s="132" t="e">
        <f t="shared" si="45"/>
        <v>#VALUE!</v>
      </c>
      <c r="O154" s="132" t="e">
        <f t="shared" si="46"/>
        <v>#VALUE!</v>
      </c>
      <c r="P154" s="132" t="e">
        <f t="shared" si="33"/>
        <v>#VALUE!</v>
      </c>
      <c r="Q154" s="132" t="e">
        <f t="shared" si="40"/>
        <v>#VALUE!</v>
      </c>
      <c r="R154" s="132" t="e">
        <f t="shared" si="41"/>
        <v>#VALUE!</v>
      </c>
      <c r="S154" s="132" t="e">
        <f t="shared" si="47"/>
        <v>#VALUE!</v>
      </c>
    </row>
    <row r="155" spans="1:19">
      <c r="A155" s="274">
        <v>141</v>
      </c>
      <c r="B155" s="274">
        <f t="shared" si="34"/>
        <v>141</v>
      </c>
      <c r="C155" s="227">
        <f t="shared" si="35"/>
        <v>11.75</v>
      </c>
      <c r="D155" s="132" t="e">
        <f t="shared" si="42"/>
        <v>#DIV/0!</v>
      </c>
      <c r="E155" s="132" t="e">
        <f t="shared" si="43"/>
        <v>#DIV/0!</v>
      </c>
      <c r="F155" s="132" t="e">
        <f t="shared" si="32"/>
        <v>#DIV/0!</v>
      </c>
      <c r="G155" s="132" t="e">
        <f t="shared" si="36"/>
        <v>#DIV/0!</v>
      </c>
      <c r="H155" s="132" t="e">
        <f t="shared" si="37"/>
        <v>#DIV/0!</v>
      </c>
      <c r="I155" s="132" t="e">
        <f t="shared" si="44"/>
        <v>#DIV/0!</v>
      </c>
      <c r="J155" s="274"/>
      <c r="K155" s="274">
        <v>141</v>
      </c>
      <c r="L155" s="274">
        <f t="shared" si="38"/>
        <v>141</v>
      </c>
      <c r="M155" s="227">
        <f t="shared" si="39"/>
        <v>11.75</v>
      </c>
      <c r="N155" s="132" t="e">
        <f t="shared" si="45"/>
        <v>#VALUE!</v>
      </c>
      <c r="O155" s="132" t="e">
        <f t="shared" si="46"/>
        <v>#VALUE!</v>
      </c>
      <c r="P155" s="132" t="e">
        <f t="shared" si="33"/>
        <v>#VALUE!</v>
      </c>
      <c r="Q155" s="132" t="e">
        <f t="shared" si="40"/>
        <v>#VALUE!</v>
      </c>
      <c r="R155" s="132" t="e">
        <f t="shared" si="41"/>
        <v>#VALUE!</v>
      </c>
      <c r="S155" s="132" t="e">
        <f t="shared" si="47"/>
        <v>#VALUE!</v>
      </c>
    </row>
    <row r="156" spans="1:19">
      <c r="A156" s="274">
        <v>142</v>
      </c>
      <c r="B156" s="274">
        <f t="shared" si="34"/>
        <v>142</v>
      </c>
      <c r="C156" s="227">
        <f t="shared" si="35"/>
        <v>11.833333333333334</v>
      </c>
      <c r="D156" s="132" t="e">
        <f t="shared" si="42"/>
        <v>#DIV/0!</v>
      </c>
      <c r="E156" s="132" t="e">
        <f t="shared" si="43"/>
        <v>#DIV/0!</v>
      </c>
      <c r="F156" s="132" t="e">
        <f t="shared" si="32"/>
        <v>#DIV/0!</v>
      </c>
      <c r="G156" s="132" t="e">
        <f t="shared" si="36"/>
        <v>#DIV/0!</v>
      </c>
      <c r="H156" s="132" t="e">
        <f t="shared" si="37"/>
        <v>#DIV/0!</v>
      </c>
      <c r="I156" s="132" t="e">
        <f t="shared" si="44"/>
        <v>#DIV/0!</v>
      </c>
      <c r="J156" s="274"/>
      <c r="K156" s="274">
        <v>142</v>
      </c>
      <c r="L156" s="274">
        <f t="shared" si="38"/>
        <v>142</v>
      </c>
      <c r="M156" s="227">
        <f t="shared" si="39"/>
        <v>11.833333333333334</v>
      </c>
      <c r="N156" s="132" t="e">
        <f t="shared" si="45"/>
        <v>#VALUE!</v>
      </c>
      <c r="O156" s="132" t="e">
        <f t="shared" si="46"/>
        <v>#VALUE!</v>
      </c>
      <c r="P156" s="132" t="e">
        <f t="shared" si="33"/>
        <v>#VALUE!</v>
      </c>
      <c r="Q156" s="132" t="e">
        <f t="shared" si="40"/>
        <v>#VALUE!</v>
      </c>
      <c r="R156" s="132" t="e">
        <f t="shared" si="41"/>
        <v>#VALUE!</v>
      </c>
      <c r="S156" s="132" t="e">
        <f t="shared" si="47"/>
        <v>#VALUE!</v>
      </c>
    </row>
    <row r="157" spans="1:19">
      <c r="A157" s="274">
        <v>143</v>
      </c>
      <c r="B157" s="274">
        <f t="shared" si="34"/>
        <v>143</v>
      </c>
      <c r="C157" s="227">
        <f t="shared" si="35"/>
        <v>11.916666666666666</v>
      </c>
      <c r="D157" s="132" t="e">
        <f t="shared" si="42"/>
        <v>#DIV/0!</v>
      </c>
      <c r="E157" s="132" t="e">
        <f t="shared" si="43"/>
        <v>#DIV/0!</v>
      </c>
      <c r="F157" s="132" t="e">
        <f t="shared" si="32"/>
        <v>#DIV/0!</v>
      </c>
      <c r="G157" s="132" t="e">
        <f t="shared" si="36"/>
        <v>#DIV/0!</v>
      </c>
      <c r="H157" s="132" t="e">
        <f t="shared" si="37"/>
        <v>#DIV/0!</v>
      </c>
      <c r="I157" s="132" t="e">
        <f t="shared" si="44"/>
        <v>#DIV/0!</v>
      </c>
      <c r="J157" s="274"/>
      <c r="K157" s="274">
        <v>143</v>
      </c>
      <c r="L157" s="274">
        <f t="shared" si="38"/>
        <v>143</v>
      </c>
      <c r="M157" s="227">
        <f t="shared" si="39"/>
        <v>11.916666666666666</v>
      </c>
      <c r="N157" s="132" t="e">
        <f t="shared" si="45"/>
        <v>#VALUE!</v>
      </c>
      <c r="O157" s="132" t="e">
        <f t="shared" si="46"/>
        <v>#VALUE!</v>
      </c>
      <c r="P157" s="132" t="e">
        <f t="shared" si="33"/>
        <v>#VALUE!</v>
      </c>
      <c r="Q157" s="132" t="e">
        <f t="shared" si="40"/>
        <v>#VALUE!</v>
      </c>
      <c r="R157" s="132" t="e">
        <f t="shared" si="41"/>
        <v>#VALUE!</v>
      </c>
      <c r="S157" s="132" t="e">
        <f t="shared" si="47"/>
        <v>#VALUE!</v>
      </c>
    </row>
    <row r="158" spans="1:19">
      <c r="A158" s="274">
        <v>144</v>
      </c>
      <c r="B158" s="274">
        <f t="shared" si="34"/>
        <v>144</v>
      </c>
      <c r="C158" s="227">
        <f t="shared" si="35"/>
        <v>12</v>
      </c>
      <c r="D158" s="132" t="e">
        <f t="shared" si="42"/>
        <v>#DIV/0!</v>
      </c>
      <c r="E158" s="132" t="e">
        <f t="shared" si="43"/>
        <v>#DIV/0!</v>
      </c>
      <c r="F158" s="132" t="e">
        <f t="shared" si="32"/>
        <v>#DIV/0!</v>
      </c>
      <c r="G158" s="132" t="e">
        <f t="shared" si="36"/>
        <v>#DIV/0!</v>
      </c>
      <c r="H158" s="132" t="e">
        <f t="shared" si="37"/>
        <v>#DIV/0!</v>
      </c>
      <c r="I158" s="132" t="e">
        <f t="shared" si="44"/>
        <v>#DIV/0!</v>
      </c>
      <c r="J158" s="274"/>
      <c r="K158" s="274">
        <v>144</v>
      </c>
      <c r="L158" s="274">
        <f t="shared" si="38"/>
        <v>144</v>
      </c>
      <c r="M158" s="227">
        <f t="shared" si="39"/>
        <v>12</v>
      </c>
      <c r="N158" s="132" t="e">
        <f t="shared" si="45"/>
        <v>#VALUE!</v>
      </c>
      <c r="O158" s="132" t="e">
        <f t="shared" si="46"/>
        <v>#VALUE!</v>
      </c>
      <c r="P158" s="132" t="e">
        <f t="shared" si="33"/>
        <v>#VALUE!</v>
      </c>
      <c r="Q158" s="132" t="e">
        <f t="shared" si="40"/>
        <v>#VALUE!</v>
      </c>
      <c r="R158" s="132" t="e">
        <f t="shared" si="41"/>
        <v>#VALUE!</v>
      </c>
      <c r="S158" s="132" t="e">
        <f t="shared" si="47"/>
        <v>#VALUE!</v>
      </c>
    </row>
    <row r="159" spans="1:19">
      <c r="A159" s="274">
        <v>145</v>
      </c>
      <c r="B159" s="274">
        <f t="shared" si="34"/>
        <v>145</v>
      </c>
      <c r="C159" s="227">
        <f t="shared" si="35"/>
        <v>12.083333333333334</v>
      </c>
      <c r="D159" s="132" t="e">
        <f t="shared" si="42"/>
        <v>#DIV/0!</v>
      </c>
      <c r="E159" s="132" t="e">
        <f t="shared" si="43"/>
        <v>#DIV/0!</v>
      </c>
      <c r="F159" s="132" t="e">
        <f t="shared" si="32"/>
        <v>#DIV/0!</v>
      </c>
      <c r="G159" s="132" t="e">
        <f t="shared" si="36"/>
        <v>#DIV/0!</v>
      </c>
      <c r="H159" s="132" t="e">
        <f t="shared" si="37"/>
        <v>#DIV/0!</v>
      </c>
      <c r="I159" s="132" t="e">
        <f t="shared" si="44"/>
        <v>#DIV/0!</v>
      </c>
      <c r="J159" s="274"/>
      <c r="K159" s="274">
        <v>145</v>
      </c>
      <c r="L159" s="274">
        <f t="shared" si="38"/>
        <v>145</v>
      </c>
      <c r="M159" s="227">
        <f t="shared" si="39"/>
        <v>12.083333333333334</v>
      </c>
      <c r="N159" s="132" t="e">
        <f t="shared" si="45"/>
        <v>#VALUE!</v>
      </c>
      <c r="O159" s="132" t="e">
        <f t="shared" si="46"/>
        <v>#VALUE!</v>
      </c>
      <c r="P159" s="132" t="e">
        <f t="shared" si="33"/>
        <v>#VALUE!</v>
      </c>
      <c r="Q159" s="132" t="e">
        <f t="shared" si="40"/>
        <v>#VALUE!</v>
      </c>
      <c r="R159" s="132" t="e">
        <f t="shared" si="41"/>
        <v>#VALUE!</v>
      </c>
      <c r="S159" s="132" t="e">
        <f t="shared" si="47"/>
        <v>#VALUE!</v>
      </c>
    </row>
    <row r="160" spans="1:19">
      <c r="A160" s="274">
        <v>146</v>
      </c>
      <c r="B160" s="274">
        <f t="shared" si="34"/>
        <v>146</v>
      </c>
      <c r="C160" s="227">
        <f t="shared" si="35"/>
        <v>12.166666666666666</v>
      </c>
      <c r="D160" s="132" t="e">
        <f t="shared" si="42"/>
        <v>#DIV/0!</v>
      </c>
      <c r="E160" s="132" t="e">
        <f t="shared" si="43"/>
        <v>#DIV/0!</v>
      </c>
      <c r="F160" s="132" t="e">
        <f t="shared" si="32"/>
        <v>#DIV/0!</v>
      </c>
      <c r="G160" s="132" t="e">
        <f t="shared" si="36"/>
        <v>#DIV/0!</v>
      </c>
      <c r="H160" s="132" t="e">
        <f t="shared" si="37"/>
        <v>#DIV/0!</v>
      </c>
      <c r="I160" s="132" t="e">
        <f t="shared" si="44"/>
        <v>#DIV/0!</v>
      </c>
      <c r="J160" s="274"/>
      <c r="K160" s="274">
        <v>146</v>
      </c>
      <c r="L160" s="274">
        <f t="shared" si="38"/>
        <v>146</v>
      </c>
      <c r="M160" s="227">
        <f t="shared" si="39"/>
        <v>12.166666666666666</v>
      </c>
      <c r="N160" s="132" t="e">
        <f t="shared" si="45"/>
        <v>#VALUE!</v>
      </c>
      <c r="O160" s="132" t="e">
        <f t="shared" si="46"/>
        <v>#VALUE!</v>
      </c>
      <c r="P160" s="132" t="e">
        <f t="shared" si="33"/>
        <v>#VALUE!</v>
      </c>
      <c r="Q160" s="132" t="e">
        <f t="shared" si="40"/>
        <v>#VALUE!</v>
      </c>
      <c r="R160" s="132" t="e">
        <f t="shared" si="41"/>
        <v>#VALUE!</v>
      </c>
      <c r="S160" s="132" t="e">
        <f t="shared" si="47"/>
        <v>#VALUE!</v>
      </c>
    </row>
    <row r="161" spans="1:19">
      <c r="A161" s="274">
        <v>147</v>
      </c>
      <c r="B161" s="274">
        <f t="shared" si="34"/>
        <v>147</v>
      </c>
      <c r="C161" s="227">
        <f t="shared" si="35"/>
        <v>12.25</v>
      </c>
      <c r="D161" s="132" t="e">
        <f t="shared" si="42"/>
        <v>#DIV/0!</v>
      </c>
      <c r="E161" s="132" t="e">
        <f t="shared" si="43"/>
        <v>#DIV/0!</v>
      </c>
      <c r="F161" s="132" t="e">
        <f t="shared" si="32"/>
        <v>#DIV/0!</v>
      </c>
      <c r="G161" s="132" t="e">
        <f t="shared" si="36"/>
        <v>#DIV/0!</v>
      </c>
      <c r="H161" s="132" t="e">
        <f t="shared" si="37"/>
        <v>#DIV/0!</v>
      </c>
      <c r="I161" s="132" t="e">
        <f t="shared" si="44"/>
        <v>#DIV/0!</v>
      </c>
      <c r="J161" s="274"/>
      <c r="K161" s="274">
        <v>147</v>
      </c>
      <c r="L161" s="274">
        <f t="shared" si="38"/>
        <v>147</v>
      </c>
      <c r="M161" s="227">
        <f t="shared" si="39"/>
        <v>12.25</v>
      </c>
      <c r="N161" s="132" t="e">
        <f t="shared" si="45"/>
        <v>#VALUE!</v>
      </c>
      <c r="O161" s="132" t="e">
        <f t="shared" si="46"/>
        <v>#VALUE!</v>
      </c>
      <c r="P161" s="132" t="e">
        <f t="shared" si="33"/>
        <v>#VALUE!</v>
      </c>
      <c r="Q161" s="132" t="e">
        <f t="shared" si="40"/>
        <v>#VALUE!</v>
      </c>
      <c r="R161" s="132" t="e">
        <f t="shared" si="41"/>
        <v>#VALUE!</v>
      </c>
      <c r="S161" s="132" t="e">
        <f t="shared" si="47"/>
        <v>#VALUE!</v>
      </c>
    </row>
    <row r="162" spans="1:19">
      <c r="A162" s="274">
        <v>148</v>
      </c>
      <c r="B162" s="274">
        <f t="shared" si="34"/>
        <v>148</v>
      </c>
      <c r="C162" s="227">
        <f t="shared" si="35"/>
        <v>12.333333333333334</v>
      </c>
      <c r="D162" s="132" t="e">
        <f t="shared" si="42"/>
        <v>#DIV/0!</v>
      </c>
      <c r="E162" s="132" t="e">
        <f t="shared" si="43"/>
        <v>#DIV/0!</v>
      </c>
      <c r="F162" s="132" t="e">
        <f t="shared" si="32"/>
        <v>#DIV/0!</v>
      </c>
      <c r="G162" s="132" t="e">
        <f t="shared" si="36"/>
        <v>#DIV/0!</v>
      </c>
      <c r="H162" s="132" t="e">
        <f t="shared" si="37"/>
        <v>#DIV/0!</v>
      </c>
      <c r="I162" s="132" t="e">
        <f t="shared" si="44"/>
        <v>#DIV/0!</v>
      </c>
      <c r="J162" s="274"/>
      <c r="K162" s="274">
        <v>148</v>
      </c>
      <c r="L162" s="274">
        <f t="shared" si="38"/>
        <v>148</v>
      </c>
      <c r="M162" s="227">
        <f t="shared" si="39"/>
        <v>12.333333333333334</v>
      </c>
      <c r="N162" s="132" t="e">
        <f t="shared" si="45"/>
        <v>#VALUE!</v>
      </c>
      <c r="O162" s="132" t="e">
        <f t="shared" si="46"/>
        <v>#VALUE!</v>
      </c>
      <c r="P162" s="132" t="e">
        <f t="shared" si="33"/>
        <v>#VALUE!</v>
      </c>
      <c r="Q162" s="132" t="e">
        <f t="shared" si="40"/>
        <v>#VALUE!</v>
      </c>
      <c r="R162" s="132" t="e">
        <f t="shared" si="41"/>
        <v>#VALUE!</v>
      </c>
      <c r="S162" s="132" t="e">
        <f t="shared" si="47"/>
        <v>#VALUE!</v>
      </c>
    </row>
    <row r="163" spans="1:19">
      <c r="A163" s="274">
        <v>149</v>
      </c>
      <c r="B163" s="274">
        <f t="shared" si="34"/>
        <v>149</v>
      </c>
      <c r="C163" s="227">
        <f t="shared" si="35"/>
        <v>12.416666666666666</v>
      </c>
      <c r="D163" s="132" t="e">
        <f t="shared" si="42"/>
        <v>#DIV/0!</v>
      </c>
      <c r="E163" s="132" t="e">
        <f t="shared" si="43"/>
        <v>#DIV/0!</v>
      </c>
      <c r="F163" s="132" t="e">
        <f t="shared" si="32"/>
        <v>#DIV/0!</v>
      </c>
      <c r="G163" s="132" t="e">
        <f t="shared" si="36"/>
        <v>#DIV/0!</v>
      </c>
      <c r="H163" s="132" t="e">
        <f t="shared" si="37"/>
        <v>#DIV/0!</v>
      </c>
      <c r="I163" s="132" t="e">
        <f t="shared" si="44"/>
        <v>#DIV/0!</v>
      </c>
      <c r="J163" s="274"/>
      <c r="K163" s="274">
        <v>149</v>
      </c>
      <c r="L163" s="274">
        <f t="shared" si="38"/>
        <v>149</v>
      </c>
      <c r="M163" s="227">
        <f t="shared" si="39"/>
        <v>12.416666666666666</v>
      </c>
      <c r="N163" s="132" t="e">
        <f t="shared" si="45"/>
        <v>#VALUE!</v>
      </c>
      <c r="O163" s="132" t="e">
        <f t="shared" si="46"/>
        <v>#VALUE!</v>
      </c>
      <c r="P163" s="132" t="e">
        <f t="shared" si="33"/>
        <v>#VALUE!</v>
      </c>
      <c r="Q163" s="132" t="e">
        <f t="shared" si="40"/>
        <v>#VALUE!</v>
      </c>
      <c r="R163" s="132" t="e">
        <f t="shared" si="41"/>
        <v>#VALUE!</v>
      </c>
      <c r="S163" s="132" t="e">
        <f t="shared" si="47"/>
        <v>#VALUE!</v>
      </c>
    </row>
    <row r="164" spans="1:19">
      <c r="A164" s="274">
        <v>150</v>
      </c>
      <c r="B164" s="274">
        <f t="shared" si="34"/>
        <v>150</v>
      </c>
      <c r="C164" s="227">
        <f t="shared" si="35"/>
        <v>12.5</v>
      </c>
      <c r="D164" s="132" t="e">
        <f t="shared" si="42"/>
        <v>#DIV/0!</v>
      </c>
      <c r="E164" s="132" t="e">
        <f t="shared" si="43"/>
        <v>#DIV/0!</v>
      </c>
      <c r="F164" s="132" t="e">
        <f t="shared" si="32"/>
        <v>#DIV/0!</v>
      </c>
      <c r="G164" s="132" t="e">
        <f t="shared" si="36"/>
        <v>#DIV/0!</v>
      </c>
      <c r="H164" s="132" t="e">
        <f t="shared" si="37"/>
        <v>#DIV/0!</v>
      </c>
      <c r="I164" s="132" t="e">
        <f t="shared" si="44"/>
        <v>#DIV/0!</v>
      </c>
      <c r="J164" s="274"/>
      <c r="K164" s="274">
        <v>150</v>
      </c>
      <c r="L164" s="274">
        <f t="shared" si="38"/>
        <v>150</v>
      </c>
      <c r="M164" s="227">
        <f t="shared" si="39"/>
        <v>12.5</v>
      </c>
      <c r="N164" s="132" t="e">
        <f t="shared" si="45"/>
        <v>#VALUE!</v>
      </c>
      <c r="O164" s="132" t="e">
        <f t="shared" si="46"/>
        <v>#VALUE!</v>
      </c>
      <c r="P164" s="132" t="e">
        <f t="shared" si="33"/>
        <v>#VALUE!</v>
      </c>
      <c r="Q164" s="132" t="e">
        <f t="shared" si="40"/>
        <v>#VALUE!</v>
      </c>
      <c r="R164" s="132" t="e">
        <f t="shared" si="41"/>
        <v>#VALUE!</v>
      </c>
      <c r="S164" s="132" t="e">
        <f t="shared" si="47"/>
        <v>#VALUE!</v>
      </c>
    </row>
    <row r="165" spans="1:19">
      <c r="A165" s="274">
        <v>151</v>
      </c>
      <c r="B165" s="274">
        <f t="shared" si="34"/>
        <v>151</v>
      </c>
      <c r="C165" s="227">
        <f t="shared" si="35"/>
        <v>12.583333333333334</v>
      </c>
      <c r="D165" s="132" t="e">
        <f t="shared" si="42"/>
        <v>#DIV/0!</v>
      </c>
      <c r="E165" s="132" t="e">
        <f t="shared" si="43"/>
        <v>#DIV/0!</v>
      </c>
      <c r="F165" s="132" t="e">
        <f t="shared" si="32"/>
        <v>#DIV/0!</v>
      </c>
      <c r="G165" s="132" t="e">
        <f t="shared" si="36"/>
        <v>#DIV/0!</v>
      </c>
      <c r="H165" s="132" t="e">
        <f t="shared" si="37"/>
        <v>#DIV/0!</v>
      </c>
      <c r="I165" s="132" t="e">
        <f t="shared" si="44"/>
        <v>#DIV/0!</v>
      </c>
      <c r="J165" s="274"/>
      <c r="K165" s="274">
        <v>151</v>
      </c>
      <c r="L165" s="274">
        <f t="shared" si="38"/>
        <v>151</v>
      </c>
      <c r="M165" s="227">
        <f t="shared" si="39"/>
        <v>12.583333333333334</v>
      </c>
      <c r="N165" s="132" t="e">
        <f t="shared" si="45"/>
        <v>#VALUE!</v>
      </c>
      <c r="O165" s="132" t="e">
        <f t="shared" si="46"/>
        <v>#VALUE!</v>
      </c>
      <c r="P165" s="132" t="e">
        <f t="shared" si="33"/>
        <v>#VALUE!</v>
      </c>
      <c r="Q165" s="132" t="e">
        <f t="shared" si="40"/>
        <v>#VALUE!</v>
      </c>
      <c r="R165" s="132" t="e">
        <f t="shared" si="41"/>
        <v>#VALUE!</v>
      </c>
      <c r="S165" s="132" t="e">
        <f t="shared" si="47"/>
        <v>#VALUE!</v>
      </c>
    </row>
    <row r="166" spans="1:19">
      <c r="A166" s="274">
        <v>152</v>
      </c>
      <c r="B166" s="274">
        <f t="shared" si="34"/>
        <v>152</v>
      </c>
      <c r="C166" s="227">
        <f t="shared" si="35"/>
        <v>12.666666666666666</v>
      </c>
      <c r="D166" s="132" t="e">
        <f t="shared" si="42"/>
        <v>#DIV/0!</v>
      </c>
      <c r="E166" s="132" t="e">
        <f t="shared" si="43"/>
        <v>#DIV/0!</v>
      </c>
      <c r="F166" s="132" t="e">
        <f t="shared" si="32"/>
        <v>#DIV/0!</v>
      </c>
      <c r="G166" s="132" t="e">
        <f t="shared" si="36"/>
        <v>#DIV/0!</v>
      </c>
      <c r="H166" s="132" t="e">
        <f t="shared" si="37"/>
        <v>#DIV/0!</v>
      </c>
      <c r="I166" s="132" t="e">
        <f t="shared" si="44"/>
        <v>#DIV/0!</v>
      </c>
      <c r="J166" s="274"/>
      <c r="K166" s="274">
        <v>152</v>
      </c>
      <c r="L166" s="274">
        <f t="shared" si="38"/>
        <v>152</v>
      </c>
      <c r="M166" s="227">
        <f t="shared" si="39"/>
        <v>12.666666666666666</v>
      </c>
      <c r="N166" s="132" t="e">
        <f t="shared" si="45"/>
        <v>#VALUE!</v>
      </c>
      <c r="O166" s="132" t="e">
        <f t="shared" si="46"/>
        <v>#VALUE!</v>
      </c>
      <c r="P166" s="132" t="e">
        <f t="shared" si="33"/>
        <v>#VALUE!</v>
      </c>
      <c r="Q166" s="132" t="e">
        <f t="shared" si="40"/>
        <v>#VALUE!</v>
      </c>
      <c r="R166" s="132" t="e">
        <f t="shared" si="41"/>
        <v>#VALUE!</v>
      </c>
      <c r="S166" s="132" t="e">
        <f t="shared" si="47"/>
        <v>#VALUE!</v>
      </c>
    </row>
    <row r="167" spans="1:19">
      <c r="A167" s="274">
        <v>153</v>
      </c>
      <c r="B167" s="274">
        <f t="shared" si="34"/>
        <v>153</v>
      </c>
      <c r="C167" s="227">
        <f t="shared" si="35"/>
        <v>12.75</v>
      </c>
      <c r="D167" s="132" t="e">
        <f t="shared" si="42"/>
        <v>#DIV/0!</v>
      </c>
      <c r="E167" s="132" t="e">
        <f t="shared" si="43"/>
        <v>#DIV/0!</v>
      </c>
      <c r="F167" s="132" t="e">
        <f t="shared" si="32"/>
        <v>#DIV/0!</v>
      </c>
      <c r="G167" s="132" t="e">
        <f t="shared" si="36"/>
        <v>#DIV/0!</v>
      </c>
      <c r="H167" s="132" t="e">
        <f t="shared" si="37"/>
        <v>#DIV/0!</v>
      </c>
      <c r="I167" s="132" t="e">
        <f t="shared" si="44"/>
        <v>#DIV/0!</v>
      </c>
      <c r="J167" s="274"/>
      <c r="K167" s="274">
        <v>153</v>
      </c>
      <c r="L167" s="274">
        <f t="shared" si="38"/>
        <v>153</v>
      </c>
      <c r="M167" s="227">
        <f t="shared" si="39"/>
        <v>12.75</v>
      </c>
      <c r="N167" s="132" t="e">
        <f t="shared" si="45"/>
        <v>#VALUE!</v>
      </c>
      <c r="O167" s="132" t="e">
        <f t="shared" si="46"/>
        <v>#VALUE!</v>
      </c>
      <c r="P167" s="132" t="e">
        <f t="shared" si="33"/>
        <v>#VALUE!</v>
      </c>
      <c r="Q167" s="132" t="e">
        <f t="shared" si="40"/>
        <v>#VALUE!</v>
      </c>
      <c r="R167" s="132" t="e">
        <f t="shared" si="41"/>
        <v>#VALUE!</v>
      </c>
      <c r="S167" s="132" t="e">
        <f t="shared" si="47"/>
        <v>#VALUE!</v>
      </c>
    </row>
    <row r="168" spans="1:19">
      <c r="A168" s="274">
        <v>154</v>
      </c>
      <c r="B168" s="274">
        <f t="shared" si="34"/>
        <v>154</v>
      </c>
      <c r="C168" s="227">
        <f t="shared" si="35"/>
        <v>12.833333333333334</v>
      </c>
      <c r="D168" s="132" t="e">
        <f t="shared" si="42"/>
        <v>#DIV/0!</v>
      </c>
      <c r="E168" s="132" t="e">
        <f t="shared" si="43"/>
        <v>#DIV/0!</v>
      </c>
      <c r="F168" s="132" t="e">
        <f t="shared" si="32"/>
        <v>#DIV/0!</v>
      </c>
      <c r="G168" s="132" t="e">
        <f t="shared" si="36"/>
        <v>#DIV/0!</v>
      </c>
      <c r="H168" s="132" t="e">
        <f t="shared" si="37"/>
        <v>#DIV/0!</v>
      </c>
      <c r="I168" s="132" t="e">
        <f t="shared" si="44"/>
        <v>#DIV/0!</v>
      </c>
      <c r="J168" s="274"/>
      <c r="K168" s="274">
        <v>154</v>
      </c>
      <c r="L168" s="274">
        <f t="shared" si="38"/>
        <v>154</v>
      </c>
      <c r="M168" s="227">
        <f t="shared" si="39"/>
        <v>12.833333333333334</v>
      </c>
      <c r="N168" s="132" t="e">
        <f t="shared" si="45"/>
        <v>#VALUE!</v>
      </c>
      <c r="O168" s="132" t="e">
        <f t="shared" si="46"/>
        <v>#VALUE!</v>
      </c>
      <c r="P168" s="132" t="e">
        <f t="shared" si="33"/>
        <v>#VALUE!</v>
      </c>
      <c r="Q168" s="132" t="e">
        <f t="shared" si="40"/>
        <v>#VALUE!</v>
      </c>
      <c r="R168" s="132" t="e">
        <f t="shared" si="41"/>
        <v>#VALUE!</v>
      </c>
      <c r="S168" s="132" t="e">
        <f t="shared" si="47"/>
        <v>#VALUE!</v>
      </c>
    </row>
    <row r="169" spans="1:19">
      <c r="A169" s="274">
        <v>155</v>
      </c>
      <c r="B169" s="274">
        <f t="shared" si="34"/>
        <v>155</v>
      </c>
      <c r="C169" s="227">
        <f t="shared" si="35"/>
        <v>12.916666666666666</v>
      </c>
      <c r="D169" s="132" t="e">
        <f t="shared" si="42"/>
        <v>#DIV/0!</v>
      </c>
      <c r="E169" s="132" t="e">
        <f t="shared" si="43"/>
        <v>#DIV/0!</v>
      </c>
      <c r="F169" s="132" t="e">
        <f t="shared" si="32"/>
        <v>#DIV/0!</v>
      </c>
      <c r="G169" s="132" t="e">
        <f t="shared" si="36"/>
        <v>#DIV/0!</v>
      </c>
      <c r="H169" s="132" t="e">
        <f t="shared" si="37"/>
        <v>#DIV/0!</v>
      </c>
      <c r="I169" s="132" t="e">
        <f t="shared" si="44"/>
        <v>#DIV/0!</v>
      </c>
      <c r="J169" s="274"/>
      <c r="K169" s="274">
        <v>155</v>
      </c>
      <c r="L169" s="274">
        <f t="shared" si="38"/>
        <v>155</v>
      </c>
      <c r="M169" s="227">
        <f t="shared" si="39"/>
        <v>12.916666666666666</v>
      </c>
      <c r="N169" s="132" t="e">
        <f t="shared" si="45"/>
        <v>#VALUE!</v>
      </c>
      <c r="O169" s="132" t="e">
        <f t="shared" si="46"/>
        <v>#VALUE!</v>
      </c>
      <c r="P169" s="132" t="e">
        <f t="shared" si="33"/>
        <v>#VALUE!</v>
      </c>
      <c r="Q169" s="132" t="e">
        <f t="shared" si="40"/>
        <v>#VALUE!</v>
      </c>
      <c r="R169" s="132" t="e">
        <f t="shared" si="41"/>
        <v>#VALUE!</v>
      </c>
      <c r="S169" s="132" t="e">
        <f t="shared" si="47"/>
        <v>#VALUE!</v>
      </c>
    </row>
    <row r="170" spans="1:19">
      <c r="A170" s="274">
        <v>156</v>
      </c>
      <c r="B170" s="274">
        <f t="shared" si="34"/>
        <v>156</v>
      </c>
      <c r="C170" s="227">
        <f t="shared" si="35"/>
        <v>13</v>
      </c>
      <c r="D170" s="132" t="e">
        <f t="shared" si="42"/>
        <v>#DIV/0!</v>
      </c>
      <c r="E170" s="132" t="e">
        <f t="shared" si="43"/>
        <v>#DIV/0!</v>
      </c>
      <c r="F170" s="132" t="e">
        <f t="shared" si="32"/>
        <v>#DIV/0!</v>
      </c>
      <c r="G170" s="132" t="e">
        <f t="shared" si="36"/>
        <v>#DIV/0!</v>
      </c>
      <c r="H170" s="132" t="e">
        <f t="shared" si="37"/>
        <v>#DIV/0!</v>
      </c>
      <c r="I170" s="132" t="e">
        <f t="shared" si="44"/>
        <v>#DIV/0!</v>
      </c>
      <c r="J170" s="274"/>
      <c r="K170" s="274">
        <v>156</v>
      </c>
      <c r="L170" s="274">
        <f t="shared" si="38"/>
        <v>156</v>
      </c>
      <c r="M170" s="227">
        <f t="shared" si="39"/>
        <v>13</v>
      </c>
      <c r="N170" s="132" t="e">
        <f t="shared" si="45"/>
        <v>#VALUE!</v>
      </c>
      <c r="O170" s="132" t="e">
        <f t="shared" si="46"/>
        <v>#VALUE!</v>
      </c>
      <c r="P170" s="132" t="e">
        <f t="shared" si="33"/>
        <v>#VALUE!</v>
      </c>
      <c r="Q170" s="132" t="e">
        <f t="shared" si="40"/>
        <v>#VALUE!</v>
      </c>
      <c r="R170" s="132" t="e">
        <f t="shared" si="41"/>
        <v>#VALUE!</v>
      </c>
      <c r="S170" s="132" t="e">
        <f t="shared" si="47"/>
        <v>#VALUE!</v>
      </c>
    </row>
    <row r="171" spans="1:19">
      <c r="A171" s="274">
        <v>157</v>
      </c>
      <c r="B171" s="274">
        <f t="shared" si="34"/>
        <v>157</v>
      </c>
      <c r="C171" s="227">
        <f t="shared" si="35"/>
        <v>13.083333333333334</v>
      </c>
      <c r="D171" s="132" t="e">
        <f t="shared" si="42"/>
        <v>#DIV/0!</v>
      </c>
      <c r="E171" s="132" t="e">
        <f t="shared" si="43"/>
        <v>#DIV/0!</v>
      </c>
      <c r="F171" s="132" t="e">
        <f t="shared" si="32"/>
        <v>#DIV/0!</v>
      </c>
      <c r="G171" s="132" t="e">
        <f t="shared" si="36"/>
        <v>#DIV/0!</v>
      </c>
      <c r="H171" s="132" t="e">
        <f t="shared" si="37"/>
        <v>#DIV/0!</v>
      </c>
      <c r="I171" s="132" t="e">
        <f t="shared" si="44"/>
        <v>#DIV/0!</v>
      </c>
      <c r="J171" s="274"/>
      <c r="K171" s="274">
        <v>157</v>
      </c>
      <c r="L171" s="274">
        <f t="shared" si="38"/>
        <v>157</v>
      </c>
      <c r="M171" s="227">
        <f t="shared" si="39"/>
        <v>13.083333333333334</v>
      </c>
      <c r="N171" s="132" t="e">
        <f t="shared" si="45"/>
        <v>#VALUE!</v>
      </c>
      <c r="O171" s="132" t="e">
        <f t="shared" si="46"/>
        <v>#VALUE!</v>
      </c>
      <c r="P171" s="132" t="e">
        <f t="shared" si="33"/>
        <v>#VALUE!</v>
      </c>
      <c r="Q171" s="132" t="e">
        <f t="shared" si="40"/>
        <v>#VALUE!</v>
      </c>
      <c r="R171" s="132" t="e">
        <f t="shared" si="41"/>
        <v>#VALUE!</v>
      </c>
      <c r="S171" s="132" t="e">
        <f t="shared" si="47"/>
        <v>#VALUE!</v>
      </c>
    </row>
    <row r="172" spans="1:19">
      <c r="A172" s="274">
        <v>158</v>
      </c>
      <c r="B172" s="274">
        <f t="shared" si="34"/>
        <v>158</v>
      </c>
      <c r="C172" s="227">
        <f t="shared" si="35"/>
        <v>13.166666666666666</v>
      </c>
      <c r="D172" s="132" t="e">
        <f t="shared" si="42"/>
        <v>#DIV/0!</v>
      </c>
      <c r="E172" s="132" t="e">
        <f t="shared" si="43"/>
        <v>#DIV/0!</v>
      </c>
      <c r="F172" s="132" t="e">
        <f t="shared" si="32"/>
        <v>#DIV/0!</v>
      </c>
      <c r="G172" s="132" t="e">
        <f t="shared" si="36"/>
        <v>#DIV/0!</v>
      </c>
      <c r="H172" s="132" t="e">
        <f t="shared" si="37"/>
        <v>#DIV/0!</v>
      </c>
      <c r="I172" s="132" t="e">
        <f t="shared" si="44"/>
        <v>#DIV/0!</v>
      </c>
      <c r="J172" s="274"/>
      <c r="K172" s="274">
        <v>158</v>
      </c>
      <c r="L172" s="274">
        <f t="shared" si="38"/>
        <v>158</v>
      </c>
      <c r="M172" s="227">
        <f t="shared" si="39"/>
        <v>13.166666666666666</v>
      </c>
      <c r="N172" s="132" t="e">
        <f t="shared" si="45"/>
        <v>#VALUE!</v>
      </c>
      <c r="O172" s="132" t="e">
        <f t="shared" si="46"/>
        <v>#VALUE!</v>
      </c>
      <c r="P172" s="132" t="e">
        <f t="shared" si="33"/>
        <v>#VALUE!</v>
      </c>
      <c r="Q172" s="132" t="e">
        <f t="shared" si="40"/>
        <v>#VALUE!</v>
      </c>
      <c r="R172" s="132" t="e">
        <f t="shared" si="41"/>
        <v>#VALUE!</v>
      </c>
      <c r="S172" s="132" t="e">
        <f t="shared" si="47"/>
        <v>#VALUE!</v>
      </c>
    </row>
    <row r="173" spans="1:19">
      <c r="A173" s="274">
        <v>159</v>
      </c>
      <c r="B173" s="274">
        <f t="shared" si="34"/>
        <v>159</v>
      </c>
      <c r="C173" s="227">
        <f t="shared" si="35"/>
        <v>13.25</v>
      </c>
      <c r="D173" s="132" t="e">
        <f t="shared" si="42"/>
        <v>#DIV/0!</v>
      </c>
      <c r="E173" s="132" t="e">
        <f t="shared" si="43"/>
        <v>#DIV/0!</v>
      </c>
      <c r="F173" s="132" t="e">
        <f t="shared" si="32"/>
        <v>#DIV/0!</v>
      </c>
      <c r="G173" s="132" t="e">
        <f t="shared" si="36"/>
        <v>#DIV/0!</v>
      </c>
      <c r="H173" s="132" t="e">
        <f t="shared" si="37"/>
        <v>#DIV/0!</v>
      </c>
      <c r="I173" s="132" t="e">
        <f t="shared" si="44"/>
        <v>#DIV/0!</v>
      </c>
      <c r="J173" s="274"/>
      <c r="K173" s="274">
        <v>159</v>
      </c>
      <c r="L173" s="274">
        <f t="shared" si="38"/>
        <v>159</v>
      </c>
      <c r="M173" s="227">
        <f t="shared" si="39"/>
        <v>13.25</v>
      </c>
      <c r="N173" s="132" t="e">
        <f t="shared" si="45"/>
        <v>#VALUE!</v>
      </c>
      <c r="O173" s="132" t="e">
        <f t="shared" si="46"/>
        <v>#VALUE!</v>
      </c>
      <c r="P173" s="132" t="e">
        <f t="shared" si="33"/>
        <v>#VALUE!</v>
      </c>
      <c r="Q173" s="132" t="e">
        <f t="shared" si="40"/>
        <v>#VALUE!</v>
      </c>
      <c r="R173" s="132" t="e">
        <f t="shared" si="41"/>
        <v>#VALUE!</v>
      </c>
      <c r="S173" s="132" t="e">
        <f t="shared" si="47"/>
        <v>#VALUE!</v>
      </c>
    </row>
    <row r="174" spans="1:19">
      <c r="A174" s="274">
        <v>160</v>
      </c>
      <c r="B174" s="274">
        <f t="shared" si="34"/>
        <v>160</v>
      </c>
      <c r="C174" s="227">
        <f t="shared" si="35"/>
        <v>13.333333333333334</v>
      </c>
      <c r="D174" s="132" t="e">
        <f t="shared" si="42"/>
        <v>#DIV/0!</v>
      </c>
      <c r="E174" s="132" t="e">
        <f t="shared" si="43"/>
        <v>#DIV/0!</v>
      </c>
      <c r="F174" s="132" t="e">
        <f t="shared" si="32"/>
        <v>#DIV/0!</v>
      </c>
      <c r="G174" s="132" t="e">
        <f t="shared" si="36"/>
        <v>#DIV/0!</v>
      </c>
      <c r="H174" s="132" t="e">
        <f t="shared" si="37"/>
        <v>#DIV/0!</v>
      </c>
      <c r="I174" s="132" t="e">
        <f t="shared" si="44"/>
        <v>#DIV/0!</v>
      </c>
      <c r="J174" s="274"/>
      <c r="K174" s="274">
        <v>160</v>
      </c>
      <c r="L174" s="274">
        <f t="shared" si="38"/>
        <v>160</v>
      </c>
      <c r="M174" s="227">
        <f t="shared" si="39"/>
        <v>13.333333333333334</v>
      </c>
      <c r="N174" s="132" t="e">
        <f t="shared" si="45"/>
        <v>#VALUE!</v>
      </c>
      <c r="O174" s="132" t="e">
        <f t="shared" si="46"/>
        <v>#VALUE!</v>
      </c>
      <c r="P174" s="132" t="e">
        <f t="shared" si="33"/>
        <v>#VALUE!</v>
      </c>
      <c r="Q174" s="132" t="e">
        <f t="shared" si="40"/>
        <v>#VALUE!</v>
      </c>
      <c r="R174" s="132" t="e">
        <f t="shared" si="41"/>
        <v>#VALUE!</v>
      </c>
      <c r="S174" s="132" t="e">
        <f t="shared" si="47"/>
        <v>#VALUE!</v>
      </c>
    </row>
    <row r="175" spans="1:19">
      <c r="A175" s="274">
        <v>161</v>
      </c>
      <c r="B175" s="274">
        <f t="shared" si="34"/>
        <v>161</v>
      </c>
      <c r="C175" s="227">
        <f t="shared" si="35"/>
        <v>13.416666666666666</v>
      </c>
      <c r="D175" s="132" t="e">
        <f t="shared" si="42"/>
        <v>#DIV/0!</v>
      </c>
      <c r="E175" s="132" t="e">
        <f t="shared" si="43"/>
        <v>#DIV/0!</v>
      </c>
      <c r="F175" s="132" t="e">
        <f t="shared" si="32"/>
        <v>#DIV/0!</v>
      </c>
      <c r="G175" s="132" t="e">
        <f t="shared" si="36"/>
        <v>#DIV/0!</v>
      </c>
      <c r="H175" s="132" t="e">
        <f t="shared" si="37"/>
        <v>#DIV/0!</v>
      </c>
      <c r="I175" s="132" t="e">
        <f t="shared" si="44"/>
        <v>#DIV/0!</v>
      </c>
      <c r="J175" s="274"/>
      <c r="K175" s="274">
        <v>161</v>
      </c>
      <c r="L175" s="274">
        <f t="shared" si="38"/>
        <v>161</v>
      </c>
      <c r="M175" s="227">
        <f t="shared" si="39"/>
        <v>13.416666666666666</v>
      </c>
      <c r="N175" s="132" t="e">
        <f t="shared" si="45"/>
        <v>#VALUE!</v>
      </c>
      <c r="O175" s="132" t="e">
        <f t="shared" si="46"/>
        <v>#VALUE!</v>
      </c>
      <c r="P175" s="132" t="e">
        <f t="shared" si="33"/>
        <v>#VALUE!</v>
      </c>
      <c r="Q175" s="132" t="e">
        <f t="shared" si="40"/>
        <v>#VALUE!</v>
      </c>
      <c r="R175" s="132" t="e">
        <f t="shared" si="41"/>
        <v>#VALUE!</v>
      </c>
      <c r="S175" s="132" t="e">
        <f t="shared" si="47"/>
        <v>#VALUE!</v>
      </c>
    </row>
    <row r="176" spans="1:19">
      <c r="A176" s="274">
        <v>162</v>
      </c>
      <c r="B176" s="274">
        <f t="shared" si="34"/>
        <v>162</v>
      </c>
      <c r="C176" s="227">
        <f t="shared" si="35"/>
        <v>13.5</v>
      </c>
      <c r="D176" s="132" t="e">
        <f t="shared" si="42"/>
        <v>#DIV/0!</v>
      </c>
      <c r="E176" s="132" t="e">
        <f t="shared" si="43"/>
        <v>#DIV/0!</v>
      </c>
      <c r="F176" s="132" t="e">
        <f t="shared" si="32"/>
        <v>#DIV/0!</v>
      </c>
      <c r="G176" s="132" t="e">
        <f t="shared" si="36"/>
        <v>#DIV/0!</v>
      </c>
      <c r="H176" s="132" t="e">
        <f t="shared" si="37"/>
        <v>#DIV/0!</v>
      </c>
      <c r="I176" s="132" t="e">
        <f t="shared" si="44"/>
        <v>#DIV/0!</v>
      </c>
      <c r="J176" s="274"/>
      <c r="K176" s="274">
        <v>162</v>
      </c>
      <c r="L176" s="274">
        <f t="shared" si="38"/>
        <v>162</v>
      </c>
      <c r="M176" s="227">
        <f t="shared" si="39"/>
        <v>13.5</v>
      </c>
      <c r="N176" s="132" t="e">
        <f t="shared" si="45"/>
        <v>#VALUE!</v>
      </c>
      <c r="O176" s="132" t="e">
        <f t="shared" si="46"/>
        <v>#VALUE!</v>
      </c>
      <c r="P176" s="132" t="e">
        <f t="shared" si="33"/>
        <v>#VALUE!</v>
      </c>
      <c r="Q176" s="132" t="e">
        <f t="shared" si="40"/>
        <v>#VALUE!</v>
      </c>
      <c r="R176" s="132" t="e">
        <f t="shared" si="41"/>
        <v>#VALUE!</v>
      </c>
      <c r="S176" s="132" t="e">
        <f t="shared" si="47"/>
        <v>#VALUE!</v>
      </c>
    </row>
    <row r="177" spans="1:19">
      <c r="A177" s="274">
        <v>163</v>
      </c>
      <c r="B177" s="274">
        <f t="shared" si="34"/>
        <v>163</v>
      </c>
      <c r="C177" s="227">
        <f t="shared" si="35"/>
        <v>13.583333333333334</v>
      </c>
      <c r="D177" s="132" t="e">
        <f t="shared" si="42"/>
        <v>#DIV/0!</v>
      </c>
      <c r="E177" s="132" t="e">
        <f t="shared" si="43"/>
        <v>#DIV/0!</v>
      </c>
      <c r="F177" s="132" t="e">
        <f t="shared" si="32"/>
        <v>#DIV/0!</v>
      </c>
      <c r="G177" s="132" t="e">
        <f t="shared" si="36"/>
        <v>#DIV/0!</v>
      </c>
      <c r="H177" s="132" t="e">
        <f t="shared" si="37"/>
        <v>#DIV/0!</v>
      </c>
      <c r="I177" s="132" t="e">
        <f t="shared" si="44"/>
        <v>#DIV/0!</v>
      </c>
      <c r="J177" s="274"/>
      <c r="K177" s="274">
        <v>163</v>
      </c>
      <c r="L177" s="274">
        <f t="shared" si="38"/>
        <v>163</v>
      </c>
      <c r="M177" s="227">
        <f t="shared" si="39"/>
        <v>13.583333333333334</v>
      </c>
      <c r="N177" s="132" t="e">
        <f t="shared" si="45"/>
        <v>#VALUE!</v>
      </c>
      <c r="O177" s="132" t="e">
        <f t="shared" si="46"/>
        <v>#VALUE!</v>
      </c>
      <c r="P177" s="132" t="e">
        <f t="shared" si="33"/>
        <v>#VALUE!</v>
      </c>
      <c r="Q177" s="132" t="e">
        <f t="shared" si="40"/>
        <v>#VALUE!</v>
      </c>
      <c r="R177" s="132" t="e">
        <f t="shared" si="41"/>
        <v>#VALUE!</v>
      </c>
      <c r="S177" s="132" t="e">
        <f t="shared" si="47"/>
        <v>#VALUE!</v>
      </c>
    </row>
    <row r="178" spans="1:19">
      <c r="A178" s="274">
        <v>164</v>
      </c>
      <c r="B178" s="274">
        <f t="shared" si="34"/>
        <v>164</v>
      </c>
      <c r="C178" s="227">
        <f t="shared" si="35"/>
        <v>13.666666666666666</v>
      </c>
      <c r="D178" s="132" t="e">
        <f t="shared" si="42"/>
        <v>#DIV/0!</v>
      </c>
      <c r="E178" s="132" t="e">
        <f t="shared" si="43"/>
        <v>#DIV/0!</v>
      </c>
      <c r="F178" s="132" t="e">
        <f t="shared" si="32"/>
        <v>#DIV/0!</v>
      </c>
      <c r="G178" s="132" t="e">
        <f t="shared" si="36"/>
        <v>#DIV/0!</v>
      </c>
      <c r="H178" s="132" t="e">
        <f t="shared" si="37"/>
        <v>#DIV/0!</v>
      </c>
      <c r="I178" s="132" t="e">
        <f t="shared" si="44"/>
        <v>#DIV/0!</v>
      </c>
      <c r="J178" s="274"/>
      <c r="K178" s="274">
        <v>164</v>
      </c>
      <c r="L178" s="274">
        <f t="shared" si="38"/>
        <v>164</v>
      </c>
      <c r="M178" s="227">
        <f t="shared" si="39"/>
        <v>13.666666666666666</v>
      </c>
      <c r="N178" s="132" t="e">
        <f t="shared" si="45"/>
        <v>#VALUE!</v>
      </c>
      <c r="O178" s="132" t="e">
        <f t="shared" si="46"/>
        <v>#VALUE!</v>
      </c>
      <c r="P178" s="132" t="e">
        <f t="shared" si="33"/>
        <v>#VALUE!</v>
      </c>
      <c r="Q178" s="132" t="e">
        <f t="shared" si="40"/>
        <v>#VALUE!</v>
      </c>
      <c r="R178" s="132" t="e">
        <f t="shared" si="41"/>
        <v>#VALUE!</v>
      </c>
      <c r="S178" s="132" t="e">
        <f t="shared" si="47"/>
        <v>#VALUE!</v>
      </c>
    </row>
    <row r="179" spans="1:19">
      <c r="A179" s="274">
        <v>165</v>
      </c>
      <c r="B179" s="274">
        <f t="shared" si="34"/>
        <v>165</v>
      </c>
      <c r="C179" s="227">
        <f t="shared" si="35"/>
        <v>13.75</v>
      </c>
      <c r="D179" s="132" t="e">
        <f t="shared" si="42"/>
        <v>#DIV/0!</v>
      </c>
      <c r="E179" s="132" t="e">
        <f t="shared" si="43"/>
        <v>#DIV/0!</v>
      </c>
      <c r="F179" s="132" t="e">
        <f t="shared" si="32"/>
        <v>#DIV/0!</v>
      </c>
      <c r="G179" s="132" t="e">
        <f t="shared" si="36"/>
        <v>#DIV/0!</v>
      </c>
      <c r="H179" s="132" t="e">
        <f t="shared" si="37"/>
        <v>#DIV/0!</v>
      </c>
      <c r="I179" s="132" t="e">
        <f t="shared" si="44"/>
        <v>#DIV/0!</v>
      </c>
      <c r="J179" s="274"/>
      <c r="K179" s="274">
        <v>165</v>
      </c>
      <c r="L179" s="274">
        <f t="shared" si="38"/>
        <v>165</v>
      </c>
      <c r="M179" s="227">
        <f t="shared" si="39"/>
        <v>13.75</v>
      </c>
      <c r="N179" s="132" t="e">
        <f t="shared" si="45"/>
        <v>#VALUE!</v>
      </c>
      <c r="O179" s="132" t="e">
        <f t="shared" si="46"/>
        <v>#VALUE!</v>
      </c>
      <c r="P179" s="132" t="e">
        <f t="shared" si="33"/>
        <v>#VALUE!</v>
      </c>
      <c r="Q179" s="132" t="e">
        <f t="shared" si="40"/>
        <v>#VALUE!</v>
      </c>
      <c r="R179" s="132" t="e">
        <f t="shared" si="41"/>
        <v>#VALUE!</v>
      </c>
      <c r="S179" s="132" t="e">
        <f t="shared" si="47"/>
        <v>#VALUE!</v>
      </c>
    </row>
    <row r="180" spans="1:19">
      <c r="A180" s="274">
        <v>166</v>
      </c>
      <c r="B180" s="274">
        <f t="shared" si="34"/>
        <v>166</v>
      </c>
      <c r="C180" s="227">
        <f t="shared" si="35"/>
        <v>13.833333333333334</v>
      </c>
      <c r="D180" s="132" t="e">
        <f t="shared" si="42"/>
        <v>#DIV/0!</v>
      </c>
      <c r="E180" s="132" t="e">
        <f t="shared" si="43"/>
        <v>#DIV/0!</v>
      </c>
      <c r="F180" s="132" t="e">
        <f t="shared" si="32"/>
        <v>#DIV/0!</v>
      </c>
      <c r="G180" s="132" t="e">
        <f t="shared" si="36"/>
        <v>#DIV/0!</v>
      </c>
      <c r="H180" s="132" t="e">
        <f t="shared" si="37"/>
        <v>#DIV/0!</v>
      </c>
      <c r="I180" s="132" t="e">
        <f t="shared" si="44"/>
        <v>#DIV/0!</v>
      </c>
      <c r="J180" s="274"/>
      <c r="K180" s="274">
        <v>166</v>
      </c>
      <c r="L180" s="274">
        <f t="shared" si="38"/>
        <v>166</v>
      </c>
      <c r="M180" s="227">
        <f t="shared" si="39"/>
        <v>13.833333333333334</v>
      </c>
      <c r="N180" s="132" t="e">
        <f t="shared" si="45"/>
        <v>#VALUE!</v>
      </c>
      <c r="O180" s="132" t="e">
        <f t="shared" si="46"/>
        <v>#VALUE!</v>
      </c>
      <c r="P180" s="132" t="e">
        <f t="shared" si="33"/>
        <v>#VALUE!</v>
      </c>
      <c r="Q180" s="132" t="e">
        <f t="shared" si="40"/>
        <v>#VALUE!</v>
      </c>
      <c r="R180" s="132" t="e">
        <f t="shared" si="41"/>
        <v>#VALUE!</v>
      </c>
      <c r="S180" s="132" t="e">
        <f t="shared" si="47"/>
        <v>#VALUE!</v>
      </c>
    </row>
    <row r="181" spans="1:19">
      <c r="A181" s="274">
        <v>167</v>
      </c>
      <c r="B181" s="274">
        <f t="shared" si="34"/>
        <v>167</v>
      </c>
      <c r="C181" s="227">
        <f t="shared" si="35"/>
        <v>13.916666666666666</v>
      </c>
      <c r="D181" s="132" t="e">
        <f t="shared" si="42"/>
        <v>#DIV/0!</v>
      </c>
      <c r="E181" s="132" t="e">
        <f t="shared" si="43"/>
        <v>#DIV/0!</v>
      </c>
      <c r="F181" s="132" t="e">
        <f t="shared" si="32"/>
        <v>#DIV/0!</v>
      </c>
      <c r="G181" s="132" t="e">
        <f t="shared" si="36"/>
        <v>#DIV/0!</v>
      </c>
      <c r="H181" s="132" t="e">
        <f t="shared" si="37"/>
        <v>#DIV/0!</v>
      </c>
      <c r="I181" s="132" t="e">
        <f t="shared" si="44"/>
        <v>#DIV/0!</v>
      </c>
      <c r="J181" s="274"/>
      <c r="K181" s="274">
        <v>167</v>
      </c>
      <c r="L181" s="274">
        <f t="shared" si="38"/>
        <v>167</v>
      </c>
      <c r="M181" s="227">
        <f t="shared" si="39"/>
        <v>13.916666666666666</v>
      </c>
      <c r="N181" s="132" t="e">
        <f t="shared" si="45"/>
        <v>#VALUE!</v>
      </c>
      <c r="O181" s="132" t="e">
        <f t="shared" si="46"/>
        <v>#VALUE!</v>
      </c>
      <c r="P181" s="132" t="e">
        <f t="shared" si="33"/>
        <v>#VALUE!</v>
      </c>
      <c r="Q181" s="132" t="e">
        <f t="shared" si="40"/>
        <v>#VALUE!</v>
      </c>
      <c r="R181" s="132" t="e">
        <f t="shared" si="41"/>
        <v>#VALUE!</v>
      </c>
      <c r="S181" s="132" t="e">
        <f t="shared" si="47"/>
        <v>#VALUE!</v>
      </c>
    </row>
    <row r="182" spans="1:19">
      <c r="A182" s="274">
        <v>168</v>
      </c>
      <c r="B182" s="274">
        <f t="shared" si="34"/>
        <v>168</v>
      </c>
      <c r="C182" s="227">
        <f t="shared" si="35"/>
        <v>14</v>
      </c>
      <c r="D182" s="132" t="e">
        <f t="shared" si="42"/>
        <v>#DIV/0!</v>
      </c>
      <c r="E182" s="132" t="e">
        <f t="shared" si="43"/>
        <v>#DIV/0!</v>
      </c>
      <c r="F182" s="132" t="e">
        <f t="shared" si="32"/>
        <v>#DIV/0!</v>
      </c>
      <c r="G182" s="132" t="e">
        <f t="shared" si="36"/>
        <v>#DIV/0!</v>
      </c>
      <c r="H182" s="132" t="e">
        <f t="shared" si="37"/>
        <v>#DIV/0!</v>
      </c>
      <c r="I182" s="132" t="e">
        <f t="shared" si="44"/>
        <v>#DIV/0!</v>
      </c>
      <c r="J182" s="274"/>
      <c r="K182" s="274">
        <v>168</v>
      </c>
      <c r="L182" s="274">
        <f t="shared" si="38"/>
        <v>168</v>
      </c>
      <c r="M182" s="227">
        <f t="shared" si="39"/>
        <v>14</v>
      </c>
      <c r="N182" s="132" t="e">
        <f t="shared" si="45"/>
        <v>#VALUE!</v>
      </c>
      <c r="O182" s="132" t="e">
        <f t="shared" si="46"/>
        <v>#VALUE!</v>
      </c>
      <c r="P182" s="132" t="e">
        <f t="shared" si="33"/>
        <v>#VALUE!</v>
      </c>
      <c r="Q182" s="132" t="e">
        <f t="shared" si="40"/>
        <v>#VALUE!</v>
      </c>
      <c r="R182" s="132" t="e">
        <f t="shared" si="41"/>
        <v>#VALUE!</v>
      </c>
      <c r="S182" s="132" t="e">
        <f t="shared" si="47"/>
        <v>#VALUE!</v>
      </c>
    </row>
    <row r="183" spans="1:19">
      <c r="A183" s="274">
        <v>169</v>
      </c>
      <c r="B183" s="274">
        <f t="shared" si="34"/>
        <v>169</v>
      </c>
      <c r="C183" s="227">
        <f t="shared" si="35"/>
        <v>14.083333333333334</v>
      </c>
      <c r="D183" s="132" t="e">
        <f t="shared" si="42"/>
        <v>#DIV/0!</v>
      </c>
      <c r="E183" s="132" t="e">
        <f t="shared" si="43"/>
        <v>#DIV/0!</v>
      </c>
      <c r="F183" s="132" t="e">
        <f t="shared" si="32"/>
        <v>#DIV/0!</v>
      </c>
      <c r="G183" s="132" t="e">
        <f t="shared" si="36"/>
        <v>#DIV/0!</v>
      </c>
      <c r="H183" s="132" t="e">
        <f t="shared" si="37"/>
        <v>#DIV/0!</v>
      </c>
      <c r="I183" s="132" t="e">
        <f t="shared" si="44"/>
        <v>#DIV/0!</v>
      </c>
      <c r="J183" s="274"/>
      <c r="K183" s="274">
        <v>169</v>
      </c>
      <c r="L183" s="274">
        <f t="shared" si="38"/>
        <v>169</v>
      </c>
      <c r="M183" s="227">
        <f t="shared" si="39"/>
        <v>14.083333333333334</v>
      </c>
      <c r="N183" s="132" t="e">
        <f t="shared" si="45"/>
        <v>#VALUE!</v>
      </c>
      <c r="O183" s="132" t="e">
        <f t="shared" si="46"/>
        <v>#VALUE!</v>
      </c>
      <c r="P183" s="132" t="e">
        <f t="shared" si="33"/>
        <v>#VALUE!</v>
      </c>
      <c r="Q183" s="132" t="e">
        <f t="shared" si="40"/>
        <v>#VALUE!</v>
      </c>
      <c r="R183" s="132" t="e">
        <f t="shared" si="41"/>
        <v>#VALUE!</v>
      </c>
      <c r="S183" s="132" t="e">
        <f t="shared" si="47"/>
        <v>#VALUE!</v>
      </c>
    </row>
    <row r="184" spans="1:19">
      <c r="A184" s="274">
        <v>170</v>
      </c>
      <c r="B184" s="274">
        <f t="shared" si="34"/>
        <v>170</v>
      </c>
      <c r="C184" s="227">
        <f t="shared" si="35"/>
        <v>14.166666666666666</v>
      </c>
      <c r="D184" s="132" t="e">
        <f t="shared" si="42"/>
        <v>#DIV/0!</v>
      </c>
      <c r="E184" s="132" t="e">
        <f t="shared" si="43"/>
        <v>#DIV/0!</v>
      </c>
      <c r="F184" s="132" t="e">
        <f t="shared" si="32"/>
        <v>#DIV/0!</v>
      </c>
      <c r="G184" s="132" t="e">
        <f t="shared" si="36"/>
        <v>#DIV/0!</v>
      </c>
      <c r="H184" s="132" t="e">
        <f t="shared" si="37"/>
        <v>#DIV/0!</v>
      </c>
      <c r="I184" s="132" t="e">
        <f t="shared" si="44"/>
        <v>#DIV/0!</v>
      </c>
      <c r="J184" s="274"/>
      <c r="K184" s="274">
        <v>170</v>
      </c>
      <c r="L184" s="274">
        <f t="shared" si="38"/>
        <v>170</v>
      </c>
      <c r="M184" s="227">
        <f t="shared" si="39"/>
        <v>14.166666666666666</v>
      </c>
      <c r="N184" s="132" t="e">
        <f t="shared" si="45"/>
        <v>#VALUE!</v>
      </c>
      <c r="O184" s="132" t="e">
        <f t="shared" si="46"/>
        <v>#VALUE!</v>
      </c>
      <c r="P184" s="132" t="e">
        <f t="shared" si="33"/>
        <v>#VALUE!</v>
      </c>
      <c r="Q184" s="132" t="e">
        <f t="shared" si="40"/>
        <v>#VALUE!</v>
      </c>
      <c r="R184" s="132" t="e">
        <f t="shared" si="41"/>
        <v>#VALUE!</v>
      </c>
      <c r="S184" s="132" t="e">
        <f t="shared" si="47"/>
        <v>#VALUE!</v>
      </c>
    </row>
    <row r="185" spans="1:19">
      <c r="A185" s="274">
        <v>171</v>
      </c>
      <c r="B185" s="274">
        <f t="shared" si="34"/>
        <v>171</v>
      </c>
      <c r="C185" s="227">
        <f t="shared" si="35"/>
        <v>14.25</v>
      </c>
      <c r="D185" s="132" t="e">
        <f t="shared" si="42"/>
        <v>#DIV/0!</v>
      </c>
      <c r="E185" s="132" t="e">
        <f t="shared" si="43"/>
        <v>#DIV/0!</v>
      </c>
      <c r="F185" s="132" t="e">
        <f t="shared" si="32"/>
        <v>#DIV/0!</v>
      </c>
      <c r="G185" s="132" t="e">
        <f t="shared" si="36"/>
        <v>#DIV/0!</v>
      </c>
      <c r="H185" s="132" t="e">
        <f t="shared" si="37"/>
        <v>#DIV/0!</v>
      </c>
      <c r="I185" s="132" t="e">
        <f t="shared" si="44"/>
        <v>#DIV/0!</v>
      </c>
      <c r="J185" s="274"/>
      <c r="K185" s="274">
        <v>171</v>
      </c>
      <c r="L185" s="274">
        <f t="shared" si="38"/>
        <v>171</v>
      </c>
      <c r="M185" s="227">
        <f t="shared" si="39"/>
        <v>14.25</v>
      </c>
      <c r="N185" s="132" t="e">
        <f t="shared" si="45"/>
        <v>#VALUE!</v>
      </c>
      <c r="O185" s="132" t="e">
        <f t="shared" si="46"/>
        <v>#VALUE!</v>
      </c>
      <c r="P185" s="132" t="e">
        <f t="shared" si="33"/>
        <v>#VALUE!</v>
      </c>
      <c r="Q185" s="132" t="e">
        <f t="shared" si="40"/>
        <v>#VALUE!</v>
      </c>
      <c r="R185" s="132" t="e">
        <f t="shared" si="41"/>
        <v>#VALUE!</v>
      </c>
      <c r="S185" s="132" t="e">
        <f t="shared" si="47"/>
        <v>#VALUE!</v>
      </c>
    </row>
    <row r="186" spans="1:19">
      <c r="A186" s="274">
        <v>172</v>
      </c>
      <c r="B186" s="274">
        <f t="shared" si="34"/>
        <v>172</v>
      </c>
      <c r="C186" s="227">
        <f t="shared" si="35"/>
        <v>14.333333333333334</v>
      </c>
      <c r="D186" s="132" t="e">
        <f t="shared" si="42"/>
        <v>#DIV/0!</v>
      </c>
      <c r="E186" s="132" t="e">
        <f t="shared" si="43"/>
        <v>#DIV/0!</v>
      </c>
      <c r="F186" s="132" t="e">
        <f t="shared" si="32"/>
        <v>#DIV/0!</v>
      </c>
      <c r="G186" s="132" t="e">
        <f t="shared" si="36"/>
        <v>#DIV/0!</v>
      </c>
      <c r="H186" s="132" t="e">
        <f t="shared" si="37"/>
        <v>#DIV/0!</v>
      </c>
      <c r="I186" s="132" t="e">
        <f t="shared" si="44"/>
        <v>#DIV/0!</v>
      </c>
      <c r="J186" s="274"/>
      <c r="K186" s="274">
        <v>172</v>
      </c>
      <c r="L186" s="274">
        <f t="shared" si="38"/>
        <v>172</v>
      </c>
      <c r="M186" s="227">
        <f t="shared" si="39"/>
        <v>14.333333333333334</v>
      </c>
      <c r="N186" s="132" t="e">
        <f t="shared" si="45"/>
        <v>#VALUE!</v>
      </c>
      <c r="O186" s="132" t="e">
        <f t="shared" si="46"/>
        <v>#VALUE!</v>
      </c>
      <c r="P186" s="132" t="e">
        <f t="shared" si="33"/>
        <v>#VALUE!</v>
      </c>
      <c r="Q186" s="132" t="e">
        <f t="shared" si="40"/>
        <v>#VALUE!</v>
      </c>
      <c r="R186" s="132" t="e">
        <f t="shared" si="41"/>
        <v>#VALUE!</v>
      </c>
      <c r="S186" s="132" t="e">
        <f t="shared" si="47"/>
        <v>#VALUE!</v>
      </c>
    </row>
    <row r="187" spans="1:19">
      <c r="A187" s="274">
        <v>173</v>
      </c>
      <c r="B187" s="274">
        <f t="shared" si="34"/>
        <v>173</v>
      </c>
      <c r="C187" s="227">
        <f t="shared" si="35"/>
        <v>14.416666666666666</v>
      </c>
      <c r="D187" s="132" t="e">
        <f t="shared" si="42"/>
        <v>#DIV/0!</v>
      </c>
      <c r="E187" s="132" t="e">
        <f t="shared" si="43"/>
        <v>#DIV/0!</v>
      </c>
      <c r="F187" s="132" t="e">
        <f t="shared" si="32"/>
        <v>#DIV/0!</v>
      </c>
      <c r="G187" s="132" t="e">
        <f t="shared" si="36"/>
        <v>#DIV/0!</v>
      </c>
      <c r="H187" s="132" t="e">
        <f t="shared" si="37"/>
        <v>#DIV/0!</v>
      </c>
      <c r="I187" s="132" t="e">
        <f t="shared" si="44"/>
        <v>#DIV/0!</v>
      </c>
      <c r="J187" s="274"/>
      <c r="K187" s="274">
        <v>173</v>
      </c>
      <c r="L187" s="274">
        <f t="shared" si="38"/>
        <v>173</v>
      </c>
      <c r="M187" s="227">
        <f t="shared" si="39"/>
        <v>14.416666666666666</v>
      </c>
      <c r="N187" s="132" t="e">
        <f t="shared" si="45"/>
        <v>#VALUE!</v>
      </c>
      <c r="O187" s="132" t="e">
        <f t="shared" si="46"/>
        <v>#VALUE!</v>
      </c>
      <c r="P187" s="132" t="e">
        <f t="shared" si="33"/>
        <v>#VALUE!</v>
      </c>
      <c r="Q187" s="132" t="e">
        <f t="shared" si="40"/>
        <v>#VALUE!</v>
      </c>
      <c r="R187" s="132" t="e">
        <f t="shared" si="41"/>
        <v>#VALUE!</v>
      </c>
      <c r="S187" s="132" t="e">
        <f t="shared" si="47"/>
        <v>#VALUE!</v>
      </c>
    </row>
    <row r="188" spans="1:19">
      <c r="A188" s="274">
        <v>174</v>
      </c>
      <c r="B188" s="274">
        <f t="shared" si="34"/>
        <v>174</v>
      </c>
      <c r="C188" s="227">
        <f t="shared" si="35"/>
        <v>14.5</v>
      </c>
      <c r="D188" s="132" t="e">
        <f t="shared" si="42"/>
        <v>#DIV/0!</v>
      </c>
      <c r="E188" s="132" t="e">
        <f t="shared" si="43"/>
        <v>#DIV/0!</v>
      </c>
      <c r="F188" s="132" t="e">
        <f t="shared" si="32"/>
        <v>#DIV/0!</v>
      </c>
      <c r="G188" s="132" t="e">
        <f t="shared" si="36"/>
        <v>#DIV/0!</v>
      </c>
      <c r="H188" s="132" t="e">
        <f t="shared" si="37"/>
        <v>#DIV/0!</v>
      </c>
      <c r="I188" s="132" t="e">
        <f t="shared" si="44"/>
        <v>#DIV/0!</v>
      </c>
      <c r="J188" s="274"/>
      <c r="K188" s="274">
        <v>174</v>
      </c>
      <c r="L188" s="274">
        <f t="shared" si="38"/>
        <v>174</v>
      </c>
      <c r="M188" s="227">
        <f t="shared" si="39"/>
        <v>14.5</v>
      </c>
      <c r="N188" s="132" t="e">
        <f t="shared" si="45"/>
        <v>#VALUE!</v>
      </c>
      <c r="O188" s="132" t="e">
        <f t="shared" si="46"/>
        <v>#VALUE!</v>
      </c>
      <c r="P188" s="132" t="e">
        <f t="shared" si="33"/>
        <v>#VALUE!</v>
      </c>
      <c r="Q188" s="132" t="e">
        <f t="shared" si="40"/>
        <v>#VALUE!</v>
      </c>
      <c r="R188" s="132" t="e">
        <f t="shared" si="41"/>
        <v>#VALUE!</v>
      </c>
      <c r="S188" s="132" t="e">
        <f t="shared" si="47"/>
        <v>#VALUE!</v>
      </c>
    </row>
    <row r="189" spans="1:19">
      <c r="A189" s="274">
        <v>175</v>
      </c>
      <c r="B189" s="274">
        <f t="shared" si="34"/>
        <v>175</v>
      </c>
      <c r="C189" s="227">
        <f t="shared" si="35"/>
        <v>14.583333333333334</v>
      </c>
      <c r="D189" s="132" t="e">
        <f t="shared" si="42"/>
        <v>#DIV/0!</v>
      </c>
      <c r="E189" s="132" t="e">
        <f t="shared" si="43"/>
        <v>#DIV/0!</v>
      </c>
      <c r="F189" s="132" t="e">
        <f t="shared" si="32"/>
        <v>#DIV/0!</v>
      </c>
      <c r="G189" s="132" t="e">
        <f t="shared" si="36"/>
        <v>#DIV/0!</v>
      </c>
      <c r="H189" s="132" t="e">
        <f t="shared" si="37"/>
        <v>#DIV/0!</v>
      </c>
      <c r="I189" s="132" t="e">
        <f t="shared" si="44"/>
        <v>#DIV/0!</v>
      </c>
      <c r="J189" s="274"/>
      <c r="K189" s="274">
        <v>175</v>
      </c>
      <c r="L189" s="274">
        <f t="shared" si="38"/>
        <v>175</v>
      </c>
      <c r="M189" s="227">
        <f t="shared" si="39"/>
        <v>14.583333333333334</v>
      </c>
      <c r="N189" s="132" t="e">
        <f t="shared" si="45"/>
        <v>#VALUE!</v>
      </c>
      <c r="O189" s="132" t="e">
        <f t="shared" si="46"/>
        <v>#VALUE!</v>
      </c>
      <c r="P189" s="132" t="e">
        <f t="shared" si="33"/>
        <v>#VALUE!</v>
      </c>
      <c r="Q189" s="132" t="e">
        <f t="shared" si="40"/>
        <v>#VALUE!</v>
      </c>
      <c r="R189" s="132" t="e">
        <f t="shared" si="41"/>
        <v>#VALUE!</v>
      </c>
      <c r="S189" s="132" t="e">
        <f t="shared" si="47"/>
        <v>#VALUE!</v>
      </c>
    </row>
    <row r="190" spans="1:19">
      <c r="A190" s="274">
        <v>176</v>
      </c>
      <c r="B190" s="274">
        <f t="shared" si="34"/>
        <v>176</v>
      </c>
      <c r="C190" s="227">
        <f t="shared" si="35"/>
        <v>14.666666666666666</v>
      </c>
      <c r="D190" s="132" t="e">
        <f t="shared" si="42"/>
        <v>#DIV/0!</v>
      </c>
      <c r="E190" s="132" t="e">
        <f t="shared" si="43"/>
        <v>#DIV/0!</v>
      </c>
      <c r="F190" s="132" t="e">
        <f t="shared" si="32"/>
        <v>#DIV/0!</v>
      </c>
      <c r="G190" s="132" t="e">
        <f t="shared" si="36"/>
        <v>#DIV/0!</v>
      </c>
      <c r="H190" s="132" t="e">
        <f t="shared" si="37"/>
        <v>#DIV/0!</v>
      </c>
      <c r="I190" s="132" t="e">
        <f t="shared" si="44"/>
        <v>#DIV/0!</v>
      </c>
      <c r="J190" s="274"/>
      <c r="K190" s="274">
        <v>176</v>
      </c>
      <c r="L190" s="274">
        <f t="shared" si="38"/>
        <v>176</v>
      </c>
      <c r="M190" s="227">
        <f t="shared" si="39"/>
        <v>14.666666666666666</v>
      </c>
      <c r="N190" s="132" t="e">
        <f t="shared" si="45"/>
        <v>#VALUE!</v>
      </c>
      <c r="O190" s="132" t="e">
        <f t="shared" si="46"/>
        <v>#VALUE!</v>
      </c>
      <c r="P190" s="132" t="e">
        <f t="shared" si="33"/>
        <v>#VALUE!</v>
      </c>
      <c r="Q190" s="132" t="e">
        <f t="shared" si="40"/>
        <v>#VALUE!</v>
      </c>
      <c r="R190" s="132" t="e">
        <f t="shared" si="41"/>
        <v>#VALUE!</v>
      </c>
      <c r="S190" s="132" t="e">
        <f t="shared" si="47"/>
        <v>#VALUE!</v>
      </c>
    </row>
    <row r="191" spans="1:19">
      <c r="A191" s="274">
        <v>177</v>
      </c>
      <c r="B191" s="274">
        <f t="shared" si="34"/>
        <v>177</v>
      </c>
      <c r="C191" s="227">
        <f t="shared" si="35"/>
        <v>14.75</v>
      </c>
      <c r="D191" s="132" t="e">
        <f t="shared" si="42"/>
        <v>#DIV/0!</v>
      </c>
      <c r="E191" s="132" t="e">
        <f t="shared" si="43"/>
        <v>#DIV/0!</v>
      </c>
      <c r="F191" s="132" t="e">
        <f t="shared" si="32"/>
        <v>#DIV/0!</v>
      </c>
      <c r="G191" s="132" t="e">
        <f t="shared" si="36"/>
        <v>#DIV/0!</v>
      </c>
      <c r="H191" s="132" t="e">
        <f t="shared" si="37"/>
        <v>#DIV/0!</v>
      </c>
      <c r="I191" s="132" t="e">
        <f t="shared" si="44"/>
        <v>#DIV/0!</v>
      </c>
      <c r="J191" s="274"/>
      <c r="K191" s="274">
        <v>177</v>
      </c>
      <c r="L191" s="274">
        <f t="shared" si="38"/>
        <v>177</v>
      </c>
      <c r="M191" s="227">
        <f t="shared" si="39"/>
        <v>14.75</v>
      </c>
      <c r="N191" s="132" t="e">
        <f t="shared" si="45"/>
        <v>#VALUE!</v>
      </c>
      <c r="O191" s="132" t="e">
        <f t="shared" si="46"/>
        <v>#VALUE!</v>
      </c>
      <c r="P191" s="132" t="e">
        <f t="shared" si="33"/>
        <v>#VALUE!</v>
      </c>
      <c r="Q191" s="132" t="e">
        <f t="shared" si="40"/>
        <v>#VALUE!</v>
      </c>
      <c r="R191" s="132" t="e">
        <f t="shared" si="41"/>
        <v>#VALUE!</v>
      </c>
      <c r="S191" s="132" t="e">
        <f t="shared" si="47"/>
        <v>#VALUE!</v>
      </c>
    </row>
    <row r="192" spans="1:19">
      <c r="A192" s="274">
        <v>178</v>
      </c>
      <c r="B192" s="274">
        <f t="shared" si="34"/>
        <v>178</v>
      </c>
      <c r="C192" s="227">
        <f t="shared" si="35"/>
        <v>14.833333333333334</v>
      </c>
      <c r="D192" s="132" t="e">
        <f t="shared" si="42"/>
        <v>#DIV/0!</v>
      </c>
      <c r="E192" s="132" t="e">
        <f t="shared" si="43"/>
        <v>#DIV/0!</v>
      </c>
      <c r="F192" s="132" t="e">
        <f t="shared" si="32"/>
        <v>#DIV/0!</v>
      </c>
      <c r="G192" s="132" t="e">
        <f t="shared" si="36"/>
        <v>#DIV/0!</v>
      </c>
      <c r="H192" s="132" t="e">
        <f t="shared" si="37"/>
        <v>#DIV/0!</v>
      </c>
      <c r="I192" s="132" t="e">
        <f t="shared" si="44"/>
        <v>#DIV/0!</v>
      </c>
      <c r="J192" s="274"/>
      <c r="K192" s="274">
        <v>178</v>
      </c>
      <c r="L192" s="274">
        <f t="shared" si="38"/>
        <v>178</v>
      </c>
      <c r="M192" s="227">
        <f t="shared" si="39"/>
        <v>14.833333333333334</v>
      </c>
      <c r="N192" s="132" t="e">
        <f t="shared" si="45"/>
        <v>#VALUE!</v>
      </c>
      <c r="O192" s="132" t="e">
        <f t="shared" si="46"/>
        <v>#VALUE!</v>
      </c>
      <c r="P192" s="132" t="e">
        <f t="shared" si="33"/>
        <v>#VALUE!</v>
      </c>
      <c r="Q192" s="132" t="e">
        <f t="shared" si="40"/>
        <v>#VALUE!</v>
      </c>
      <c r="R192" s="132" t="e">
        <f t="shared" si="41"/>
        <v>#VALUE!</v>
      </c>
      <c r="S192" s="132" t="e">
        <f t="shared" si="47"/>
        <v>#VALUE!</v>
      </c>
    </row>
    <row r="193" spans="1:19">
      <c r="A193" s="274">
        <v>179</v>
      </c>
      <c r="B193" s="274">
        <f t="shared" si="34"/>
        <v>179</v>
      </c>
      <c r="C193" s="227">
        <f t="shared" si="35"/>
        <v>14.916666666666666</v>
      </c>
      <c r="D193" s="132" t="e">
        <f t="shared" si="42"/>
        <v>#DIV/0!</v>
      </c>
      <c r="E193" s="132" t="e">
        <f t="shared" si="43"/>
        <v>#DIV/0!</v>
      </c>
      <c r="F193" s="132" t="e">
        <f t="shared" si="32"/>
        <v>#DIV/0!</v>
      </c>
      <c r="G193" s="132" t="e">
        <f t="shared" si="36"/>
        <v>#DIV/0!</v>
      </c>
      <c r="H193" s="132" t="e">
        <f t="shared" si="37"/>
        <v>#DIV/0!</v>
      </c>
      <c r="I193" s="132" t="e">
        <f t="shared" si="44"/>
        <v>#DIV/0!</v>
      </c>
      <c r="J193" s="274"/>
      <c r="K193" s="274">
        <v>179</v>
      </c>
      <c r="L193" s="274">
        <f t="shared" si="38"/>
        <v>179</v>
      </c>
      <c r="M193" s="227">
        <f t="shared" si="39"/>
        <v>14.916666666666666</v>
      </c>
      <c r="N193" s="132" t="e">
        <f t="shared" si="45"/>
        <v>#VALUE!</v>
      </c>
      <c r="O193" s="132" t="e">
        <f t="shared" si="46"/>
        <v>#VALUE!</v>
      </c>
      <c r="P193" s="132" t="e">
        <f t="shared" si="33"/>
        <v>#VALUE!</v>
      </c>
      <c r="Q193" s="132" t="e">
        <f t="shared" si="40"/>
        <v>#VALUE!</v>
      </c>
      <c r="R193" s="132" t="e">
        <f t="shared" si="41"/>
        <v>#VALUE!</v>
      </c>
      <c r="S193" s="132" t="e">
        <f t="shared" si="47"/>
        <v>#VALUE!</v>
      </c>
    </row>
    <row r="194" spans="1:19">
      <c r="A194" s="274">
        <v>180</v>
      </c>
      <c r="B194" s="274">
        <f t="shared" si="34"/>
        <v>180</v>
      </c>
      <c r="C194" s="227">
        <f t="shared" si="35"/>
        <v>15</v>
      </c>
      <c r="D194" s="132" t="e">
        <f t="shared" si="42"/>
        <v>#DIV/0!</v>
      </c>
      <c r="E194" s="132" t="e">
        <f t="shared" si="43"/>
        <v>#DIV/0!</v>
      </c>
      <c r="F194" s="132" t="e">
        <f t="shared" si="32"/>
        <v>#DIV/0!</v>
      </c>
      <c r="G194" s="132" t="e">
        <f t="shared" si="36"/>
        <v>#DIV/0!</v>
      </c>
      <c r="H194" s="132" t="e">
        <f t="shared" si="37"/>
        <v>#DIV/0!</v>
      </c>
      <c r="I194" s="132" t="e">
        <f t="shared" si="44"/>
        <v>#DIV/0!</v>
      </c>
      <c r="J194" s="274"/>
      <c r="K194" s="274">
        <v>180</v>
      </c>
      <c r="L194" s="274">
        <f t="shared" si="38"/>
        <v>180</v>
      </c>
      <c r="M194" s="227">
        <f t="shared" si="39"/>
        <v>15</v>
      </c>
      <c r="N194" s="132" t="e">
        <f t="shared" si="45"/>
        <v>#VALUE!</v>
      </c>
      <c r="O194" s="132" t="e">
        <f t="shared" si="46"/>
        <v>#VALUE!</v>
      </c>
      <c r="P194" s="132" t="e">
        <f t="shared" si="33"/>
        <v>#VALUE!</v>
      </c>
      <c r="Q194" s="132" t="e">
        <f t="shared" si="40"/>
        <v>#VALUE!</v>
      </c>
      <c r="R194" s="132" t="e">
        <f t="shared" si="41"/>
        <v>#VALUE!</v>
      </c>
      <c r="S194" s="132" t="e">
        <f t="shared" si="47"/>
        <v>#VALUE!</v>
      </c>
    </row>
  </sheetData>
  <sheetProtection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C05E6287957F4794436542E8F7FBD3" ma:contentTypeVersion="15" ma:contentTypeDescription="Create a new document." ma:contentTypeScope="" ma:versionID="5ccc61570eb258eeaa701bf81e76db55">
  <xsd:schema xmlns:xsd="http://www.w3.org/2001/XMLSchema" xmlns:xs="http://www.w3.org/2001/XMLSchema" xmlns:p="http://schemas.microsoft.com/office/2006/metadata/properties" xmlns:ns2="ad2a9f94-9bdb-4f8c-ad2a-db20dcc109c5" xmlns:ns3="e43626d1-33a5-4eae-bfa3-bb52a1e937c1" targetNamespace="http://schemas.microsoft.com/office/2006/metadata/properties" ma:root="true" ma:fieldsID="ee4c0d9d5bf44b48924685cea93ca893" ns2:_="" ns3:_="">
    <xsd:import namespace="ad2a9f94-9bdb-4f8c-ad2a-db20dcc109c5"/>
    <xsd:import namespace="e43626d1-33a5-4eae-bfa3-bb52a1e937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2a9f94-9bdb-4f8c-ad2a-db20dcc109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64da656-3bd0-4754-9deb-c2544a4250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626d1-33a5-4eae-bfa3-bb52a1e937c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9a781f4-a887-470b-adc1-7f9ce67e57c9}" ma:internalName="TaxCatchAll" ma:showField="CatchAllData" ma:web="e43626d1-33a5-4eae-bfa3-bb52a1e937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2a9f94-9bdb-4f8c-ad2a-db20dcc109c5">
      <Terms xmlns="http://schemas.microsoft.com/office/infopath/2007/PartnerControls"/>
    </lcf76f155ced4ddcb4097134ff3c332f>
    <TaxCatchAll xmlns="e43626d1-33a5-4eae-bfa3-bb52a1e937c1" xsi:nil="true"/>
  </documentManagement>
</p:properties>
</file>

<file path=customXml/itemProps1.xml><?xml version="1.0" encoding="utf-8"?>
<ds:datastoreItem xmlns:ds="http://schemas.openxmlformats.org/officeDocument/2006/customXml" ds:itemID="{3808D5C7-F55B-41B5-B6FB-FF337D8DF9D6}"/>
</file>

<file path=customXml/itemProps2.xml><?xml version="1.0" encoding="utf-8"?>
<ds:datastoreItem xmlns:ds="http://schemas.openxmlformats.org/officeDocument/2006/customXml" ds:itemID="{9EB75F70-9214-40D7-9039-13863DC694EB}"/>
</file>

<file path=customXml/itemProps3.xml><?xml version="1.0" encoding="utf-8"?>
<ds:datastoreItem xmlns:ds="http://schemas.openxmlformats.org/officeDocument/2006/customXml" ds:itemID="{5FB9AF1C-A4ED-4738-9D83-FD3EDB8C4C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 Johnson</dc:creator>
  <cp:keywords/>
  <dc:description/>
  <cp:lastModifiedBy/>
  <cp:revision/>
  <dcterms:created xsi:type="dcterms:W3CDTF">2022-10-24T19:50:31Z</dcterms:created>
  <dcterms:modified xsi:type="dcterms:W3CDTF">2025-03-17T15:31:16Z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0x010100F2C05E6287957F4794436542E8F7FBD3</vt:lpwstr>
  </property>
  <property fmtid="{D5CDD505-2E9C-101B-9397-08002B2CF9AE}" pid="3" name="Order">
    <vt:r8>100</vt:r8>
  </property>
</Properties>
</file>